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LB22Z0045\bunseki\産業連関表\令和2年表\05_R2年表（共通）\08_★R2年表報告書★\11_R2分析ワークシート\事例10税収・定住効果\"/>
    </mc:Choice>
  </mc:AlternateContent>
  <xr:revisionPtr revIDLastSave="0" documentId="13_ncr:1_{F8CC3E62-ED90-4939-B9D5-6EE4822D4400}" xr6:coauthVersionLast="47" xr6:coauthVersionMax="47" xr10:uidLastSave="{00000000-0000-0000-0000-000000000000}"/>
  <bookViews>
    <workbookView xWindow="-60" yWindow="-16320" windowWidth="29040" windowHeight="15720" xr2:uid="{A12EF6F0-8489-46EE-A5E4-0141D379E373}"/>
  </bookViews>
  <sheets>
    <sheet name="WS目次" sheetId="14" r:id="rId1"/>
    <sheet name="利用上の注意" sheetId="16" r:id="rId2"/>
    <sheet name="推計メモ" sheetId="63" r:id="rId3"/>
    <sheet name="データ入力（最終需要額等）" sheetId="59" r:id="rId4"/>
    <sheet name="データ入力（就業者誘発数）" sheetId="71" r:id="rId5"/>
    <sheet name="経済波及効果（部門別）" sheetId="19" r:id="rId6"/>
    <sheet name="税収効果・定住人口効果まとめ" sheetId="70" r:id="rId7"/>
    <sheet name="税収効果プロセス" sheetId="64" r:id="rId8"/>
    <sheet name="税推計（直接税）" sheetId="65" r:id="rId9"/>
    <sheet name="税推計（間接税）" sheetId="67" r:id="rId10"/>
    <sheet name="税分割（直接税）" sheetId="68" r:id="rId11"/>
    <sheet name="税分割（間接税）" sheetId="72" r:id="rId12"/>
    <sheet name="定住人口係数" sheetId="62" r:id="rId13"/>
    <sheet name="R2国調（従）1-1表抜粋" sheetId="60" r:id="rId14"/>
    <sheet name="R2国調（従）1-2表抜粋" sheetId="61" r:id="rId15"/>
    <sheet name="1" sheetId="20" r:id="rId16"/>
    <sheet name="2" sheetId="21" r:id="rId17"/>
    <sheet name="3" sheetId="22" r:id="rId18"/>
    <sheet name="4" sheetId="23" r:id="rId19"/>
    <sheet name="5" sheetId="24" r:id="rId20"/>
    <sheet name="6" sheetId="25" r:id="rId21"/>
    <sheet name="7" sheetId="26" r:id="rId22"/>
    <sheet name="8" sheetId="27" r:id="rId23"/>
    <sheet name="9" sheetId="28" r:id="rId24"/>
    <sheet name="10" sheetId="29" r:id="rId25"/>
    <sheet name="11" sheetId="30" r:id="rId26"/>
    <sheet name="12" sheetId="31" r:id="rId27"/>
    <sheet name="13" sheetId="32" r:id="rId28"/>
    <sheet name="14" sheetId="33" r:id="rId29"/>
    <sheet name="15" sheetId="34" r:id="rId30"/>
    <sheet name="16" sheetId="35" r:id="rId31"/>
    <sheet name="17" sheetId="36" r:id="rId32"/>
    <sheet name="18" sheetId="37" r:id="rId33"/>
    <sheet name="19" sheetId="38" r:id="rId34"/>
    <sheet name="20" sheetId="39" r:id="rId35"/>
    <sheet name="21" sheetId="40" r:id="rId36"/>
    <sheet name="22" sheetId="41" r:id="rId37"/>
    <sheet name="23" sheetId="42" r:id="rId38"/>
    <sheet name="24" sheetId="43" r:id="rId39"/>
    <sheet name="25" sheetId="44" r:id="rId40"/>
    <sheet name="26" sheetId="45" r:id="rId41"/>
    <sheet name="27" sheetId="46" r:id="rId42"/>
    <sheet name="28" sheetId="47" r:id="rId43"/>
    <sheet name="29" sheetId="48" r:id="rId44"/>
    <sheet name="30" sheetId="49" r:id="rId45"/>
    <sheet name="31" sheetId="50" r:id="rId46"/>
    <sheet name="32" sheetId="51" r:id="rId47"/>
    <sheet name="33" sheetId="52" r:id="rId48"/>
    <sheet name="34" sheetId="53" r:id="rId49"/>
    <sheet name="35" sheetId="54" r:id="rId50"/>
    <sheet name="36" sheetId="55" r:id="rId51"/>
    <sheet name="37" sheetId="56" r:id="rId52"/>
    <sheet name="38" sheetId="57" r:id="rId53"/>
    <sheet name="39" sheetId="58" r:id="rId54"/>
    <sheet name="分析係数表" sheetId="17" r:id="rId55"/>
    <sheet name="取引基本表" sheetId="8" r:id="rId56"/>
    <sheet name="投入係数表" sheetId="1" r:id="rId57"/>
    <sheet name="逆行列係数表" sheetId="4" r:id="rId58"/>
    <sheet name="雇用表" sheetId="6" r:id="rId59"/>
  </sheets>
  <externalReferences>
    <externalReference r:id="rId60"/>
  </externalReferences>
  <definedNames>
    <definedName name="_Fill" localSheetId="2" hidden="1">#REF!</definedName>
    <definedName name="_Fill" localSheetId="12" hidden="1">#REF!</definedName>
    <definedName name="_Fill" hidden="1">[1]局移出入取扱!#REF!</definedName>
    <definedName name="_Order1" hidden="1">255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9" i="70" l="1"/>
  <c r="C8" i="70"/>
  <c r="C7" i="70"/>
  <c r="N5" i="72"/>
  <c r="N4" i="72"/>
  <c r="N3" i="72"/>
  <c r="N6" i="72" l="1"/>
  <c r="M6" i="72" l="1"/>
  <c r="L6" i="72"/>
  <c r="K6" i="72"/>
  <c r="J6" i="72"/>
  <c r="I6" i="72"/>
  <c r="H6" i="72"/>
  <c r="G6" i="72"/>
  <c r="F6" i="72"/>
  <c r="E6" i="72"/>
  <c r="D6" i="72"/>
  <c r="C6" i="72"/>
  <c r="B6" i="72"/>
  <c r="K63" i="70"/>
  <c r="K62" i="70"/>
  <c r="K61" i="70"/>
  <c r="K59" i="70"/>
  <c r="K58" i="70"/>
  <c r="K56" i="70"/>
  <c r="K55" i="70"/>
  <c r="K54" i="70"/>
  <c r="K53" i="70"/>
  <c r="K52" i="70"/>
  <c r="K50" i="70"/>
  <c r="K49" i="70"/>
  <c r="K48" i="70"/>
  <c r="K47" i="70"/>
  <c r="K46" i="70"/>
  <c r="K45" i="70"/>
  <c r="K44" i="70"/>
  <c r="K42" i="70"/>
  <c r="K41" i="70"/>
  <c r="K40" i="70"/>
  <c r="K39" i="70"/>
  <c r="K37" i="70"/>
  <c r="K36" i="70"/>
  <c r="K35" i="70"/>
  <c r="K34" i="70"/>
  <c r="K33" i="70"/>
  <c r="K32" i="70"/>
  <c r="K30" i="70"/>
  <c r="K29" i="70"/>
  <c r="K28" i="70"/>
  <c r="K27" i="70"/>
  <c r="K26" i="70"/>
  <c r="K24" i="70"/>
  <c r="K23" i="70"/>
  <c r="K22" i="70"/>
  <c r="K21" i="70"/>
  <c r="K20" i="70"/>
  <c r="K18" i="70"/>
  <c r="K17" i="70"/>
  <c r="K16" i="70"/>
  <c r="K14" i="70"/>
  <c r="K13" i="70"/>
  <c r="K12" i="70"/>
  <c r="K11" i="70"/>
  <c r="K10" i="70"/>
  <c r="K9" i="70"/>
  <c r="K8" i="70"/>
  <c r="K7" i="70"/>
  <c r="K6" i="70"/>
  <c r="K5" i="70"/>
  <c r="K4" i="70"/>
  <c r="J63" i="70"/>
  <c r="J62" i="70"/>
  <c r="J61" i="70"/>
  <c r="J59" i="70"/>
  <c r="J58" i="70"/>
  <c r="J56" i="70"/>
  <c r="J55" i="70"/>
  <c r="J54" i="70"/>
  <c r="J53" i="70"/>
  <c r="J52" i="70"/>
  <c r="J50" i="70"/>
  <c r="J49" i="70"/>
  <c r="J48" i="70"/>
  <c r="J47" i="70"/>
  <c r="J46" i="70"/>
  <c r="J45" i="70"/>
  <c r="J44" i="70"/>
  <c r="J42" i="70"/>
  <c r="J41" i="70"/>
  <c r="J40" i="70"/>
  <c r="J39" i="70"/>
  <c r="J37" i="70"/>
  <c r="J36" i="70"/>
  <c r="J35" i="70"/>
  <c r="J34" i="70"/>
  <c r="J33" i="70"/>
  <c r="J32" i="70"/>
  <c r="J30" i="70"/>
  <c r="J29" i="70"/>
  <c r="J28" i="70"/>
  <c r="J27" i="70"/>
  <c r="J26" i="70"/>
  <c r="J24" i="70"/>
  <c r="J23" i="70"/>
  <c r="J22" i="70"/>
  <c r="J21" i="70"/>
  <c r="J20" i="70"/>
  <c r="J18" i="70"/>
  <c r="J17" i="70"/>
  <c r="J16" i="70"/>
  <c r="J14" i="70"/>
  <c r="J13" i="70"/>
  <c r="J12" i="70"/>
  <c r="J11" i="70"/>
  <c r="J10" i="70"/>
  <c r="J9" i="70"/>
  <c r="J8" i="70"/>
  <c r="J7" i="70"/>
  <c r="J6" i="70"/>
  <c r="J5" i="70"/>
  <c r="J4" i="70"/>
  <c r="I63" i="70"/>
  <c r="I62" i="70"/>
  <c r="I61" i="70"/>
  <c r="I59" i="70"/>
  <c r="I58" i="70"/>
  <c r="L58" i="70" s="1"/>
  <c r="I56" i="70"/>
  <c r="I55" i="70"/>
  <c r="I54" i="70"/>
  <c r="I53" i="70"/>
  <c r="I52" i="70"/>
  <c r="I50" i="70"/>
  <c r="I49" i="70"/>
  <c r="I48" i="70"/>
  <c r="I47" i="70"/>
  <c r="I46" i="70"/>
  <c r="I45" i="70"/>
  <c r="I44" i="70"/>
  <c r="L44" i="70" s="1"/>
  <c r="I42" i="70"/>
  <c r="I41" i="70"/>
  <c r="I40" i="70"/>
  <c r="I39" i="70"/>
  <c r="I37" i="70"/>
  <c r="I36" i="70"/>
  <c r="I35" i="70"/>
  <c r="I34" i="70"/>
  <c r="I33" i="70"/>
  <c r="I32" i="70"/>
  <c r="I30" i="70"/>
  <c r="I29" i="70"/>
  <c r="I28" i="70"/>
  <c r="I27" i="70"/>
  <c r="I26" i="70"/>
  <c r="I24" i="70"/>
  <c r="L24" i="70" s="1"/>
  <c r="I23" i="70"/>
  <c r="I22" i="70"/>
  <c r="I21" i="70"/>
  <c r="I20" i="70"/>
  <c r="I18" i="70"/>
  <c r="I17" i="70"/>
  <c r="I16" i="70"/>
  <c r="I14" i="70"/>
  <c r="L14" i="70" s="1"/>
  <c r="I13" i="70"/>
  <c r="L13" i="70" s="1"/>
  <c r="I12" i="70"/>
  <c r="I11" i="70"/>
  <c r="I10" i="70"/>
  <c r="I9" i="70"/>
  <c r="I8" i="70"/>
  <c r="I7" i="70"/>
  <c r="I6" i="70"/>
  <c r="I5" i="70"/>
  <c r="I4" i="70"/>
  <c r="C5" i="71"/>
  <c r="I64" i="70" l="1"/>
  <c r="L33" i="70"/>
  <c r="L53" i="70"/>
  <c r="L52" i="70"/>
  <c r="L34" i="70"/>
  <c r="L5" i="70"/>
  <c r="L23" i="70"/>
  <c r="L42" i="70"/>
  <c r="L62" i="70"/>
  <c r="L63" i="70"/>
  <c r="L26" i="70"/>
  <c r="L8" i="70"/>
  <c r="L46" i="70"/>
  <c r="L47" i="70"/>
  <c r="L45" i="70"/>
  <c r="L27" i="70"/>
  <c r="L28" i="70"/>
  <c r="L39" i="70"/>
  <c r="L21" i="70"/>
  <c r="L40" i="70"/>
  <c r="L59" i="70"/>
  <c r="L20" i="70"/>
  <c r="L41" i="70"/>
  <c r="L22" i="70"/>
  <c r="L61" i="70"/>
  <c r="L7" i="70"/>
  <c r="L9" i="70"/>
  <c r="L16" i="70"/>
  <c r="L35" i="70"/>
  <c r="L54" i="70"/>
  <c r="L4" i="70"/>
  <c r="L29" i="70"/>
  <c r="L48" i="70"/>
  <c r="L10" i="70"/>
  <c r="L17" i="70"/>
  <c r="L36" i="70"/>
  <c r="L55" i="70"/>
  <c r="L30" i="70"/>
  <c r="L49" i="70"/>
  <c r="L37" i="70"/>
  <c r="L56" i="70"/>
  <c r="L18" i="70"/>
  <c r="L6" i="70"/>
  <c r="L12" i="70"/>
  <c r="L32" i="70"/>
  <c r="L50" i="70"/>
  <c r="C10" i="70" l="1"/>
  <c r="E6" i="68"/>
  <c r="B6" i="68"/>
  <c r="N4" i="68"/>
  <c r="C4" i="70" s="1"/>
  <c r="H6" i="68" l="1"/>
  <c r="J6" i="68"/>
  <c r="K6" i="68"/>
  <c r="M6" i="68"/>
  <c r="I6" i="68"/>
  <c r="F6" i="68"/>
  <c r="N5" i="68"/>
  <c r="C5" i="70" s="1"/>
  <c r="G6" i="68"/>
  <c r="L6" i="68"/>
  <c r="C6" i="68"/>
  <c r="D6" i="68"/>
  <c r="N3" i="68"/>
  <c r="C3" i="70" s="1"/>
  <c r="C6" i="70" s="1"/>
  <c r="L11" i="70" l="1"/>
  <c r="L64" i="70" s="1"/>
  <c r="N6" i="68"/>
  <c r="M45" i="64" l="1"/>
  <c r="M44" i="64"/>
  <c r="M43" i="64"/>
  <c r="M42" i="64"/>
  <c r="M41" i="64"/>
  <c r="M40" i="64"/>
  <c r="M39" i="64"/>
  <c r="M38" i="64"/>
  <c r="M37" i="64"/>
  <c r="M36" i="64"/>
  <c r="M35" i="64"/>
  <c r="M34" i="64"/>
  <c r="M33" i="64"/>
  <c r="M32" i="64"/>
  <c r="M31" i="64"/>
  <c r="M30" i="64"/>
  <c r="M29" i="64"/>
  <c r="M28" i="64"/>
  <c r="M27" i="64"/>
  <c r="M26" i="64"/>
  <c r="M25" i="64"/>
  <c r="M24" i="64"/>
  <c r="M23" i="64"/>
  <c r="M22" i="64"/>
  <c r="M21" i="64"/>
  <c r="M20" i="64"/>
  <c r="M19" i="64"/>
  <c r="M18" i="64"/>
  <c r="M17" i="64"/>
  <c r="M16" i="64"/>
  <c r="M15" i="64"/>
  <c r="M14" i="64"/>
  <c r="M13" i="64"/>
  <c r="M12" i="64"/>
  <c r="M11" i="64"/>
  <c r="M10" i="64"/>
  <c r="M9" i="64"/>
  <c r="M8" i="64"/>
  <c r="M7" i="64"/>
  <c r="M6" i="64"/>
  <c r="O44" i="64"/>
  <c r="O42" i="64"/>
  <c r="O41" i="64"/>
  <c r="O39" i="64"/>
  <c r="O38" i="64"/>
  <c r="O37" i="64"/>
  <c r="O36" i="64"/>
  <c r="O35" i="64"/>
  <c r="O34" i="64"/>
  <c r="O33" i="64"/>
  <c r="O32" i="64"/>
  <c r="O29" i="64"/>
  <c r="O28" i="64"/>
  <c r="O10" i="64"/>
  <c r="O9" i="64"/>
  <c r="O8" i="64"/>
  <c r="O7" i="64"/>
  <c r="O6" i="64"/>
  <c r="T57" i="67" l="1"/>
  <c r="S57" i="67"/>
  <c r="R57" i="67"/>
  <c r="Q57" i="67"/>
  <c r="P57" i="67"/>
  <c r="O57" i="67"/>
  <c r="N57" i="67"/>
  <c r="M57" i="67"/>
  <c r="L57" i="67"/>
  <c r="K57" i="67"/>
  <c r="J57" i="67"/>
  <c r="I57" i="67"/>
  <c r="H57" i="67"/>
  <c r="G57" i="67"/>
  <c r="F57" i="67"/>
  <c r="E57" i="67"/>
  <c r="D57" i="67"/>
  <c r="C57" i="67"/>
  <c r="T56" i="67"/>
  <c r="S56" i="67"/>
  <c r="R56" i="67"/>
  <c r="Q56" i="67"/>
  <c r="P56" i="67"/>
  <c r="O56" i="67"/>
  <c r="N56" i="67"/>
  <c r="M56" i="67"/>
  <c r="L56" i="67"/>
  <c r="K56" i="67"/>
  <c r="J56" i="67"/>
  <c r="I56" i="67"/>
  <c r="H56" i="67"/>
  <c r="G56" i="67"/>
  <c r="F56" i="67"/>
  <c r="E56" i="67"/>
  <c r="D56" i="67"/>
  <c r="C56" i="67"/>
  <c r="T55" i="67"/>
  <c r="S55" i="67"/>
  <c r="R55" i="67"/>
  <c r="Q55" i="67"/>
  <c r="Q58" i="67" s="1"/>
  <c r="P55" i="67"/>
  <c r="P58" i="67" s="1"/>
  <c r="O55" i="67"/>
  <c r="O58" i="67" s="1"/>
  <c r="N55" i="67"/>
  <c r="N58" i="67" s="1"/>
  <c r="M55" i="67"/>
  <c r="M58" i="67" s="1"/>
  <c r="L55" i="67"/>
  <c r="L58" i="67" s="1"/>
  <c r="K55" i="67"/>
  <c r="J55" i="67"/>
  <c r="I55" i="67"/>
  <c r="H55" i="67"/>
  <c r="G55" i="67"/>
  <c r="F55" i="67"/>
  <c r="E55" i="67"/>
  <c r="E58" i="67" s="1"/>
  <c r="D55" i="67"/>
  <c r="C55" i="67"/>
  <c r="T54" i="67"/>
  <c r="S54" i="67"/>
  <c r="R54" i="67"/>
  <c r="Q54" i="67"/>
  <c r="P54" i="67"/>
  <c r="O54" i="67"/>
  <c r="N54" i="67"/>
  <c r="M54" i="67"/>
  <c r="L54" i="67"/>
  <c r="K54" i="67"/>
  <c r="J54" i="67"/>
  <c r="I54" i="67"/>
  <c r="H54" i="67"/>
  <c r="G54" i="67"/>
  <c r="F54" i="67"/>
  <c r="E54" i="67"/>
  <c r="D54" i="67"/>
  <c r="C54" i="67"/>
  <c r="T53" i="67"/>
  <c r="S53" i="67"/>
  <c r="R53" i="67"/>
  <c r="Q53" i="67"/>
  <c r="P53" i="67"/>
  <c r="O53" i="67"/>
  <c r="N53" i="67"/>
  <c r="M53" i="67"/>
  <c r="L53" i="67"/>
  <c r="K53" i="67"/>
  <c r="J53" i="67"/>
  <c r="I53" i="67"/>
  <c r="H53" i="67"/>
  <c r="G53" i="67"/>
  <c r="F53" i="67"/>
  <c r="E53" i="67"/>
  <c r="D53" i="67"/>
  <c r="C53" i="67"/>
  <c r="T52" i="67"/>
  <c r="S52" i="67"/>
  <c r="R52" i="67"/>
  <c r="Q52" i="67"/>
  <c r="P52" i="67"/>
  <c r="O52" i="67"/>
  <c r="N52" i="67"/>
  <c r="M52" i="67"/>
  <c r="L52" i="67"/>
  <c r="K52" i="67"/>
  <c r="J52" i="67"/>
  <c r="I52" i="67"/>
  <c r="H52" i="67"/>
  <c r="G52" i="67"/>
  <c r="F52" i="67"/>
  <c r="E52" i="67"/>
  <c r="D52" i="67"/>
  <c r="C52" i="67"/>
  <c r="T51" i="67"/>
  <c r="S51" i="67"/>
  <c r="R51" i="67"/>
  <c r="Q51" i="67"/>
  <c r="P51" i="67"/>
  <c r="O51" i="67"/>
  <c r="N51" i="67"/>
  <c r="M51" i="67"/>
  <c r="L51" i="67"/>
  <c r="K51" i="67"/>
  <c r="J51" i="67"/>
  <c r="I51" i="67"/>
  <c r="H51" i="67"/>
  <c r="G51" i="67"/>
  <c r="F51" i="67"/>
  <c r="E51" i="67"/>
  <c r="D51" i="67"/>
  <c r="C51" i="67"/>
  <c r="T50" i="67"/>
  <c r="S50" i="67"/>
  <c r="R50" i="67"/>
  <c r="Q50" i="67"/>
  <c r="P50" i="67"/>
  <c r="O50" i="67"/>
  <c r="N50" i="67"/>
  <c r="M50" i="67"/>
  <c r="L50" i="67"/>
  <c r="K50" i="67"/>
  <c r="J50" i="67"/>
  <c r="I50" i="67"/>
  <c r="H50" i="67"/>
  <c r="G50" i="67"/>
  <c r="F50" i="67"/>
  <c r="E50" i="67"/>
  <c r="D50" i="67"/>
  <c r="C50" i="67"/>
  <c r="T49" i="67"/>
  <c r="S49" i="67"/>
  <c r="R49" i="67"/>
  <c r="Q49" i="67"/>
  <c r="P49" i="67"/>
  <c r="O49" i="67"/>
  <c r="N49" i="67"/>
  <c r="M49" i="67"/>
  <c r="L49" i="67"/>
  <c r="K49" i="67"/>
  <c r="J49" i="67"/>
  <c r="I49" i="67"/>
  <c r="H49" i="67"/>
  <c r="G49" i="67"/>
  <c r="F49" i="67"/>
  <c r="E49" i="67"/>
  <c r="D49" i="67"/>
  <c r="C49" i="67"/>
  <c r="T48" i="67"/>
  <c r="S48" i="67"/>
  <c r="R48" i="67"/>
  <c r="Q48" i="67"/>
  <c r="P48" i="67"/>
  <c r="O48" i="67"/>
  <c r="N48" i="67"/>
  <c r="M48" i="67"/>
  <c r="L48" i="67"/>
  <c r="K48" i="67"/>
  <c r="J48" i="67"/>
  <c r="I48" i="67"/>
  <c r="H48" i="67"/>
  <c r="G48" i="67"/>
  <c r="F48" i="67"/>
  <c r="E48" i="67"/>
  <c r="D48" i="67"/>
  <c r="C48" i="67"/>
  <c r="T47" i="67"/>
  <c r="S47" i="67"/>
  <c r="R47" i="67"/>
  <c r="Q47" i="67"/>
  <c r="P47" i="67"/>
  <c r="O47" i="67"/>
  <c r="N47" i="67"/>
  <c r="M47" i="67"/>
  <c r="L47" i="67"/>
  <c r="K47" i="67"/>
  <c r="J47" i="67"/>
  <c r="I47" i="67"/>
  <c r="H47" i="67"/>
  <c r="G47" i="67"/>
  <c r="F47" i="67"/>
  <c r="E47" i="67"/>
  <c r="D47" i="67"/>
  <c r="C47" i="67"/>
  <c r="B47" i="67"/>
  <c r="T46" i="67"/>
  <c r="S46" i="67"/>
  <c r="R46" i="67"/>
  <c r="Q46" i="67"/>
  <c r="P46" i="67"/>
  <c r="O46" i="67"/>
  <c r="N46" i="67"/>
  <c r="M46" i="67"/>
  <c r="L46" i="67"/>
  <c r="K46" i="67"/>
  <c r="J46" i="67"/>
  <c r="I46" i="67"/>
  <c r="H46" i="67"/>
  <c r="G46" i="67"/>
  <c r="F46" i="67"/>
  <c r="E46" i="67"/>
  <c r="D46" i="67"/>
  <c r="C46" i="67"/>
  <c r="B46" i="67"/>
  <c r="B37" i="67"/>
  <c r="B36" i="67"/>
  <c r="B35" i="67"/>
  <c r="B34" i="67"/>
  <c r="B33" i="67"/>
  <c r="B32" i="67"/>
  <c r="B31" i="67"/>
  <c r="B30" i="67"/>
  <c r="B29" i="67"/>
  <c r="B28" i="67"/>
  <c r="B27" i="67"/>
  <c r="B26" i="67"/>
  <c r="B17" i="67"/>
  <c r="B16" i="67"/>
  <c r="B15" i="67"/>
  <c r="B14" i="67"/>
  <c r="B13" i="67"/>
  <c r="B12" i="67"/>
  <c r="B52" i="67" s="1"/>
  <c r="B11" i="67"/>
  <c r="B51" i="67" s="1"/>
  <c r="B10" i="67"/>
  <c r="B9" i="67"/>
  <c r="B49" i="67" s="1"/>
  <c r="B8" i="67"/>
  <c r="B7" i="67"/>
  <c r="B6" i="67"/>
  <c r="K58" i="67" l="1"/>
  <c r="B53" i="67"/>
  <c r="B54" i="67"/>
  <c r="R58" i="67"/>
  <c r="C58" i="67"/>
  <c r="S58" i="67"/>
  <c r="D58" i="67"/>
  <c r="T58" i="67"/>
  <c r="F58" i="67"/>
  <c r="B48" i="67"/>
  <c r="G58" i="67"/>
  <c r="B56" i="67"/>
  <c r="H58" i="67"/>
  <c r="B50" i="67"/>
  <c r="I58" i="67"/>
  <c r="B57" i="67"/>
  <c r="B55" i="67"/>
  <c r="J58" i="67"/>
  <c r="I45" i="64"/>
  <c r="I44" i="64"/>
  <c r="I43" i="64"/>
  <c r="I42" i="64"/>
  <c r="I41" i="64"/>
  <c r="I40" i="64"/>
  <c r="I39" i="64"/>
  <c r="I38" i="64"/>
  <c r="I37" i="64"/>
  <c r="I36" i="64"/>
  <c r="I35" i="64"/>
  <c r="I34" i="64"/>
  <c r="I33" i="64"/>
  <c r="I32" i="64"/>
  <c r="I31" i="64"/>
  <c r="I30" i="64"/>
  <c r="I29" i="64"/>
  <c r="I28" i="64"/>
  <c r="I27" i="64"/>
  <c r="I26" i="64"/>
  <c r="I25" i="64"/>
  <c r="I24" i="64"/>
  <c r="I23" i="64"/>
  <c r="I22" i="64"/>
  <c r="I21" i="64"/>
  <c r="I20" i="64"/>
  <c r="I19" i="64"/>
  <c r="I18" i="64"/>
  <c r="I17" i="64"/>
  <c r="I16" i="64"/>
  <c r="I15" i="64"/>
  <c r="I14" i="64"/>
  <c r="I13" i="64"/>
  <c r="I12" i="64"/>
  <c r="I11" i="64"/>
  <c r="I10" i="64"/>
  <c r="I9" i="64"/>
  <c r="I8" i="64"/>
  <c r="I7" i="64"/>
  <c r="I6" i="64"/>
  <c r="K6" i="64"/>
  <c r="G6" i="64"/>
  <c r="G7" i="64" s="1"/>
  <c r="G8" i="64" s="1"/>
  <c r="G9" i="64" s="1"/>
  <c r="G10" i="64" s="1"/>
  <c r="G11" i="64" s="1"/>
  <c r="G12" i="64" s="1"/>
  <c r="G13" i="64" s="1"/>
  <c r="G14" i="64" s="1"/>
  <c r="G15" i="64" s="1"/>
  <c r="G16" i="64" s="1"/>
  <c r="G17" i="64" s="1"/>
  <c r="G18" i="64" s="1"/>
  <c r="G19" i="64" s="1"/>
  <c r="L17" i="65"/>
  <c r="P17" i="65"/>
  <c r="I17" i="65"/>
  <c r="D17" i="65" s="1"/>
  <c r="B17" i="65" s="1"/>
  <c r="F17" i="65"/>
  <c r="E17" i="65" s="1"/>
  <c r="L16" i="65"/>
  <c r="P16" i="65"/>
  <c r="I16" i="65"/>
  <c r="D16" i="65" s="1"/>
  <c r="B16" i="65" s="1"/>
  <c r="Q16" i="65" s="1"/>
  <c r="F16" i="65"/>
  <c r="E16" i="65" s="1"/>
  <c r="L15" i="65"/>
  <c r="P15" i="65"/>
  <c r="I15" i="65"/>
  <c r="D15" i="65" s="1"/>
  <c r="B15" i="65" s="1"/>
  <c r="F15" i="65"/>
  <c r="L14" i="65"/>
  <c r="P14" i="65"/>
  <c r="I14" i="65"/>
  <c r="F14" i="65"/>
  <c r="L13" i="65"/>
  <c r="P13" i="65"/>
  <c r="I13" i="65"/>
  <c r="D13" i="65" s="1"/>
  <c r="B13" i="65" s="1"/>
  <c r="F13" i="65"/>
  <c r="E13" i="65" s="1"/>
  <c r="L12" i="65"/>
  <c r="P12" i="65"/>
  <c r="I12" i="65"/>
  <c r="D12" i="65" s="1"/>
  <c r="B12" i="65" s="1"/>
  <c r="F12" i="65"/>
  <c r="E12" i="65"/>
  <c r="L11" i="65"/>
  <c r="P11" i="65"/>
  <c r="I11" i="65"/>
  <c r="D11" i="65" s="1"/>
  <c r="B11" i="65" s="1"/>
  <c r="F11" i="65"/>
  <c r="E11" i="65" s="1"/>
  <c r="L10" i="65"/>
  <c r="P10" i="65"/>
  <c r="I10" i="65"/>
  <c r="F10" i="65"/>
  <c r="L9" i="65"/>
  <c r="P9" i="65"/>
  <c r="I9" i="65"/>
  <c r="F9" i="65"/>
  <c r="L8" i="65"/>
  <c r="P8" i="65"/>
  <c r="I8" i="65"/>
  <c r="D8" i="65" s="1"/>
  <c r="B8" i="65" s="1"/>
  <c r="Q8" i="65" s="1"/>
  <c r="F8" i="65"/>
  <c r="E8" i="65" s="1"/>
  <c r="L7" i="65"/>
  <c r="P7" i="65"/>
  <c r="I7" i="65"/>
  <c r="D7" i="65" s="1"/>
  <c r="B7" i="65" s="1"/>
  <c r="F7" i="65"/>
  <c r="E7" i="65" s="1"/>
  <c r="L6" i="65"/>
  <c r="P6" i="65"/>
  <c r="I6" i="65"/>
  <c r="D6" i="65" s="1"/>
  <c r="B6" i="65" s="1"/>
  <c r="F6" i="65"/>
  <c r="E6" i="65"/>
  <c r="E45" i="64"/>
  <c r="E44" i="64"/>
  <c r="E43" i="64"/>
  <c r="E42" i="64"/>
  <c r="E41" i="64"/>
  <c r="E40" i="64"/>
  <c r="E39" i="64"/>
  <c r="E38" i="64"/>
  <c r="E37" i="64"/>
  <c r="E36" i="64"/>
  <c r="E35" i="64"/>
  <c r="E34" i="64"/>
  <c r="E33" i="64"/>
  <c r="E32" i="64"/>
  <c r="E31" i="64"/>
  <c r="E30" i="64"/>
  <c r="E29" i="64"/>
  <c r="E28" i="64"/>
  <c r="E27" i="64"/>
  <c r="E26" i="64"/>
  <c r="E25" i="64"/>
  <c r="E24" i="64"/>
  <c r="E23" i="64"/>
  <c r="E22" i="64"/>
  <c r="E21" i="64"/>
  <c r="E20" i="64"/>
  <c r="E19" i="64"/>
  <c r="E18" i="64"/>
  <c r="E17" i="64"/>
  <c r="E16" i="64"/>
  <c r="E15" i="64"/>
  <c r="E14" i="64"/>
  <c r="E13" i="64"/>
  <c r="E12" i="64"/>
  <c r="E11" i="64"/>
  <c r="E10" i="64"/>
  <c r="E9" i="64"/>
  <c r="E8" i="64"/>
  <c r="E7" i="64"/>
  <c r="E6" i="64"/>
  <c r="H47" i="17"/>
  <c r="H46" i="17"/>
  <c r="H45" i="17"/>
  <c r="H44" i="17"/>
  <c r="H43" i="17"/>
  <c r="H42" i="17"/>
  <c r="H41" i="17"/>
  <c r="H40" i="17"/>
  <c r="H39" i="17"/>
  <c r="H38" i="17"/>
  <c r="H37" i="17"/>
  <c r="H36" i="17"/>
  <c r="H35" i="17"/>
  <c r="H34" i="17"/>
  <c r="H33" i="17"/>
  <c r="H32" i="17"/>
  <c r="H31" i="17"/>
  <c r="H30" i="17"/>
  <c r="H29" i="17"/>
  <c r="H28" i="17"/>
  <c r="H27" i="17"/>
  <c r="H26" i="17"/>
  <c r="H25" i="17"/>
  <c r="H24" i="17"/>
  <c r="H23" i="17"/>
  <c r="H22" i="17"/>
  <c r="H21" i="17"/>
  <c r="H20" i="17"/>
  <c r="H19" i="17"/>
  <c r="H18" i="17"/>
  <c r="H17" i="17"/>
  <c r="H16" i="17"/>
  <c r="H15" i="17"/>
  <c r="H14" i="17"/>
  <c r="H13" i="17"/>
  <c r="H12" i="17"/>
  <c r="H11" i="17"/>
  <c r="H10" i="17"/>
  <c r="H9" i="17"/>
  <c r="H8" i="17"/>
  <c r="O40" i="64"/>
  <c r="O30" i="64"/>
  <c r="O31" i="64" s="1"/>
  <c r="O26" i="64"/>
  <c r="O25" i="64"/>
  <c r="O24" i="64"/>
  <c r="O23" i="64"/>
  <c r="O22" i="64"/>
  <c r="O19" i="64"/>
  <c r="O18" i="64"/>
  <c r="O11" i="64"/>
  <c r="K7" i="64"/>
  <c r="K8" i="64" s="1"/>
  <c r="K9" i="64" s="1"/>
  <c r="K10" i="64" s="1"/>
  <c r="K11" i="64" s="1"/>
  <c r="K12" i="64" s="1"/>
  <c r="K13" i="64" s="1"/>
  <c r="K14" i="64" s="1"/>
  <c r="K15" i="64" s="1"/>
  <c r="K16" i="64" s="1"/>
  <c r="K17" i="64" s="1"/>
  <c r="K18" i="64" s="1"/>
  <c r="K19" i="64" s="1"/>
  <c r="K20" i="64" s="1"/>
  <c r="K21" i="64" s="1"/>
  <c r="K22" i="64" s="1"/>
  <c r="K23" i="64" s="1"/>
  <c r="K24" i="64" s="1"/>
  <c r="K25" i="64" s="1"/>
  <c r="K26" i="64" s="1"/>
  <c r="K27" i="64" s="1"/>
  <c r="K28" i="64" s="1"/>
  <c r="K29" i="64" s="1"/>
  <c r="K30" i="64" s="1"/>
  <c r="K31" i="64" s="1"/>
  <c r="K32" i="64" s="1"/>
  <c r="K33" i="64" s="1"/>
  <c r="K34" i="64" s="1"/>
  <c r="K35" i="64" s="1"/>
  <c r="K36" i="64" s="1"/>
  <c r="K37" i="64" s="1"/>
  <c r="K38" i="64" s="1"/>
  <c r="K39" i="64" s="1"/>
  <c r="K40" i="64" s="1"/>
  <c r="K41" i="64" s="1"/>
  <c r="K42" i="64" s="1"/>
  <c r="K43" i="64" s="1"/>
  <c r="K44" i="64" s="1"/>
  <c r="B58" i="67" l="1"/>
  <c r="M9" i="65"/>
  <c r="M11" i="65"/>
  <c r="E9" i="65"/>
  <c r="M6" i="65"/>
  <c r="M15" i="65"/>
  <c r="M8" i="65"/>
  <c r="E14" i="65"/>
  <c r="Q6" i="65"/>
  <c r="M7" i="65"/>
  <c r="E10" i="65"/>
  <c r="M13" i="65"/>
  <c r="M10" i="65"/>
  <c r="D14" i="65"/>
  <c r="B14" i="65" s="1"/>
  <c r="Q14" i="65" s="1"/>
  <c r="M14" i="65"/>
  <c r="M16" i="65"/>
  <c r="M18" i="65" s="1"/>
  <c r="Q15" i="65"/>
  <c r="Q7" i="65"/>
  <c r="D9" i="65"/>
  <c r="B9" i="65" s="1"/>
  <c r="Q9" i="65" s="1"/>
  <c r="M12" i="65"/>
  <c r="E15" i="65"/>
  <c r="M17" i="65"/>
  <c r="Q13" i="65"/>
  <c r="Q12" i="65"/>
  <c r="Q17" i="65"/>
  <c r="Q11" i="65"/>
  <c r="D10" i="65"/>
  <c r="B10" i="65" s="1"/>
  <c r="Q10" i="65" s="1"/>
  <c r="G20" i="64"/>
  <c r="G21" i="64" s="1"/>
  <c r="G22" i="64" s="1"/>
  <c r="G23" i="64" s="1"/>
  <c r="G24" i="64" s="1"/>
  <c r="G25" i="64" s="1"/>
  <c r="G26" i="64" s="1"/>
  <c r="G27" i="64" s="1"/>
  <c r="G28" i="64" s="1"/>
  <c r="G29" i="64" s="1"/>
  <c r="O13" i="64"/>
  <c r="O14" i="64"/>
  <c r="O15" i="64"/>
  <c r="O16" i="64"/>
  <c r="O17" i="64"/>
  <c r="O21" i="64"/>
  <c r="O43" i="64"/>
  <c r="O27" i="64"/>
  <c r="O20" i="64"/>
  <c r="O12" i="64"/>
  <c r="Q18" i="65" l="1"/>
  <c r="G30" i="64"/>
  <c r="G31" i="64" s="1"/>
  <c r="G32" i="64" l="1"/>
  <c r="G33" i="64" l="1"/>
  <c r="G34" i="64" l="1"/>
  <c r="G35" i="64" l="1"/>
  <c r="G36" i="64" l="1"/>
  <c r="G37" i="64" l="1"/>
  <c r="G38" i="64" l="1"/>
  <c r="G39" i="64" l="1"/>
  <c r="G40" i="64" l="1"/>
  <c r="G41" i="64" l="1"/>
  <c r="G42" i="64" l="1"/>
  <c r="G43" i="64" l="1"/>
  <c r="G44" i="64" l="1"/>
  <c r="K56" i="62" l="1"/>
  <c r="G56" i="62"/>
  <c r="F56" i="62"/>
  <c r="E56" i="62"/>
  <c r="K55" i="62"/>
  <c r="G55" i="62"/>
  <c r="L55" i="62" s="1"/>
  <c r="F55" i="62"/>
  <c r="E55" i="62"/>
  <c r="I55" i="62" s="1"/>
  <c r="J55" i="62" s="1"/>
  <c r="K54" i="62"/>
  <c r="G54" i="62"/>
  <c r="L54" i="62" s="1"/>
  <c r="F54" i="62"/>
  <c r="H54" i="62" s="1"/>
  <c r="E54" i="62"/>
  <c r="I54" i="62" s="1"/>
  <c r="J54" i="62" s="1"/>
  <c r="K53" i="62"/>
  <c r="G53" i="62"/>
  <c r="L53" i="62" s="1"/>
  <c r="F53" i="62"/>
  <c r="E53" i="62"/>
  <c r="K52" i="62"/>
  <c r="G52" i="62"/>
  <c r="F52" i="62"/>
  <c r="H52" i="62" s="1"/>
  <c r="E52" i="62"/>
  <c r="K51" i="62"/>
  <c r="G51" i="62"/>
  <c r="L51" i="62" s="1"/>
  <c r="F51" i="62"/>
  <c r="H51" i="62" s="1"/>
  <c r="E51" i="62"/>
  <c r="I51" i="62" s="1"/>
  <c r="J51" i="62" s="1"/>
  <c r="K50" i="62"/>
  <c r="G50" i="62"/>
  <c r="L50" i="62" s="1"/>
  <c r="F50" i="62"/>
  <c r="H50" i="62" s="1"/>
  <c r="E50" i="62"/>
  <c r="I50" i="62" s="1"/>
  <c r="J50" i="62" s="1"/>
  <c r="K49" i="62"/>
  <c r="G49" i="62"/>
  <c r="L49" i="62" s="1"/>
  <c r="F49" i="62"/>
  <c r="E49" i="62"/>
  <c r="K48" i="62"/>
  <c r="G48" i="62"/>
  <c r="F48" i="62"/>
  <c r="H48" i="62" s="1"/>
  <c r="E48" i="62"/>
  <c r="K47" i="62"/>
  <c r="G47" i="62"/>
  <c r="L47" i="62" s="1"/>
  <c r="F47" i="62"/>
  <c r="H47" i="62" s="1"/>
  <c r="E47" i="62"/>
  <c r="I47" i="62" s="1"/>
  <c r="J47" i="62" s="1"/>
  <c r="K46" i="62"/>
  <c r="G46" i="62"/>
  <c r="L46" i="62" s="1"/>
  <c r="N46" i="62" s="1"/>
  <c r="F46" i="62"/>
  <c r="H46" i="62" s="1"/>
  <c r="E46" i="62"/>
  <c r="I46" i="62" s="1"/>
  <c r="J46" i="62" s="1"/>
  <c r="K45" i="62"/>
  <c r="G45" i="62"/>
  <c r="L45" i="62" s="1"/>
  <c r="N45" i="62" s="1"/>
  <c r="F45" i="62"/>
  <c r="E45" i="62"/>
  <c r="K44" i="62"/>
  <c r="G44" i="62"/>
  <c r="F44" i="62"/>
  <c r="E44" i="62"/>
  <c r="K43" i="62"/>
  <c r="G43" i="62"/>
  <c r="L43" i="62" s="1"/>
  <c r="F43" i="62"/>
  <c r="H43" i="62" s="1"/>
  <c r="E43" i="62"/>
  <c r="I43" i="62" s="1"/>
  <c r="J43" i="62" s="1"/>
  <c r="K42" i="62"/>
  <c r="G42" i="62"/>
  <c r="L42" i="62" s="1"/>
  <c r="F42" i="62"/>
  <c r="H42" i="62" s="1"/>
  <c r="E42" i="62"/>
  <c r="I42" i="62" s="1"/>
  <c r="J42" i="62" s="1"/>
  <c r="K41" i="62"/>
  <c r="G41" i="62"/>
  <c r="L41" i="62" s="1"/>
  <c r="F41" i="62"/>
  <c r="E41" i="62"/>
  <c r="K40" i="62"/>
  <c r="G40" i="62"/>
  <c r="F40" i="62"/>
  <c r="E40" i="62"/>
  <c r="K39" i="62"/>
  <c r="G39" i="62"/>
  <c r="F39" i="62"/>
  <c r="H39" i="62" s="1"/>
  <c r="E39" i="62"/>
  <c r="I39" i="62" s="1"/>
  <c r="J39" i="62" s="1"/>
  <c r="K38" i="62"/>
  <c r="G38" i="62"/>
  <c r="L38" i="62" s="1"/>
  <c r="F38" i="62"/>
  <c r="H38" i="62" s="1"/>
  <c r="E38" i="62"/>
  <c r="I38" i="62" s="1"/>
  <c r="J38" i="62" s="1"/>
  <c r="K37" i="62"/>
  <c r="G37" i="62"/>
  <c r="L37" i="62" s="1"/>
  <c r="F37" i="62"/>
  <c r="E37" i="62"/>
  <c r="K36" i="62"/>
  <c r="G36" i="62"/>
  <c r="F36" i="62"/>
  <c r="H36" i="62" s="1"/>
  <c r="E36" i="62"/>
  <c r="K35" i="62"/>
  <c r="G35" i="62"/>
  <c r="L35" i="62" s="1"/>
  <c r="F35" i="62"/>
  <c r="H35" i="62" s="1"/>
  <c r="E35" i="62"/>
  <c r="I35" i="62" s="1"/>
  <c r="J35" i="62" s="1"/>
  <c r="K34" i="62"/>
  <c r="G34" i="62"/>
  <c r="F34" i="62"/>
  <c r="E34" i="62"/>
  <c r="I34" i="62" s="1"/>
  <c r="J34" i="62" s="1"/>
  <c r="K33" i="62"/>
  <c r="G33" i="62"/>
  <c r="L33" i="62" s="1"/>
  <c r="N33" i="62" s="1"/>
  <c r="F33" i="62"/>
  <c r="E33" i="62"/>
  <c r="K32" i="62"/>
  <c r="G32" i="62"/>
  <c r="F32" i="62"/>
  <c r="E32" i="62"/>
  <c r="K31" i="62"/>
  <c r="G31" i="62"/>
  <c r="L31" i="62" s="1"/>
  <c r="F31" i="62"/>
  <c r="E31" i="62"/>
  <c r="I31" i="62" s="1"/>
  <c r="J31" i="62" s="1"/>
  <c r="K30" i="62"/>
  <c r="G30" i="62"/>
  <c r="L30" i="62" s="1"/>
  <c r="F30" i="62"/>
  <c r="H30" i="62" s="1"/>
  <c r="E30" i="62"/>
  <c r="I30" i="62" s="1"/>
  <c r="J30" i="62" s="1"/>
  <c r="K29" i="62"/>
  <c r="G29" i="62"/>
  <c r="L29" i="62" s="1"/>
  <c r="N29" i="62" s="1"/>
  <c r="F29" i="62"/>
  <c r="E29" i="62"/>
  <c r="K28" i="62"/>
  <c r="G28" i="62"/>
  <c r="F28" i="62"/>
  <c r="E28" i="62"/>
  <c r="K27" i="62"/>
  <c r="G27" i="62"/>
  <c r="F27" i="62"/>
  <c r="E27" i="62"/>
  <c r="I27" i="62" s="1"/>
  <c r="J27" i="62" s="1"/>
  <c r="K26" i="62"/>
  <c r="G26" i="62"/>
  <c r="L26" i="62" s="1"/>
  <c r="F26" i="62"/>
  <c r="H26" i="62" s="1"/>
  <c r="E26" i="62"/>
  <c r="I26" i="62" s="1"/>
  <c r="J26" i="62" s="1"/>
  <c r="K25" i="62"/>
  <c r="G25" i="62"/>
  <c r="F25" i="62"/>
  <c r="E25" i="62"/>
  <c r="K24" i="62"/>
  <c r="G24" i="62"/>
  <c r="F24" i="62"/>
  <c r="H24" i="62" s="1"/>
  <c r="E24" i="62"/>
  <c r="K23" i="62"/>
  <c r="G23" i="62"/>
  <c r="L23" i="62" s="1"/>
  <c r="F23" i="62"/>
  <c r="H23" i="62" s="1"/>
  <c r="E23" i="62"/>
  <c r="I23" i="62" s="1"/>
  <c r="J23" i="62" s="1"/>
  <c r="K22" i="62"/>
  <c r="G22" i="62"/>
  <c r="L22" i="62" s="1"/>
  <c r="M22" i="62" s="1"/>
  <c r="F22" i="62"/>
  <c r="H22" i="62" s="1"/>
  <c r="E22" i="62"/>
  <c r="I22" i="62" s="1"/>
  <c r="J22" i="62" s="1"/>
  <c r="K21" i="62"/>
  <c r="G21" i="62"/>
  <c r="F21" i="62"/>
  <c r="E21" i="62"/>
  <c r="K20" i="62"/>
  <c r="G20" i="62"/>
  <c r="F20" i="62"/>
  <c r="H20" i="62" s="1"/>
  <c r="E20" i="62"/>
  <c r="K19" i="62"/>
  <c r="G19" i="62"/>
  <c r="L19" i="62" s="1"/>
  <c r="F19" i="62"/>
  <c r="H19" i="62" s="1"/>
  <c r="E19" i="62"/>
  <c r="I19" i="62" s="1"/>
  <c r="J19" i="62" s="1"/>
  <c r="K18" i="62"/>
  <c r="G18" i="62"/>
  <c r="L18" i="62" s="1"/>
  <c r="F18" i="62"/>
  <c r="E18" i="62"/>
  <c r="I18" i="62" s="1"/>
  <c r="J18" i="62" s="1"/>
  <c r="K17" i="62"/>
  <c r="G17" i="62"/>
  <c r="L17" i="62" s="1"/>
  <c r="N17" i="62" s="1"/>
  <c r="F17" i="62"/>
  <c r="E17" i="62"/>
  <c r="K16" i="62"/>
  <c r="G16" i="62"/>
  <c r="F16" i="62"/>
  <c r="H16" i="62" s="1"/>
  <c r="E16" i="62"/>
  <c r="K15" i="62"/>
  <c r="G15" i="62"/>
  <c r="L15" i="62" s="1"/>
  <c r="F15" i="62"/>
  <c r="H15" i="62" s="1"/>
  <c r="E15" i="62"/>
  <c r="I15" i="62" s="1"/>
  <c r="J15" i="62" s="1"/>
  <c r="K14" i="62"/>
  <c r="G14" i="62"/>
  <c r="L14" i="62" s="1"/>
  <c r="F14" i="62"/>
  <c r="H14" i="62" s="1"/>
  <c r="E14" i="62"/>
  <c r="I14" i="62" s="1"/>
  <c r="J14" i="62" s="1"/>
  <c r="K13" i="62"/>
  <c r="G13" i="62"/>
  <c r="L13" i="62" s="1"/>
  <c r="M13" i="62" s="1"/>
  <c r="F13" i="62"/>
  <c r="E13" i="62"/>
  <c r="K12" i="62"/>
  <c r="G12" i="62"/>
  <c r="F12" i="62"/>
  <c r="E12" i="62"/>
  <c r="K11" i="62"/>
  <c r="G11" i="62"/>
  <c r="F11" i="62"/>
  <c r="E11" i="62"/>
  <c r="I11" i="62" s="1"/>
  <c r="J11" i="62" s="1"/>
  <c r="K10" i="62"/>
  <c r="G10" i="62"/>
  <c r="L10" i="62" s="1"/>
  <c r="F10" i="62"/>
  <c r="H10" i="62" s="1"/>
  <c r="E10" i="62"/>
  <c r="I10" i="62" s="1"/>
  <c r="J10" i="62" s="1"/>
  <c r="K9" i="62"/>
  <c r="G9" i="62"/>
  <c r="L9" i="62" s="1"/>
  <c r="F9" i="62"/>
  <c r="E9" i="62"/>
  <c r="K8" i="62"/>
  <c r="G8" i="62"/>
  <c r="F8" i="62"/>
  <c r="H8" i="62" s="1"/>
  <c r="E8" i="62"/>
  <c r="K7" i="62"/>
  <c r="G7" i="62"/>
  <c r="F7" i="62"/>
  <c r="H7" i="62" s="1"/>
  <c r="E7" i="62"/>
  <c r="I7" i="62" s="1"/>
  <c r="J7" i="62" s="1"/>
  <c r="K6" i="62"/>
  <c r="G6" i="62"/>
  <c r="L6" i="62" s="1"/>
  <c r="F6" i="62"/>
  <c r="E6" i="62"/>
  <c r="I6" i="62" s="1"/>
  <c r="J6" i="62" s="1"/>
  <c r="L56" i="62"/>
  <c r="N56" i="62" s="1"/>
  <c r="L52" i="62"/>
  <c r="M52" i="62" s="1"/>
  <c r="L44" i="62"/>
  <c r="N44" i="62" s="1"/>
  <c r="M44" i="62"/>
  <c r="H44" i="62"/>
  <c r="L40" i="62"/>
  <c r="N40" i="62" s="1"/>
  <c r="L36" i="62"/>
  <c r="L32" i="62"/>
  <c r="N32" i="62" s="1"/>
  <c r="H31" i="62"/>
  <c r="L28" i="62"/>
  <c r="N28" i="62" s="1"/>
  <c r="H28" i="62"/>
  <c r="L27" i="62"/>
  <c r="H27" i="62"/>
  <c r="L24" i="62"/>
  <c r="M24" i="62" s="1"/>
  <c r="L20" i="62"/>
  <c r="I20" i="62"/>
  <c r="J20" i="62" s="1"/>
  <c r="L16" i="62"/>
  <c r="N16" i="62" s="1"/>
  <c r="H12" i="62"/>
  <c r="L11" i="62"/>
  <c r="N11" i="62" s="1"/>
  <c r="H11" i="62"/>
  <c r="L8" i="62"/>
  <c r="N8" i="62" s="1"/>
  <c r="L7" i="62"/>
  <c r="I28" i="62" l="1"/>
  <c r="J28" i="62" s="1"/>
  <c r="I56" i="62"/>
  <c r="J56" i="62" s="1"/>
  <c r="I12" i="62"/>
  <c r="J12" i="62" s="1"/>
  <c r="I40" i="62"/>
  <c r="J40" i="62" s="1"/>
  <c r="M7" i="62"/>
  <c r="I24" i="62"/>
  <c r="J24" i="62" s="1"/>
  <c r="H53" i="62"/>
  <c r="M45" i="62"/>
  <c r="N37" i="62"/>
  <c r="N41" i="62"/>
  <c r="N49" i="62"/>
  <c r="N53" i="62"/>
  <c r="H45" i="62"/>
  <c r="M27" i="62"/>
  <c r="N6" i="62"/>
  <c r="N10" i="62"/>
  <c r="N14" i="62"/>
  <c r="N26" i="62"/>
  <c r="N30" i="62"/>
  <c r="M38" i="62"/>
  <c r="H56" i="62"/>
  <c r="M28" i="62"/>
  <c r="H55" i="62"/>
  <c r="N15" i="62"/>
  <c r="N19" i="62"/>
  <c r="N35" i="62"/>
  <c r="N43" i="62"/>
  <c r="N51" i="62"/>
  <c r="I16" i="62"/>
  <c r="J16" i="62" s="1"/>
  <c r="I36" i="62"/>
  <c r="J36" i="62" s="1"/>
  <c r="I44" i="62"/>
  <c r="J44" i="62" s="1"/>
  <c r="I52" i="62"/>
  <c r="J52" i="62" s="1"/>
  <c r="N7" i="62"/>
  <c r="H40" i="62"/>
  <c r="I8" i="62"/>
  <c r="J8" i="62" s="1"/>
  <c r="N23" i="62"/>
  <c r="M40" i="62"/>
  <c r="I9" i="62"/>
  <c r="J9" i="62" s="1"/>
  <c r="I13" i="62"/>
  <c r="J13" i="62" s="1"/>
  <c r="I17" i="62"/>
  <c r="J17" i="62" s="1"/>
  <c r="I21" i="62"/>
  <c r="J21" i="62" s="1"/>
  <c r="I25" i="62"/>
  <c r="J25" i="62" s="1"/>
  <c r="I29" i="62"/>
  <c r="J29" i="62" s="1"/>
  <c r="I33" i="62"/>
  <c r="J33" i="62" s="1"/>
  <c r="I37" i="62"/>
  <c r="J37" i="62" s="1"/>
  <c r="I41" i="62"/>
  <c r="J41" i="62" s="1"/>
  <c r="I45" i="62"/>
  <c r="J45" i="62" s="1"/>
  <c r="I49" i="62"/>
  <c r="J49" i="62" s="1"/>
  <c r="H9" i="62"/>
  <c r="H13" i="62"/>
  <c r="H17" i="62"/>
  <c r="H21" i="62"/>
  <c r="H25" i="62"/>
  <c r="H29" i="62"/>
  <c r="H33" i="62"/>
  <c r="H37" i="62"/>
  <c r="H41" i="62"/>
  <c r="H49" i="62"/>
  <c r="N42" i="62"/>
  <c r="M42" i="62"/>
  <c r="N31" i="62"/>
  <c r="M31" i="62"/>
  <c r="M30" i="62"/>
  <c r="M53" i="62"/>
  <c r="M37" i="62"/>
  <c r="M18" i="62"/>
  <c r="N18" i="62"/>
  <c r="M6" i="62"/>
  <c r="M35" i="62"/>
  <c r="M14" i="62"/>
  <c r="N55" i="62"/>
  <c r="M55" i="62"/>
  <c r="M49" i="62"/>
  <c r="M15" i="62"/>
  <c r="M41" i="62"/>
  <c r="N22" i="62"/>
  <c r="M8" i="62"/>
  <c r="M23" i="62"/>
  <c r="M43" i="62"/>
  <c r="N47" i="62"/>
  <c r="M47" i="62"/>
  <c r="N54" i="62"/>
  <c r="M54" i="62"/>
  <c r="M29" i="62"/>
  <c r="M26" i="62"/>
  <c r="M32" i="62"/>
  <c r="M16" i="62"/>
  <c r="M46" i="62"/>
  <c r="M20" i="62"/>
  <c r="N20" i="62"/>
  <c r="M11" i="62"/>
  <c r="M17" i="62"/>
  <c r="N36" i="62"/>
  <c r="M36" i="62"/>
  <c r="M51" i="62"/>
  <c r="M19" i="62"/>
  <c r="N50" i="62"/>
  <c r="M50" i="62"/>
  <c r="N9" i="62"/>
  <c r="M9" i="62"/>
  <c r="M33" i="62"/>
  <c r="M56" i="62"/>
  <c r="L34" i="62"/>
  <c r="N34" i="62" s="1"/>
  <c r="L48" i="62"/>
  <c r="N48" i="62" s="1"/>
  <c r="H6" i="62"/>
  <c r="L25" i="62"/>
  <c r="N25" i="62" s="1"/>
  <c r="L39" i="62"/>
  <c r="N39" i="62" s="1"/>
  <c r="I48" i="62"/>
  <c r="J48" i="62" s="1"/>
  <c r="L12" i="62"/>
  <c r="N12" i="62" s="1"/>
  <c r="L21" i="62"/>
  <c r="N21" i="62" s="1"/>
  <c r="H34" i="62"/>
  <c r="N13" i="62"/>
  <c r="N27" i="62"/>
  <c r="I53" i="62"/>
  <c r="J53" i="62" s="1"/>
  <c r="M10" i="62"/>
  <c r="N24" i="62"/>
  <c r="I32" i="62"/>
  <c r="J32" i="62" s="1"/>
  <c r="N38" i="62"/>
  <c r="N52" i="62"/>
  <c r="H18" i="62"/>
  <c r="H32" i="62"/>
  <c r="M21" i="62" l="1"/>
  <c r="M25" i="62"/>
  <c r="M39" i="62"/>
  <c r="M48" i="62"/>
  <c r="M12" i="62"/>
  <c r="M34" i="62"/>
  <c r="L8" i="59" l="1"/>
  <c r="L7" i="19" s="1"/>
  <c r="C44" i="19" l="1"/>
  <c r="C43" i="19"/>
  <c r="C42" i="19"/>
  <c r="C41" i="19"/>
  <c r="C40" i="19"/>
  <c r="C39" i="19"/>
  <c r="C38" i="19"/>
  <c r="C37" i="19"/>
  <c r="C36" i="19"/>
  <c r="C35" i="19"/>
  <c r="C34" i="19"/>
  <c r="C33" i="19"/>
  <c r="C32" i="19"/>
  <c r="C31" i="19"/>
  <c r="C30" i="19"/>
  <c r="C29" i="19"/>
  <c r="C28" i="19"/>
  <c r="C27" i="19"/>
  <c r="C26" i="19"/>
  <c r="C25" i="19"/>
  <c r="C24" i="19"/>
  <c r="C23" i="19"/>
  <c r="C22" i="19"/>
  <c r="C21" i="19"/>
  <c r="C20" i="19"/>
  <c r="C19" i="19"/>
  <c r="C18" i="19"/>
  <c r="C17" i="19"/>
  <c r="C16" i="19"/>
  <c r="C15" i="19"/>
  <c r="C14" i="19"/>
  <c r="C13" i="19"/>
  <c r="C12" i="19"/>
  <c r="C11" i="19"/>
  <c r="C10" i="19"/>
  <c r="C9" i="19"/>
  <c r="C8" i="19"/>
  <c r="C7" i="19"/>
  <c r="C6" i="19"/>
  <c r="C7" i="22"/>
  <c r="C6" i="21"/>
  <c r="C8" i="23"/>
  <c r="C9" i="24"/>
  <c r="C10" i="25"/>
  <c r="C11" i="26"/>
  <c r="C12" i="27"/>
  <c r="C13" i="28"/>
  <c r="C14" i="29"/>
  <c r="C15" i="30"/>
  <c r="C16" i="31"/>
  <c r="C17" i="32"/>
  <c r="C18" i="33"/>
  <c r="C19" i="34"/>
  <c r="C20" i="35"/>
  <c r="C21" i="36"/>
  <c r="C22" i="37"/>
  <c r="C23" i="38"/>
  <c r="C24" i="39"/>
  <c r="C25" i="40"/>
  <c r="C26" i="41"/>
  <c r="C27" i="42"/>
  <c r="C28" i="43"/>
  <c r="C29" i="44"/>
  <c r="C30" i="45"/>
  <c r="C31" i="46"/>
  <c r="C32" i="47"/>
  <c r="C33" i="48"/>
  <c r="C34" i="49"/>
  <c r="C35" i="50"/>
  <c r="C36" i="51"/>
  <c r="C37" i="52"/>
  <c r="C38" i="53"/>
  <c r="C39" i="54"/>
  <c r="C40" i="55"/>
  <c r="C41" i="56"/>
  <c r="C42" i="57"/>
  <c r="C43" i="58"/>
  <c r="C5" i="20"/>
  <c r="L44" i="21"/>
  <c r="L44" i="22"/>
  <c r="L44" i="37"/>
  <c r="L44" i="38"/>
  <c r="L44" i="40"/>
  <c r="L44" i="43"/>
  <c r="L44" i="47"/>
  <c r="L44" i="48"/>
  <c r="L44" i="50"/>
  <c r="L44" i="51"/>
  <c r="L44" i="52"/>
  <c r="C45" i="59"/>
  <c r="H32" i="59"/>
  <c r="L44" i="28" s="1"/>
  <c r="D44" i="58"/>
  <c r="D43" i="58"/>
  <c r="D42" i="58"/>
  <c r="D41" i="58"/>
  <c r="D40" i="58"/>
  <c r="D39" i="58"/>
  <c r="D38" i="58"/>
  <c r="D37" i="58"/>
  <c r="D36" i="58"/>
  <c r="D35" i="58"/>
  <c r="D34" i="58"/>
  <c r="D33" i="58"/>
  <c r="D32" i="58"/>
  <c r="D31" i="58"/>
  <c r="D30" i="58"/>
  <c r="D29" i="58"/>
  <c r="D28" i="58"/>
  <c r="D27" i="58"/>
  <c r="D26" i="58"/>
  <c r="D25" i="58"/>
  <c r="D24" i="58"/>
  <c r="D23" i="58"/>
  <c r="D22" i="58"/>
  <c r="D21" i="58"/>
  <c r="D20" i="58"/>
  <c r="D19" i="58"/>
  <c r="D18" i="58"/>
  <c r="D17" i="58"/>
  <c r="D16" i="58"/>
  <c r="D15" i="58"/>
  <c r="D14" i="58"/>
  <c r="D13" i="58"/>
  <c r="D12" i="58"/>
  <c r="D11" i="58"/>
  <c r="D10" i="58"/>
  <c r="D9" i="58"/>
  <c r="D8" i="58"/>
  <c r="D7" i="58"/>
  <c r="D6" i="58"/>
  <c r="D5" i="58"/>
  <c r="D44" i="57"/>
  <c r="D43" i="57"/>
  <c r="D42" i="57"/>
  <c r="D41" i="57"/>
  <c r="D40" i="57"/>
  <c r="D39" i="57"/>
  <c r="D38" i="57"/>
  <c r="D37" i="57"/>
  <c r="D36" i="57"/>
  <c r="D35" i="57"/>
  <c r="D34" i="57"/>
  <c r="D33" i="57"/>
  <c r="D32" i="57"/>
  <c r="D31" i="57"/>
  <c r="D30" i="57"/>
  <c r="D29" i="57"/>
  <c r="D28" i="57"/>
  <c r="D27" i="57"/>
  <c r="D26" i="57"/>
  <c r="D25" i="57"/>
  <c r="D24" i="57"/>
  <c r="D23" i="57"/>
  <c r="D22" i="57"/>
  <c r="D21" i="57"/>
  <c r="D20" i="57"/>
  <c r="D19" i="57"/>
  <c r="D18" i="57"/>
  <c r="D17" i="57"/>
  <c r="D16" i="57"/>
  <c r="D15" i="57"/>
  <c r="D14" i="57"/>
  <c r="D13" i="57"/>
  <c r="D12" i="57"/>
  <c r="D11" i="57"/>
  <c r="D10" i="57"/>
  <c r="D9" i="57"/>
  <c r="D8" i="57"/>
  <c r="D7" i="57"/>
  <c r="D6" i="57"/>
  <c r="D5" i="57"/>
  <c r="D44" i="56"/>
  <c r="D43" i="56"/>
  <c r="D42" i="56"/>
  <c r="D41" i="56"/>
  <c r="D40" i="56"/>
  <c r="D39" i="56"/>
  <c r="D38" i="56"/>
  <c r="D37" i="56"/>
  <c r="D36" i="56"/>
  <c r="D35" i="56"/>
  <c r="D34" i="56"/>
  <c r="D33" i="56"/>
  <c r="D32" i="56"/>
  <c r="D31" i="56"/>
  <c r="D30" i="56"/>
  <c r="D29" i="56"/>
  <c r="D28" i="56"/>
  <c r="D27" i="56"/>
  <c r="D26" i="56"/>
  <c r="D25" i="56"/>
  <c r="D24" i="56"/>
  <c r="D23" i="56"/>
  <c r="D22" i="56"/>
  <c r="D21" i="56"/>
  <c r="D20" i="56"/>
  <c r="D19" i="56"/>
  <c r="D18" i="56"/>
  <c r="D17" i="56"/>
  <c r="D16" i="56"/>
  <c r="D15" i="56"/>
  <c r="D14" i="56"/>
  <c r="D13" i="56"/>
  <c r="D12" i="56"/>
  <c r="D11" i="56"/>
  <c r="D10" i="56"/>
  <c r="D9" i="56"/>
  <c r="D8" i="56"/>
  <c r="D7" i="56"/>
  <c r="D6" i="56"/>
  <c r="D5" i="56"/>
  <c r="D44" i="55"/>
  <c r="D43" i="55"/>
  <c r="D42" i="55"/>
  <c r="D41" i="55"/>
  <c r="D40" i="55"/>
  <c r="D39" i="55"/>
  <c r="D38" i="55"/>
  <c r="D37" i="55"/>
  <c r="D36" i="55"/>
  <c r="D35" i="55"/>
  <c r="D34" i="55"/>
  <c r="D33" i="55"/>
  <c r="D32" i="55"/>
  <c r="D31" i="55"/>
  <c r="D30" i="55"/>
  <c r="D29" i="55"/>
  <c r="D28" i="55"/>
  <c r="D27" i="55"/>
  <c r="D26" i="55"/>
  <c r="D25" i="55"/>
  <c r="D24" i="55"/>
  <c r="D23" i="55"/>
  <c r="D22" i="55"/>
  <c r="D21" i="55"/>
  <c r="D20" i="55"/>
  <c r="D19" i="55"/>
  <c r="D18" i="55"/>
  <c r="D17" i="55"/>
  <c r="D16" i="55"/>
  <c r="D15" i="55"/>
  <c r="D14" i="55"/>
  <c r="D13" i="55"/>
  <c r="D12" i="55"/>
  <c r="D11" i="55"/>
  <c r="D10" i="55"/>
  <c r="D9" i="55"/>
  <c r="D8" i="55"/>
  <c r="D7" i="55"/>
  <c r="D6" i="55"/>
  <c r="D5" i="55"/>
  <c r="D44" i="54"/>
  <c r="D43" i="54"/>
  <c r="D42" i="54"/>
  <c r="D41" i="54"/>
  <c r="D40" i="54"/>
  <c r="D39" i="54"/>
  <c r="D38" i="54"/>
  <c r="D37" i="54"/>
  <c r="D36" i="54"/>
  <c r="D35" i="54"/>
  <c r="D34" i="54"/>
  <c r="D33" i="54"/>
  <c r="D32" i="54"/>
  <c r="D31" i="54"/>
  <c r="D30" i="54"/>
  <c r="D29" i="54"/>
  <c r="D28" i="54"/>
  <c r="D27" i="54"/>
  <c r="D26" i="54"/>
  <c r="D25" i="54"/>
  <c r="D24" i="54"/>
  <c r="D23" i="54"/>
  <c r="D22" i="54"/>
  <c r="D21" i="54"/>
  <c r="D20" i="54"/>
  <c r="D19" i="54"/>
  <c r="D18" i="54"/>
  <c r="D17" i="54"/>
  <c r="D16" i="54"/>
  <c r="D15" i="54"/>
  <c r="D14" i="54"/>
  <c r="D13" i="54"/>
  <c r="D12" i="54"/>
  <c r="D11" i="54"/>
  <c r="D10" i="54"/>
  <c r="D9" i="54"/>
  <c r="D8" i="54"/>
  <c r="D7" i="54"/>
  <c r="D6" i="54"/>
  <c r="D5" i="54"/>
  <c r="D44" i="53"/>
  <c r="D43" i="53"/>
  <c r="D42" i="53"/>
  <c r="D41" i="53"/>
  <c r="D40" i="53"/>
  <c r="D39" i="53"/>
  <c r="D38" i="53"/>
  <c r="D37" i="53"/>
  <c r="D36" i="53"/>
  <c r="D35" i="53"/>
  <c r="D34" i="53"/>
  <c r="D33" i="53"/>
  <c r="D32" i="53"/>
  <c r="D31" i="53"/>
  <c r="D30" i="53"/>
  <c r="D29" i="53"/>
  <c r="D28" i="53"/>
  <c r="D27" i="53"/>
  <c r="D26" i="53"/>
  <c r="D25" i="53"/>
  <c r="D24" i="53"/>
  <c r="D23" i="53"/>
  <c r="D22" i="53"/>
  <c r="D21" i="53"/>
  <c r="D20" i="53"/>
  <c r="D19" i="53"/>
  <c r="D18" i="53"/>
  <c r="D17" i="53"/>
  <c r="D16" i="53"/>
  <c r="D15" i="53"/>
  <c r="D14" i="53"/>
  <c r="D13" i="53"/>
  <c r="D12" i="53"/>
  <c r="D11" i="53"/>
  <c r="D10" i="53"/>
  <c r="D9" i="53"/>
  <c r="D8" i="53"/>
  <c r="D7" i="53"/>
  <c r="D6" i="53"/>
  <c r="D5" i="53"/>
  <c r="L44" i="36" l="1"/>
  <c r="L44" i="35"/>
  <c r="L44" i="34"/>
  <c r="L44" i="20"/>
  <c r="L44" i="32"/>
  <c r="L44" i="56"/>
  <c r="L44" i="31"/>
  <c r="L44" i="54"/>
  <c r="L44" i="27"/>
  <c r="L44" i="53"/>
  <c r="L44" i="24"/>
  <c r="L44" i="58"/>
  <c r="L44" i="42"/>
  <c r="L44" i="26"/>
  <c r="L44" i="57"/>
  <c r="L44" i="41"/>
  <c r="L44" i="25"/>
  <c r="L44" i="55"/>
  <c r="L44" i="39"/>
  <c r="L44" i="23"/>
  <c r="L44" i="49"/>
  <c r="L44" i="33"/>
  <c r="L44" i="46"/>
  <c r="L44" i="30"/>
  <c r="L44" i="45"/>
  <c r="L44" i="29"/>
  <c r="L44" i="44"/>
  <c r="D44" i="52"/>
  <c r="D43" i="52"/>
  <c r="D42" i="52"/>
  <c r="D41" i="52"/>
  <c r="D40" i="52"/>
  <c r="D39" i="52"/>
  <c r="D38" i="52"/>
  <c r="D37" i="52"/>
  <c r="D36" i="52"/>
  <c r="D35" i="52"/>
  <c r="D34" i="52"/>
  <c r="D33" i="52"/>
  <c r="D32" i="52"/>
  <c r="D31" i="52"/>
  <c r="D30" i="52"/>
  <c r="D29" i="52"/>
  <c r="D28" i="52"/>
  <c r="D27" i="52"/>
  <c r="D26" i="52"/>
  <c r="D25" i="52"/>
  <c r="D24" i="52"/>
  <c r="D23" i="52"/>
  <c r="D22" i="52"/>
  <c r="D21" i="52"/>
  <c r="D20" i="52"/>
  <c r="D19" i="52"/>
  <c r="D18" i="52"/>
  <c r="D17" i="52"/>
  <c r="D16" i="52"/>
  <c r="D15" i="52"/>
  <c r="D14" i="52"/>
  <c r="D13" i="52"/>
  <c r="D12" i="52"/>
  <c r="D11" i="52"/>
  <c r="D10" i="52"/>
  <c r="D9" i="52"/>
  <c r="D8" i="52"/>
  <c r="D7" i="52"/>
  <c r="D6" i="52"/>
  <c r="D5" i="52"/>
  <c r="D44" i="51"/>
  <c r="D43" i="51"/>
  <c r="D42" i="51"/>
  <c r="D41" i="51"/>
  <c r="D40" i="51"/>
  <c r="D39" i="51"/>
  <c r="D38" i="51"/>
  <c r="D37" i="51"/>
  <c r="D36" i="51"/>
  <c r="D35" i="51"/>
  <c r="D34" i="51"/>
  <c r="D33" i="51"/>
  <c r="D32" i="51"/>
  <c r="D31" i="51"/>
  <c r="D30" i="51"/>
  <c r="D29" i="51"/>
  <c r="D28" i="51"/>
  <c r="D27" i="51"/>
  <c r="D26" i="51"/>
  <c r="D25" i="51"/>
  <c r="D24" i="51"/>
  <c r="D23" i="51"/>
  <c r="D22" i="51"/>
  <c r="D21" i="51"/>
  <c r="D20" i="51"/>
  <c r="D19" i="51"/>
  <c r="D18" i="51"/>
  <c r="D17" i="51"/>
  <c r="D16" i="51"/>
  <c r="D15" i="51"/>
  <c r="D14" i="51"/>
  <c r="D13" i="51"/>
  <c r="D12" i="51"/>
  <c r="D11" i="51"/>
  <c r="D10" i="51"/>
  <c r="D9" i="51"/>
  <c r="D8" i="51"/>
  <c r="D7" i="51"/>
  <c r="D6" i="51"/>
  <c r="D5" i="51"/>
  <c r="D44" i="48"/>
  <c r="D43" i="48"/>
  <c r="D42" i="48"/>
  <c r="D41" i="48"/>
  <c r="D40" i="48"/>
  <c r="D39" i="48"/>
  <c r="D38" i="48"/>
  <c r="D37" i="48"/>
  <c r="D36" i="48"/>
  <c r="D35" i="48"/>
  <c r="D34" i="48"/>
  <c r="D33" i="48"/>
  <c r="D32" i="48"/>
  <c r="D31" i="48"/>
  <c r="D30" i="48"/>
  <c r="D29" i="48"/>
  <c r="D28" i="48"/>
  <c r="D27" i="48"/>
  <c r="D26" i="48"/>
  <c r="D25" i="48"/>
  <c r="D24" i="48"/>
  <c r="D23" i="48"/>
  <c r="D22" i="48"/>
  <c r="D21" i="48"/>
  <c r="D20" i="48"/>
  <c r="D19" i="48"/>
  <c r="D18" i="48"/>
  <c r="D17" i="48"/>
  <c r="D16" i="48"/>
  <c r="D15" i="48"/>
  <c r="D14" i="48"/>
  <c r="D13" i="48"/>
  <c r="D12" i="48"/>
  <c r="D11" i="48"/>
  <c r="D10" i="48"/>
  <c r="D9" i="48"/>
  <c r="D8" i="48"/>
  <c r="D7" i="48"/>
  <c r="D6" i="48"/>
  <c r="D5" i="48"/>
  <c r="D44" i="50" l="1"/>
  <c r="D43" i="50"/>
  <c r="D42" i="50"/>
  <c r="D41" i="50"/>
  <c r="D40" i="50"/>
  <c r="D39" i="50"/>
  <c r="D38" i="50"/>
  <c r="D37" i="50"/>
  <c r="D36" i="50"/>
  <c r="D35" i="50"/>
  <c r="D34" i="50"/>
  <c r="D33" i="50"/>
  <c r="D32" i="50"/>
  <c r="D31" i="50"/>
  <c r="D30" i="50"/>
  <c r="D29" i="50"/>
  <c r="D28" i="50"/>
  <c r="D27" i="50"/>
  <c r="D26" i="50"/>
  <c r="D25" i="50"/>
  <c r="D24" i="50"/>
  <c r="D23" i="50"/>
  <c r="D22" i="50"/>
  <c r="D21" i="50"/>
  <c r="D20" i="50"/>
  <c r="D19" i="50"/>
  <c r="D18" i="50"/>
  <c r="D17" i="50"/>
  <c r="D16" i="50"/>
  <c r="D15" i="50"/>
  <c r="D14" i="50"/>
  <c r="D13" i="50"/>
  <c r="D12" i="50"/>
  <c r="D11" i="50"/>
  <c r="D10" i="50"/>
  <c r="D9" i="50"/>
  <c r="D8" i="50"/>
  <c r="D7" i="50"/>
  <c r="D6" i="50"/>
  <c r="D5" i="50"/>
  <c r="D44" i="49"/>
  <c r="D43" i="49"/>
  <c r="D42" i="49"/>
  <c r="D41" i="49"/>
  <c r="D40" i="49"/>
  <c r="D39" i="49"/>
  <c r="D38" i="49"/>
  <c r="D37" i="49"/>
  <c r="D36" i="49"/>
  <c r="D35" i="49"/>
  <c r="D34" i="49"/>
  <c r="D33" i="49"/>
  <c r="D32" i="49"/>
  <c r="D31" i="49"/>
  <c r="D30" i="49"/>
  <c r="D29" i="49"/>
  <c r="D28" i="49"/>
  <c r="D27" i="49"/>
  <c r="D26" i="49"/>
  <c r="D25" i="49"/>
  <c r="D24" i="49"/>
  <c r="D23" i="49"/>
  <c r="D22" i="49"/>
  <c r="D21" i="49"/>
  <c r="D20" i="49"/>
  <c r="D19" i="49"/>
  <c r="D18" i="49"/>
  <c r="D17" i="49"/>
  <c r="D16" i="49"/>
  <c r="D15" i="49"/>
  <c r="D14" i="49"/>
  <c r="D13" i="49"/>
  <c r="D12" i="49"/>
  <c r="D11" i="49"/>
  <c r="D10" i="49"/>
  <c r="D9" i="49"/>
  <c r="D8" i="49"/>
  <c r="D7" i="49"/>
  <c r="D6" i="49"/>
  <c r="D5" i="49"/>
  <c r="D44" i="47"/>
  <c r="D43" i="47"/>
  <c r="D42" i="47"/>
  <c r="D41" i="47"/>
  <c r="D40" i="47"/>
  <c r="D39" i="47"/>
  <c r="D38" i="47"/>
  <c r="D37" i="47"/>
  <c r="D36" i="47"/>
  <c r="D35" i="47"/>
  <c r="D34" i="47"/>
  <c r="D33" i="47"/>
  <c r="D32" i="47"/>
  <c r="D31" i="47"/>
  <c r="D30" i="47"/>
  <c r="D29" i="47"/>
  <c r="D28" i="47"/>
  <c r="D27" i="47"/>
  <c r="D26" i="47"/>
  <c r="D25" i="47"/>
  <c r="D24" i="47"/>
  <c r="D23" i="47"/>
  <c r="D22" i="47"/>
  <c r="D21" i="47"/>
  <c r="D20" i="47"/>
  <c r="D19" i="47"/>
  <c r="D18" i="47"/>
  <c r="D17" i="47"/>
  <c r="D16" i="47"/>
  <c r="D15" i="47"/>
  <c r="D14" i="47"/>
  <c r="D13" i="47"/>
  <c r="D12" i="47"/>
  <c r="D11" i="47"/>
  <c r="D10" i="47"/>
  <c r="D9" i="47"/>
  <c r="D8" i="47"/>
  <c r="D7" i="47"/>
  <c r="D6" i="47"/>
  <c r="D5" i="47"/>
  <c r="D44" i="46"/>
  <c r="D43" i="46"/>
  <c r="D42" i="46"/>
  <c r="D41" i="46"/>
  <c r="D40" i="46"/>
  <c r="D39" i="46"/>
  <c r="D38" i="46"/>
  <c r="D37" i="46"/>
  <c r="D36" i="46"/>
  <c r="D35" i="46"/>
  <c r="D34" i="46"/>
  <c r="D33" i="46"/>
  <c r="D32" i="46"/>
  <c r="D31" i="46"/>
  <c r="D30" i="46"/>
  <c r="D29" i="46"/>
  <c r="D28" i="46"/>
  <c r="D27" i="46"/>
  <c r="D26" i="46"/>
  <c r="D25" i="46"/>
  <c r="D24" i="46"/>
  <c r="D23" i="46"/>
  <c r="D22" i="46"/>
  <c r="D21" i="46"/>
  <c r="D20" i="46"/>
  <c r="D19" i="46"/>
  <c r="D18" i="46"/>
  <c r="D17" i="46"/>
  <c r="D16" i="46"/>
  <c r="D15" i="46"/>
  <c r="D14" i="46"/>
  <c r="D13" i="46"/>
  <c r="D12" i="46"/>
  <c r="D11" i="46"/>
  <c r="D10" i="46"/>
  <c r="D9" i="46"/>
  <c r="D8" i="46"/>
  <c r="D7" i="46"/>
  <c r="D6" i="46"/>
  <c r="D5" i="46"/>
  <c r="D44" i="45"/>
  <c r="D43" i="45"/>
  <c r="D42" i="45"/>
  <c r="D41" i="45"/>
  <c r="D40" i="45"/>
  <c r="D39" i="45"/>
  <c r="D38" i="45"/>
  <c r="D37" i="45"/>
  <c r="D36" i="45"/>
  <c r="D35" i="45"/>
  <c r="D34" i="45"/>
  <c r="D33" i="45"/>
  <c r="D32" i="45"/>
  <c r="D31" i="45"/>
  <c r="D30" i="45"/>
  <c r="D29" i="45"/>
  <c r="D28" i="45"/>
  <c r="D27" i="45"/>
  <c r="D26" i="45"/>
  <c r="D25" i="45"/>
  <c r="D24" i="45"/>
  <c r="D23" i="45"/>
  <c r="D22" i="45"/>
  <c r="D21" i="45"/>
  <c r="D20" i="45"/>
  <c r="D19" i="45"/>
  <c r="D18" i="45"/>
  <c r="D17" i="45"/>
  <c r="D16" i="45"/>
  <c r="D15" i="45"/>
  <c r="D14" i="45"/>
  <c r="D13" i="45"/>
  <c r="D12" i="45"/>
  <c r="D11" i="45"/>
  <c r="D10" i="45"/>
  <c r="D9" i="45"/>
  <c r="D8" i="45"/>
  <c r="D7" i="45"/>
  <c r="D6" i="45"/>
  <c r="D5" i="45"/>
  <c r="D44" i="44" l="1"/>
  <c r="D43" i="44"/>
  <c r="D42" i="44"/>
  <c r="D41" i="44"/>
  <c r="D40" i="44"/>
  <c r="D39" i="44"/>
  <c r="D38" i="44"/>
  <c r="D37" i="44"/>
  <c r="D36" i="44"/>
  <c r="D35" i="44"/>
  <c r="D34" i="44"/>
  <c r="D33" i="44"/>
  <c r="D32" i="44"/>
  <c r="D31" i="44"/>
  <c r="D30" i="44"/>
  <c r="D29" i="44"/>
  <c r="D28" i="44"/>
  <c r="D27" i="44"/>
  <c r="D26" i="44"/>
  <c r="D25" i="44"/>
  <c r="D24" i="44"/>
  <c r="D23" i="44"/>
  <c r="D22" i="44"/>
  <c r="D21" i="44"/>
  <c r="D20" i="44"/>
  <c r="D19" i="44"/>
  <c r="D18" i="44"/>
  <c r="D17" i="44"/>
  <c r="D16" i="44"/>
  <c r="D15" i="44"/>
  <c r="D14" i="44"/>
  <c r="D13" i="44"/>
  <c r="D12" i="44"/>
  <c r="D11" i="44"/>
  <c r="D10" i="44"/>
  <c r="D9" i="44"/>
  <c r="D8" i="44"/>
  <c r="D7" i="44"/>
  <c r="D6" i="44"/>
  <c r="D5" i="44"/>
  <c r="D44" i="43"/>
  <c r="D43" i="43"/>
  <c r="D42" i="43"/>
  <c r="D41" i="43"/>
  <c r="D40" i="43"/>
  <c r="D39" i="43"/>
  <c r="D38" i="43"/>
  <c r="D37" i="43"/>
  <c r="D36" i="43"/>
  <c r="D35" i="43"/>
  <c r="D34" i="43"/>
  <c r="D33" i="43"/>
  <c r="D32" i="43"/>
  <c r="D31" i="43"/>
  <c r="D30" i="43"/>
  <c r="D29" i="43"/>
  <c r="D28" i="43"/>
  <c r="D27" i="43"/>
  <c r="D26" i="43"/>
  <c r="D25" i="43"/>
  <c r="D24" i="43"/>
  <c r="D23" i="43"/>
  <c r="D22" i="43"/>
  <c r="D21" i="43"/>
  <c r="D20" i="43"/>
  <c r="D19" i="43"/>
  <c r="D18" i="43"/>
  <c r="D17" i="43"/>
  <c r="D16" i="43"/>
  <c r="D15" i="43"/>
  <c r="D14" i="43"/>
  <c r="D13" i="43"/>
  <c r="D12" i="43"/>
  <c r="D11" i="43"/>
  <c r="D10" i="43"/>
  <c r="D9" i="43"/>
  <c r="D8" i="43"/>
  <c r="D7" i="43"/>
  <c r="D6" i="43"/>
  <c r="D5" i="43"/>
  <c r="D44" i="39"/>
  <c r="D43" i="39"/>
  <c r="D42" i="39"/>
  <c r="D41" i="39"/>
  <c r="D40" i="39"/>
  <c r="D39" i="39"/>
  <c r="D38" i="39"/>
  <c r="D37" i="39"/>
  <c r="D36" i="39"/>
  <c r="D35" i="39"/>
  <c r="D34" i="39"/>
  <c r="D33" i="39"/>
  <c r="D32" i="39"/>
  <c r="D31" i="39"/>
  <c r="D30" i="39"/>
  <c r="D29" i="39"/>
  <c r="D28" i="39"/>
  <c r="D27" i="39"/>
  <c r="D26" i="39"/>
  <c r="D25" i="39"/>
  <c r="D24" i="39"/>
  <c r="D23" i="39"/>
  <c r="D22" i="39"/>
  <c r="D21" i="39"/>
  <c r="D20" i="39"/>
  <c r="D19" i="39"/>
  <c r="D18" i="39"/>
  <c r="D17" i="39"/>
  <c r="D16" i="39"/>
  <c r="D15" i="39"/>
  <c r="D14" i="39"/>
  <c r="D13" i="39"/>
  <c r="D12" i="39"/>
  <c r="D11" i="39"/>
  <c r="D10" i="39"/>
  <c r="D9" i="39"/>
  <c r="D8" i="39"/>
  <c r="D7" i="39"/>
  <c r="D6" i="39"/>
  <c r="D5" i="39"/>
  <c r="D44" i="42"/>
  <c r="D43" i="42"/>
  <c r="D42" i="42"/>
  <c r="D41" i="42"/>
  <c r="D40" i="42"/>
  <c r="D39" i="42"/>
  <c r="D38" i="42"/>
  <c r="D37" i="42"/>
  <c r="D36" i="42"/>
  <c r="D35" i="42"/>
  <c r="D34" i="42"/>
  <c r="D33" i="42"/>
  <c r="D32" i="42"/>
  <c r="D31" i="42"/>
  <c r="D30" i="42"/>
  <c r="D29" i="42"/>
  <c r="D28" i="42"/>
  <c r="D27" i="42"/>
  <c r="D26" i="42"/>
  <c r="D25" i="42"/>
  <c r="D24" i="42"/>
  <c r="D23" i="42"/>
  <c r="D22" i="42"/>
  <c r="D21" i="42"/>
  <c r="D20" i="42"/>
  <c r="D19" i="42"/>
  <c r="D18" i="42"/>
  <c r="D17" i="42"/>
  <c r="D16" i="42"/>
  <c r="D15" i="42"/>
  <c r="D14" i="42"/>
  <c r="D13" i="42"/>
  <c r="D12" i="42"/>
  <c r="D11" i="42"/>
  <c r="D10" i="42"/>
  <c r="D9" i="42"/>
  <c r="D8" i="42"/>
  <c r="D7" i="42"/>
  <c r="D6" i="42"/>
  <c r="D5" i="42"/>
  <c r="D44" i="41"/>
  <c r="D43" i="41"/>
  <c r="D42" i="41"/>
  <c r="D41" i="41"/>
  <c r="D40" i="41"/>
  <c r="D39" i="41"/>
  <c r="D38" i="41"/>
  <c r="D37" i="41"/>
  <c r="D36" i="41"/>
  <c r="D35" i="41"/>
  <c r="D34" i="41"/>
  <c r="D33" i="41"/>
  <c r="D32" i="41"/>
  <c r="D31" i="41"/>
  <c r="D30" i="41"/>
  <c r="D29" i="41"/>
  <c r="D28" i="41"/>
  <c r="D27" i="41"/>
  <c r="D26" i="41"/>
  <c r="D25" i="41"/>
  <c r="D24" i="41"/>
  <c r="D23" i="41"/>
  <c r="D22" i="41"/>
  <c r="D21" i="41"/>
  <c r="D20" i="41"/>
  <c r="D19" i="41"/>
  <c r="D18" i="41"/>
  <c r="D17" i="41"/>
  <c r="D16" i="41"/>
  <c r="D15" i="41"/>
  <c r="D14" i="41"/>
  <c r="D13" i="41"/>
  <c r="D12" i="41"/>
  <c r="D11" i="41"/>
  <c r="D10" i="41"/>
  <c r="D9" i="41"/>
  <c r="D8" i="41"/>
  <c r="D7" i="41"/>
  <c r="D6" i="41"/>
  <c r="D5" i="41"/>
  <c r="D44" i="40"/>
  <c r="D43" i="40"/>
  <c r="D42" i="40"/>
  <c r="D41" i="40"/>
  <c r="D40" i="40"/>
  <c r="D39" i="40"/>
  <c r="D38" i="40"/>
  <c r="D37" i="40"/>
  <c r="D36" i="40"/>
  <c r="D35" i="40"/>
  <c r="D34" i="40"/>
  <c r="D33" i="40"/>
  <c r="D32" i="40"/>
  <c r="D31" i="40"/>
  <c r="D30" i="40"/>
  <c r="D29" i="40"/>
  <c r="D28" i="40"/>
  <c r="D27" i="40"/>
  <c r="D26" i="40"/>
  <c r="D25" i="40"/>
  <c r="D24" i="40"/>
  <c r="D23" i="40"/>
  <c r="D22" i="40"/>
  <c r="D21" i="40"/>
  <c r="D20" i="40"/>
  <c r="D19" i="40"/>
  <c r="D18" i="40"/>
  <c r="D17" i="40"/>
  <c r="D16" i="40"/>
  <c r="D15" i="40"/>
  <c r="D14" i="40"/>
  <c r="D13" i="40"/>
  <c r="D12" i="40"/>
  <c r="D11" i="40"/>
  <c r="D10" i="40"/>
  <c r="D9" i="40"/>
  <c r="D8" i="40"/>
  <c r="D7" i="40"/>
  <c r="D6" i="40"/>
  <c r="D5" i="40"/>
  <c r="D44" i="38"/>
  <c r="D43" i="38"/>
  <c r="D42" i="38"/>
  <c r="D41" i="38"/>
  <c r="D40" i="38"/>
  <c r="D39" i="38"/>
  <c r="D38" i="38"/>
  <c r="D37" i="38"/>
  <c r="D36" i="38"/>
  <c r="D35" i="38"/>
  <c r="D34" i="38"/>
  <c r="D33" i="38"/>
  <c r="D32" i="38"/>
  <c r="D31" i="38"/>
  <c r="D30" i="38"/>
  <c r="D29" i="38"/>
  <c r="D28" i="38"/>
  <c r="D27" i="38"/>
  <c r="D26" i="38"/>
  <c r="D25" i="38"/>
  <c r="D24" i="38"/>
  <c r="D23" i="38"/>
  <c r="D22" i="38"/>
  <c r="D21" i="38"/>
  <c r="D20" i="38"/>
  <c r="D19" i="38"/>
  <c r="D18" i="38"/>
  <c r="D17" i="38"/>
  <c r="D16" i="38"/>
  <c r="D15" i="38"/>
  <c r="D14" i="38"/>
  <c r="D13" i="38"/>
  <c r="D12" i="38"/>
  <c r="D11" i="38"/>
  <c r="D10" i="38"/>
  <c r="D9" i="38"/>
  <c r="D8" i="38"/>
  <c r="D7" i="38"/>
  <c r="D6" i="38"/>
  <c r="D5" i="38"/>
  <c r="D44" i="37"/>
  <c r="D43" i="37"/>
  <c r="D42" i="37"/>
  <c r="D41" i="37"/>
  <c r="D40" i="37"/>
  <c r="D39" i="37"/>
  <c r="D38" i="37"/>
  <c r="D37" i="37"/>
  <c r="D36" i="37"/>
  <c r="D35" i="37"/>
  <c r="D34" i="37"/>
  <c r="D33" i="37"/>
  <c r="D32" i="37"/>
  <c r="D31" i="37"/>
  <c r="D30" i="37"/>
  <c r="D29" i="37"/>
  <c r="D28" i="37"/>
  <c r="D27" i="37"/>
  <c r="D26" i="37"/>
  <c r="D25" i="37"/>
  <c r="D24" i="37"/>
  <c r="D23" i="37"/>
  <c r="D22" i="37"/>
  <c r="D21" i="37"/>
  <c r="D20" i="37"/>
  <c r="D19" i="37"/>
  <c r="D18" i="37"/>
  <c r="D17" i="37"/>
  <c r="D16" i="37"/>
  <c r="D15" i="37"/>
  <c r="D14" i="37"/>
  <c r="D13" i="37"/>
  <c r="D12" i="37"/>
  <c r="D11" i="37"/>
  <c r="D10" i="37"/>
  <c r="D9" i="37"/>
  <c r="D8" i="37"/>
  <c r="D7" i="37"/>
  <c r="D6" i="37"/>
  <c r="D5" i="37"/>
  <c r="D44" i="36"/>
  <c r="D43" i="36"/>
  <c r="D42" i="36"/>
  <c r="D41" i="36"/>
  <c r="D40" i="36"/>
  <c r="D39" i="36"/>
  <c r="D38" i="36"/>
  <c r="D37" i="36"/>
  <c r="D36" i="36"/>
  <c r="D35" i="36"/>
  <c r="D34" i="36"/>
  <c r="D33" i="36"/>
  <c r="D32" i="36"/>
  <c r="D31" i="36"/>
  <c r="D30" i="36"/>
  <c r="D29" i="36"/>
  <c r="D28" i="36"/>
  <c r="D27" i="36"/>
  <c r="D26" i="36"/>
  <c r="D25" i="36"/>
  <c r="D24" i="36"/>
  <c r="D23" i="36"/>
  <c r="D22" i="36"/>
  <c r="D21" i="36"/>
  <c r="D20" i="36"/>
  <c r="D19" i="36"/>
  <c r="D18" i="36"/>
  <c r="D17" i="36"/>
  <c r="D16" i="36"/>
  <c r="D15" i="36"/>
  <c r="D14" i="36"/>
  <c r="D13" i="36"/>
  <c r="D12" i="36"/>
  <c r="D11" i="36"/>
  <c r="D10" i="36"/>
  <c r="D9" i="36"/>
  <c r="D8" i="36"/>
  <c r="D7" i="36"/>
  <c r="D6" i="36"/>
  <c r="D5" i="36"/>
  <c r="D44" i="35"/>
  <c r="D43" i="35"/>
  <c r="D42" i="35"/>
  <c r="D41" i="35"/>
  <c r="D40" i="35"/>
  <c r="D39" i="35"/>
  <c r="D38" i="35"/>
  <c r="D37" i="35"/>
  <c r="D36" i="35"/>
  <c r="D35" i="35"/>
  <c r="D34" i="35"/>
  <c r="D33" i="35"/>
  <c r="D32" i="35"/>
  <c r="D31" i="35"/>
  <c r="D30" i="35"/>
  <c r="D29" i="35"/>
  <c r="D28" i="35"/>
  <c r="D27" i="35"/>
  <c r="D26" i="35"/>
  <c r="D25" i="35"/>
  <c r="D24" i="35"/>
  <c r="D23" i="35"/>
  <c r="D22" i="35"/>
  <c r="D21" i="35"/>
  <c r="D20" i="35"/>
  <c r="D19" i="35"/>
  <c r="D18" i="35"/>
  <c r="D17" i="35"/>
  <c r="D16" i="35"/>
  <c r="D15" i="35"/>
  <c r="D14" i="35"/>
  <c r="D13" i="35"/>
  <c r="D12" i="35"/>
  <c r="D11" i="35"/>
  <c r="D10" i="35"/>
  <c r="D9" i="35"/>
  <c r="D8" i="35"/>
  <c r="D7" i="35"/>
  <c r="D6" i="35"/>
  <c r="D5" i="35"/>
  <c r="D44" i="34"/>
  <c r="D43" i="34"/>
  <c r="D42" i="34"/>
  <c r="D41" i="34"/>
  <c r="D40" i="34"/>
  <c r="D39" i="34"/>
  <c r="D38" i="34"/>
  <c r="D37" i="34"/>
  <c r="D36" i="34"/>
  <c r="D35" i="34"/>
  <c r="D34" i="34"/>
  <c r="D33" i="34"/>
  <c r="D32" i="34"/>
  <c r="D31" i="34"/>
  <c r="D30" i="34"/>
  <c r="D29" i="34"/>
  <c r="D28" i="34"/>
  <c r="D27" i="34"/>
  <c r="D26" i="34"/>
  <c r="D25" i="34"/>
  <c r="D24" i="34"/>
  <c r="D23" i="34"/>
  <c r="D22" i="34"/>
  <c r="D21" i="34"/>
  <c r="D20" i="34"/>
  <c r="D19" i="34"/>
  <c r="D18" i="34"/>
  <c r="D17" i="34"/>
  <c r="D16" i="34"/>
  <c r="D15" i="34"/>
  <c r="D14" i="34"/>
  <c r="D13" i="34"/>
  <c r="D12" i="34"/>
  <c r="D11" i="34"/>
  <c r="D10" i="34"/>
  <c r="D9" i="34"/>
  <c r="D8" i="34"/>
  <c r="D7" i="34"/>
  <c r="D6" i="34"/>
  <c r="D5" i="34"/>
  <c r="D44" i="33" l="1"/>
  <c r="D43" i="33"/>
  <c r="D42" i="33"/>
  <c r="D41" i="33"/>
  <c r="D40" i="33"/>
  <c r="D39" i="33"/>
  <c r="D38" i="33"/>
  <c r="D37" i="33"/>
  <c r="D36" i="33"/>
  <c r="D35" i="33"/>
  <c r="D34" i="33"/>
  <c r="D33" i="33"/>
  <c r="D32" i="33"/>
  <c r="D31" i="33"/>
  <c r="D30" i="33"/>
  <c r="D29" i="33"/>
  <c r="D28" i="33"/>
  <c r="D27" i="33"/>
  <c r="D26" i="33"/>
  <c r="D25" i="33"/>
  <c r="D24" i="33"/>
  <c r="D23" i="33"/>
  <c r="D22" i="33"/>
  <c r="D21" i="33"/>
  <c r="D20" i="33"/>
  <c r="D19" i="33"/>
  <c r="D18" i="33"/>
  <c r="D17" i="33"/>
  <c r="D16" i="33"/>
  <c r="D15" i="33"/>
  <c r="D14" i="33"/>
  <c r="D13" i="33"/>
  <c r="D12" i="33"/>
  <c r="D11" i="33"/>
  <c r="D10" i="33"/>
  <c r="D9" i="33"/>
  <c r="D8" i="33"/>
  <c r="D7" i="33"/>
  <c r="D6" i="33"/>
  <c r="D5" i="33"/>
  <c r="D44" i="32"/>
  <c r="D43" i="32"/>
  <c r="D42" i="32"/>
  <c r="D41" i="32"/>
  <c r="D40" i="32"/>
  <c r="D39" i="32"/>
  <c r="D38" i="32"/>
  <c r="D37" i="32"/>
  <c r="D36" i="32"/>
  <c r="D35" i="32"/>
  <c r="D34" i="32"/>
  <c r="D33" i="32"/>
  <c r="D32" i="32"/>
  <c r="D31" i="32"/>
  <c r="D30" i="32"/>
  <c r="D29" i="32"/>
  <c r="D28" i="32"/>
  <c r="D27" i="32"/>
  <c r="D26" i="32"/>
  <c r="D25" i="32"/>
  <c r="D24" i="32"/>
  <c r="D23" i="32"/>
  <c r="D22" i="32"/>
  <c r="D21" i="32"/>
  <c r="D20" i="32"/>
  <c r="D19" i="32"/>
  <c r="D18" i="32"/>
  <c r="D17" i="32"/>
  <c r="D16" i="32"/>
  <c r="D15" i="32"/>
  <c r="D14" i="32"/>
  <c r="D13" i="32"/>
  <c r="D12" i="32"/>
  <c r="D11" i="32"/>
  <c r="D10" i="32"/>
  <c r="D9" i="32"/>
  <c r="D8" i="32"/>
  <c r="D7" i="32"/>
  <c r="D6" i="32"/>
  <c r="D5" i="32"/>
  <c r="D44" i="31"/>
  <c r="D43" i="31"/>
  <c r="D42" i="31"/>
  <c r="D41" i="31"/>
  <c r="D40" i="31"/>
  <c r="D39" i="31"/>
  <c r="D38" i="31"/>
  <c r="D37" i="31"/>
  <c r="D36" i="31"/>
  <c r="D35" i="31"/>
  <c r="D34" i="31"/>
  <c r="D33" i="31"/>
  <c r="D32" i="31"/>
  <c r="D31" i="31"/>
  <c r="D30" i="31"/>
  <c r="D29" i="31"/>
  <c r="D28" i="31"/>
  <c r="D27" i="31"/>
  <c r="D26" i="31"/>
  <c r="D25" i="31"/>
  <c r="D24" i="31"/>
  <c r="D23" i="31"/>
  <c r="D22" i="31"/>
  <c r="D21" i="31"/>
  <c r="D20" i="31"/>
  <c r="D19" i="31"/>
  <c r="D18" i="31"/>
  <c r="D17" i="31"/>
  <c r="D16" i="31"/>
  <c r="D15" i="31"/>
  <c r="D14" i="31"/>
  <c r="D13" i="31"/>
  <c r="D12" i="31"/>
  <c r="D11" i="31"/>
  <c r="D10" i="31"/>
  <c r="D9" i="31"/>
  <c r="D8" i="31"/>
  <c r="D7" i="31"/>
  <c r="D6" i="31"/>
  <c r="D5" i="31"/>
  <c r="D44" i="30"/>
  <c r="D43" i="30"/>
  <c r="D42" i="30"/>
  <c r="D41" i="30"/>
  <c r="D40" i="30"/>
  <c r="D39" i="30"/>
  <c r="D38" i="30"/>
  <c r="D37" i="30"/>
  <c r="D36" i="30"/>
  <c r="D35" i="30"/>
  <c r="D34" i="30"/>
  <c r="D33" i="30"/>
  <c r="D32" i="30"/>
  <c r="D31" i="30"/>
  <c r="D30" i="30"/>
  <c r="D29" i="30"/>
  <c r="D28" i="30"/>
  <c r="D27" i="30"/>
  <c r="D26" i="30"/>
  <c r="D25" i="30"/>
  <c r="D24" i="30"/>
  <c r="D23" i="30"/>
  <c r="D22" i="30"/>
  <c r="D21" i="30"/>
  <c r="D20" i="30"/>
  <c r="D19" i="30"/>
  <c r="D18" i="30"/>
  <c r="D17" i="30"/>
  <c r="D16" i="30"/>
  <c r="D15" i="30"/>
  <c r="D14" i="30"/>
  <c r="D13" i="30"/>
  <c r="D12" i="30"/>
  <c r="D11" i="30"/>
  <c r="D10" i="30"/>
  <c r="D9" i="30"/>
  <c r="D8" i="30"/>
  <c r="D7" i="30"/>
  <c r="D6" i="30"/>
  <c r="D5" i="30"/>
  <c r="D44" i="29" l="1"/>
  <c r="D43" i="29"/>
  <c r="D42" i="29"/>
  <c r="D41" i="29"/>
  <c r="D40" i="29"/>
  <c r="D39" i="29"/>
  <c r="D38" i="29"/>
  <c r="D37" i="29"/>
  <c r="D36" i="29"/>
  <c r="D35" i="29"/>
  <c r="D34" i="29"/>
  <c r="D33" i="29"/>
  <c r="D32" i="29"/>
  <c r="D31" i="29"/>
  <c r="D30" i="29"/>
  <c r="D29" i="29"/>
  <c r="D28" i="29"/>
  <c r="D27" i="29"/>
  <c r="D26" i="29"/>
  <c r="D25" i="29"/>
  <c r="D24" i="29"/>
  <c r="D23" i="29"/>
  <c r="D22" i="29"/>
  <c r="D21" i="29"/>
  <c r="D20" i="29"/>
  <c r="D19" i="29"/>
  <c r="D18" i="29"/>
  <c r="D17" i="29"/>
  <c r="D16" i="29"/>
  <c r="D15" i="29"/>
  <c r="D14" i="29"/>
  <c r="D13" i="29"/>
  <c r="D12" i="29"/>
  <c r="D11" i="29"/>
  <c r="D10" i="29"/>
  <c r="D9" i="29"/>
  <c r="D8" i="29"/>
  <c r="D7" i="29"/>
  <c r="D6" i="29"/>
  <c r="D5" i="29"/>
  <c r="D44" i="28"/>
  <c r="D43" i="28"/>
  <c r="D42" i="28"/>
  <c r="D41" i="28"/>
  <c r="D40" i="28"/>
  <c r="D39" i="28"/>
  <c r="D38" i="28"/>
  <c r="D37" i="28"/>
  <c r="D36" i="28"/>
  <c r="D35" i="28"/>
  <c r="D34" i="28"/>
  <c r="D33" i="28"/>
  <c r="D32" i="28"/>
  <c r="D31" i="28"/>
  <c r="D30" i="28"/>
  <c r="D29" i="28"/>
  <c r="D28" i="28"/>
  <c r="D27" i="28"/>
  <c r="D26" i="28"/>
  <c r="D25" i="28"/>
  <c r="D24" i="28"/>
  <c r="D23" i="28"/>
  <c r="D22" i="28"/>
  <c r="D21" i="28"/>
  <c r="D20" i="28"/>
  <c r="D19" i="28"/>
  <c r="D18" i="28"/>
  <c r="D17" i="28"/>
  <c r="D16" i="28"/>
  <c r="D15" i="28"/>
  <c r="D14" i="28"/>
  <c r="D13" i="28"/>
  <c r="D12" i="28"/>
  <c r="D11" i="28"/>
  <c r="D10" i="28"/>
  <c r="D9" i="28"/>
  <c r="E9" i="28" s="1"/>
  <c r="D8" i="28"/>
  <c r="E8" i="28" s="1"/>
  <c r="D7" i="28"/>
  <c r="D6" i="28"/>
  <c r="D5" i="28"/>
  <c r="D44" i="27"/>
  <c r="D43" i="27"/>
  <c r="D42" i="27"/>
  <c r="D41" i="27"/>
  <c r="D40" i="27"/>
  <c r="D39" i="27"/>
  <c r="D38" i="27"/>
  <c r="D37" i="27"/>
  <c r="D36" i="27"/>
  <c r="D35" i="27"/>
  <c r="D34" i="27"/>
  <c r="D33" i="27"/>
  <c r="D32" i="27"/>
  <c r="D31" i="27"/>
  <c r="D30" i="27"/>
  <c r="D29" i="27"/>
  <c r="D28" i="27"/>
  <c r="D27" i="27"/>
  <c r="D26" i="27"/>
  <c r="D25" i="27"/>
  <c r="D24" i="27"/>
  <c r="D23" i="27"/>
  <c r="D22" i="27"/>
  <c r="D21" i="27"/>
  <c r="D20" i="27"/>
  <c r="D19" i="27"/>
  <c r="D18" i="27"/>
  <c r="D17" i="27"/>
  <c r="D16" i="27"/>
  <c r="D15" i="27"/>
  <c r="D14" i="27"/>
  <c r="D13" i="27"/>
  <c r="D12" i="27"/>
  <c r="D11" i="27"/>
  <c r="D10" i="27"/>
  <c r="D9" i="27"/>
  <c r="D8" i="27"/>
  <c r="D7" i="27"/>
  <c r="D6" i="27"/>
  <c r="D5" i="27"/>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D16" i="26"/>
  <c r="D15" i="26"/>
  <c r="D14" i="26"/>
  <c r="D13" i="26"/>
  <c r="D12" i="26"/>
  <c r="D11" i="26"/>
  <c r="D10" i="26"/>
  <c r="D9" i="26"/>
  <c r="D8" i="26"/>
  <c r="D7" i="26"/>
  <c r="D6" i="26"/>
  <c r="E6" i="26" s="1"/>
  <c r="D5" i="26"/>
  <c r="D44" i="25"/>
  <c r="D43" i="25"/>
  <c r="D42" i="25"/>
  <c r="D41" i="25"/>
  <c r="D40" i="25"/>
  <c r="D39" i="25"/>
  <c r="D38" i="25"/>
  <c r="D37" i="25"/>
  <c r="D36" i="25"/>
  <c r="D35" i="25"/>
  <c r="D34" i="25"/>
  <c r="D33" i="25"/>
  <c r="D32" i="25"/>
  <c r="D31" i="25"/>
  <c r="D30" i="25"/>
  <c r="D29" i="25"/>
  <c r="D28" i="25"/>
  <c r="D27" i="25"/>
  <c r="D26" i="25"/>
  <c r="D25" i="25"/>
  <c r="D24" i="25"/>
  <c r="D23" i="25"/>
  <c r="D22" i="25"/>
  <c r="D21" i="25"/>
  <c r="D20" i="25"/>
  <c r="D19" i="25"/>
  <c r="D18" i="25"/>
  <c r="D17" i="25"/>
  <c r="D16" i="25"/>
  <c r="D15" i="25"/>
  <c r="D14" i="25"/>
  <c r="D13" i="25"/>
  <c r="D12" i="25"/>
  <c r="D11" i="25"/>
  <c r="D10" i="25"/>
  <c r="E10" i="25" s="1"/>
  <c r="D9" i="25"/>
  <c r="D8" i="25"/>
  <c r="D7" i="25"/>
  <c r="D6" i="25"/>
  <c r="D5" i="25"/>
  <c r="D44" i="24"/>
  <c r="D43" i="24"/>
  <c r="D42" i="24"/>
  <c r="D41" i="24"/>
  <c r="D40" i="24"/>
  <c r="D39" i="24"/>
  <c r="D38" i="24"/>
  <c r="D37" i="24"/>
  <c r="D36" i="24"/>
  <c r="D35" i="24"/>
  <c r="D34" i="24"/>
  <c r="D33" i="24"/>
  <c r="D32" i="24"/>
  <c r="D31" i="24"/>
  <c r="D30" i="24"/>
  <c r="D29" i="24"/>
  <c r="D28" i="24"/>
  <c r="D27" i="24"/>
  <c r="D26" i="24"/>
  <c r="D25" i="24"/>
  <c r="D24" i="24"/>
  <c r="D23" i="24"/>
  <c r="D22" i="24"/>
  <c r="D21" i="24"/>
  <c r="D20" i="24"/>
  <c r="D19" i="24"/>
  <c r="D18" i="24"/>
  <c r="D17" i="24"/>
  <c r="D16" i="24"/>
  <c r="D15" i="24"/>
  <c r="D14" i="24"/>
  <c r="D13" i="24"/>
  <c r="D12" i="24"/>
  <c r="D11" i="24"/>
  <c r="D10" i="24"/>
  <c r="D9" i="24"/>
  <c r="D8" i="24"/>
  <c r="E8" i="24" s="1"/>
  <c r="D7" i="24"/>
  <c r="D6" i="24"/>
  <c r="D5" i="24"/>
  <c r="E9" i="27"/>
  <c r="E5" i="29"/>
  <c r="E5" i="30"/>
  <c r="D44" i="23"/>
  <c r="D43" i="23"/>
  <c r="D42" i="23"/>
  <c r="D41" i="23"/>
  <c r="D40" i="23"/>
  <c r="D39" i="23"/>
  <c r="D38" i="23"/>
  <c r="D37" i="23"/>
  <c r="D36" i="23"/>
  <c r="D35" i="23"/>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E7" i="23" s="1"/>
  <c r="D6" i="23"/>
  <c r="D5" i="23"/>
  <c r="D44" i="22"/>
  <c r="D43" i="22"/>
  <c r="D42" i="22"/>
  <c r="D41" i="22"/>
  <c r="D40" i="22"/>
  <c r="D39" i="22"/>
  <c r="D38" i="22"/>
  <c r="D37" i="22"/>
  <c r="D36" i="22"/>
  <c r="D35" i="22"/>
  <c r="D34" i="22"/>
  <c r="D33" i="22"/>
  <c r="D32" i="22"/>
  <c r="D31" i="22"/>
  <c r="D30" i="22"/>
  <c r="D29" i="22"/>
  <c r="D28" i="22"/>
  <c r="D27" i="22"/>
  <c r="D26" i="22"/>
  <c r="D25" i="22"/>
  <c r="D24" i="22"/>
  <c r="D23" i="22"/>
  <c r="D22" i="22"/>
  <c r="D21" i="22"/>
  <c r="D20" i="22"/>
  <c r="D19" i="22"/>
  <c r="D18" i="22"/>
  <c r="D17" i="22"/>
  <c r="D16" i="22"/>
  <c r="D15" i="22"/>
  <c r="D14" i="22"/>
  <c r="D13" i="22"/>
  <c r="D12" i="22"/>
  <c r="D11" i="22"/>
  <c r="D10" i="22"/>
  <c r="D9" i="22"/>
  <c r="D8" i="22"/>
  <c r="D7" i="22"/>
  <c r="D6" i="22"/>
  <c r="D5" i="22"/>
  <c r="E5" i="22"/>
  <c r="E5" i="27" l="1"/>
  <c r="E5" i="24"/>
  <c r="E7" i="26"/>
  <c r="E8" i="26"/>
  <c r="E7" i="22"/>
  <c r="E8" i="23"/>
  <c r="E9" i="23"/>
  <c r="E6" i="22"/>
  <c r="E5" i="28"/>
  <c r="E5" i="25"/>
  <c r="E6" i="25"/>
  <c r="E6" i="28"/>
  <c r="E11" i="25"/>
  <c r="E7" i="28"/>
  <c r="E12" i="25"/>
  <c r="E7" i="36"/>
  <c r="E10" i="36"/>
  <c r="E9" i="36"/>
  <c r="E8" i="36"/>
  <c r="E6" i="36"/>
  <c r="E5" i="36"/>
  <c r="E7" i="50"/>
  <c r="E6" i="50"/>
  <c r="E5" i="50"/>
  <c r="E8" i="50"/>
  <c r="E7" i="34"/>
  <c r="E6" i="34"/>
  <c r="E5" i="34"/>
  <c r="E7" i="49"/>
  <c r="E6" i="49"/>
  <c r="E5" i="49"/>
  <c r="E5" i="33"/>
  <c r="E8" i="33"/>
  <c r="E7" i="33"/>
  <c r="E6" i="33"/>
  <c r="E6" i="48"/>
  <c r="E5" i="48"/>
  <c r="E7" i="48"/>
  <c r="E6" i="32"/>
  <c r="E5" i="32"/>
  <c r="E7" i="47"/>
  <c r="E5" i="47"/>
  <c r="E6" i="47"/>
  <c r="E17" i="31"/>
  <c r="E15" i="31"/>
  <c r="E6" i="24"/>
  <c r="E6" i="27"/>
  <c r="E9" i="46"/>
  <c r="E8" i="46"/>
  <c r="E5" i="46"/>
  <c r="E7" i="46"/>
  <c r="E6" i="46"/>
  <c r="E7" i="24"/>
  <c r="E7" i="27"/>
  <c r="E8" i="45"/>
  <c r="E6" i="45"/>
  <c r="E5" i="45"/>
  <c r="E7" i="45"/>
  <c r="E8" i="27"/>
  <c r="E9" i="44"/>
  <c r="E8" i="44"/>
  <c r="E7" i="44"/>
  <c r="E5" i="44"/>
  <c r="E6" i="44"/>
  <c r="E10" i="44"/>
  <c r="E8" i="52"/>
  <c r="E7" i="52"/>
  <c r="E6" i="52"/>
  <c r="E5" i="52"/>
  <c r="E7" i="43"/>
  <c r="E9" i="43"/>
  <c r="E8" i="43"/>
  <c r="E6" i="43"/>
  <c r="E5" i="43"/>
  <c r="E10" i="43"/>
  <c r="E5" i="42"/>
  <c r="E6" i="42"/>
  <c r="E9" i="42"/>
  <c r="E8" i="42"/>
  <c r="E7" i="42"/>
  <c r="E5" i="23"/>
  <c r="E8" i="56"/>
  <c r="E7" i="56"/>
  <c r="E6" i="56"/>
  <c r="E5" i="56"/>
  <c r="E7" i="40"/>
  <c r="E6" i="40"/>
  <c r="E5" i="40"/>
  <c r="E8" i="40"/>
  <c r="E9" i="40"/>
  <c r="E8" i="25"/>
  <c r="E6" i="23"/>
  <c r="E9" i="55"/>
  <c r="E8" i="55"/>
  <c r="E7" i="55"/>
  <c r="E6" i="55"/>
  <c r="E5" i="55"/>
  <c r="E9" i="39"/>
  <c r="E15" i="39"/>
  <c r="E11" i="39"/>
  <c r="E10" i="39"/>
  <c r="E7" i="39"/>
  <c r="E6" i="39"/>
  <c r="E5" i="39"/>
  <c r="E8" i="39"/>
  <c r="E14" i="39"/>
  <c r="E13" i="39"/>
  <c r="E12" i="39"/>
  <c r="E9" i="25"/>
  <c r="E5" i="26"/>
  <c r="E8" i="53"/>
  <c r="E7" i="53"/>
  <c r="E6" i="53"/>
  <c r="E5" i="53"/>
  <c r="E5" i="37"/>
  <c r="E8" i="37"/>
  <c r="E6" i="37"/>
  <c r="E7" i="37"/>
  <c r="E9" i="37"/>
  <c r="E11" i="37"/>
  <c r="E10" i="37"/>
  <c r="E8" i="51"/>
  <c r="E6" i="51"/>
  <c r="E7" i="51"/>
  <c r="E5" i="51"/>
  <c r="E6" i="35"/>
  <c r="E7" i="35"/>
  <c r="E5" i="35"/>
  <c r="E6" i="58"/>
  <c r="E5" i="58"/>
  <c r="E7" i="58"/>
  <c r="E7" i="57"/>
  <c r="E9" i="57"/>
  <c r="E8" i="57"/>
  <c r="E6" i="57"/>
  <c r="E5" i="57"/>
  <c r="E8" i="41"/>
  <c r="E5" i="41"/>
  <c r="E11" i="41"/>
  <c r="E9" i="41"/>
  <c r="E6" i="41"/>
  <c r="E10" i="41"/>
  <c r="E7" i="41"/>
  <c r="E12" i="41"/>
  <c r="E7" i="25"/>
  <c r="E8" i="54"/>
  <c r="E7" i="54"/>
  <c r="E6" i="54"/>
  <c r="E5" i="54"/>
  <c r="E8" i="38"/>
  <c r="E5" i="38"/>
  <c r="E9" i="38"/>
  <c r="E7" i="38"/>
  <c r="E6" i="38"/>
  <c r="D44" i="21" l="1"/>
  <c r="D43" i="21"/>
  <c r="D42" i="21"/>
  <c r="D41" i="21"/>
  <c r="D40" i="21"/>
  <c r="D39" i="21"/>
  <c r="D38" i="21"/>
  <c r="D37" i="21"/>
  <c r="D36" i="21"/>
  <c r="D35" i="21"/>
  <c r="D34" i="21"/>
  <c r="D33" i="21"/>
  <c r="D32" i="21"/>
  <c r="D31" i="21"/>
  <c r="D30" i="21"/>
  <c r="D29" i="21"/>
  <c r="D28" i="21"/>
  <c r="D27" i="21"/>
  <c r="D26" i="21"/>
  <c r="D25" i="21"/>
  <c r="D24" i="21"/>
  <c r="D23" i="21"/>
  <c r="D22" i="21"/>
  <c r="D21" i="21"/>
  <c r="D20" i="21"/>
  <c r="D19" i="21"/>
  <c r="D18" i="21"/>
  <c r="D17" i="21"/>
  <c r="D16" i="21"/>
  <c r="D15" i="21"/>
  <c r="D14" i="21"/>
  <c r="D13" i="21"/>
  <c r="D12" i="21"/>
  <c r="D11" i="21"/>
  <c r="D10" i="21"/>
  <c r="D9" i="21"/>
  <c r="D8" i="21"/>
  <c r="D7" i="21"/>
  <c r="D6" i="21"/>
  <c r="D5" i="21"/>
  <c r="E10" i="21"/>
  <c r="D44" i="20"/>
  <c r="D43" i="20"/>
  <c r="D42" i="20"/>
  <c r="D41" i="20"/>
  <c r="D40" i="20"/>
  <c r="D39" i="20"/>
  <c r="D38" i="20"/>
  <c r="D37" i="20"/>
  <c r="D36" i="20"/>
  <c r="D35" i="20"/>
  <c r="D34" i="20"/>
  <c r="D33" i="20"/>
  <c r="D32" i="20"/>
  <c r="D31" i="20"/>
  <c r="D30" i="20"/>
  <c r="D29" i="20"/>
  <c r="D28" i="20"/>
  <c r="D27" i="20"/>
  <c r="D26" i="20"/>
  <c r="D25" i="20"/>
  <c r="D24" i="20"/>
  <c r="D23" i="20"/>
  <c r="D22" i="20"/>
  <c r="D21" i="20"/>
  <c r="D20" i="20"/>
  <c r="D19" i="20"/>
  <c r="D18" i="20"/>
  <c r="D17" i="20"/>
  <c r="D16" i="20"/>
  <c r="E16" i="20" s="1"/>
  <c r="D15" i="20"/>
  <c r="D14" i="20"/>
  <c r="D13" i="20"/>
  <c r="D12" i="20"/>
  <c r="D11" i="20"/>
  <c r="D10" i="20"/>
  <c r="D9" i="20"/>
  <c r="D8" i="20"/>
  <c r="D7" i="20"/>
  <c r="D6" i="20"/>
  <c r="D5" i="20"/>
  <c r="E5" i="20" l="1"/>
  <c r="E6" i="20"/>
  <c r="E7" i="20"/>
  <c r="E17" i="20"/>
  <c r="E18" i="20"/>
  <c r="E21" i="20"/>
  <c r="E20" i="20"/>
  <c r="E22" i="20"/>
  <c r="E19" i="20"/>
  <c r="E23" i="20"/>
  <c r="E24" i="20"/>
  <c r="E9" i="20"/>
  <c r="E25" i="20"/>
  <c r="E10" i="20"/>
  <c r="E11" i="20"/>
  <c r="E12" i="20"/>
  <c r="E13" i="20"/>
  <c r="E14" i="20"/>
  <c r="E15" i="20"/>
  <c r="E8" i="20"/>
  <c r="E5" i="21"/>
  <c r="E6" i="21"/>
  <c r="E7" i="21"/>
  <c r="E8" i="21"/>
  <c r="E9" i="21"/>
  <c r="C44" i="58" l="1"/>
  <c r="E40" i="57"/>
  <c r="E39" i="57"/>
  <c r="E38" i="57"/>
  <c r="E23" i="57"/>
  <c r="E21" i="57"/>
  <c r="E27" i="56"/>
  <c r="E35" i="56"/>
  <c r="E33" i="56"/>
  <c r="E31" i="56"/>
  <c r="E24" i="56"/>
  <c r="E22" i="56"/>
  <c r="E20" i="56"/>
  <c r="E11" i="56"/>
  <c r="E9" i="56"/>
  <c r="E38" i="55"/>
  <c r="E36" i="55"/>
  <c r="E16" i="55"/>
  <c r="E11" i="55"/>
  <c r="E33" i="54"/>
  <c r="E26" i="54"/>
  <c r="E24" i="54"/>
  <c r="C44" i="53"/>
  <c r="E41" i="53"/>
  <c r="E35" i="53"/>
  <c r="E34" i="53"/>
  <c r="E28" i="53"/>
  <c r="E27" i="53"/>
  <c r="E24" i="53"/>
  <c r="E22" i="53"/>
  <c r="E21" i="53"/>
  <c r="E17" i="53"/>
  <c r="E16" i="53"/>
  <c r="E13" i="53"/>
  <c r="E11" i="53"/>
  <c r="E10" i="53"/>
  <c r="E9" i="53"/>
  <c r="E40" i="51"/>
  <c r="E38" i="51"/>
  <c r="E36" i="51"/>
  <c r="E32" i="51"/>
  <c r="E31" i="51"/>
  <c r="E30" i="51"/>
  <c r="E26" i="51"/>
  <c r="E20" i="51"/>
  <c r="E19" i="51"/>
  <c r="E18" i="51"/>
  <c r="E17" i="51"/>
  <c r="E15" i="51"/>
  <c r="E14" i="51"/>
  <c r="E12" i="51"/>
  <c r="E11" i="51"/>
  <c r="E10" i="51"/>
  <c r="E42" i="50"/>
  <c r="E41" i="50"/>
  <c r="E40" i="50"/>
  <c r="E38" i="50"/>
  <c r="E35" i="50"/>
  <c r="E34" i="50"/>
  <c r="E33" i="50"/>
  <c r="E32" i="50"/>
  <c r="E29" i="50"/>
  <c r="E27" i="50"/>
  <c r="E26" i="50"/>
  <c r="E24" i="50"/>
  <c r="E22" i="50"/>
  <c r="E21" i="50"/>
  <c r="E18" i="50"/>
  <c r="E15" i="50"/>
  <c r="E14" i="50"/>
  <c r="E13" i="50"/>
  <c r="E12" i="50"/>
  <c r="E11" i="50"/>
  <c r="E10" i="50"/>
  <c r="E30" i="49"/>
  <c r="E28" i="49"/>
  <c r="E26" i="49"/>
  <c r="E17" i="49"/>
  <c r="E15" i="49"/>
  <c r="C44" i="48"/>
  <c r="E43" i="48"/>
  <c r="E42" i="48"/>
  <c r="E41" i="48"/>
  <c r="E40" i="48"/>
  <c r="E39" i="48"/>
  <c r="E38" i="48"/>
  <c r="E28" i="48"/>
  <c r="E26" i="48"/>
  <c r="E24" i="48"/>
  <c r="E23" i="48"/>
  <c r="E22" i="48"/>
  <c r="E21" i="48"/>
  <c r="E20" i="48"/>
  <c r="E18" i="48"/>
  <c r="E16" i="48"/>
  <c r="E15" i="48"/>
  <c r="E14" i="48"/>
  <c r="E13" i="48"/>
  <c r="E12" i="48"/>
  <c r="E8" i="48"/>
  <c r="E42" i="47"/>
  <c r="E41" i="47"/>
  <c r="E40" i="47"/>
  <c r="E36" i="47"/>
  <c r="E33" i="47"/>
  <c r="E31" i="47"/>
  <c r="E29" i="47"/>
  <c r="E27" i="47"/>
  <c r="E26" i="47"/>
  <c r="E25" i="47"/>
  <c r="E22" i="47"/>
  <c r="E19" i="47"/>
  <c r="E18" i="47"/>
  <c r="E17" i="47"/>
  <c r="E16" i="47"/>
  <c r="E15" i="47"/>
  <c r="E14" i="47"/>
  <c r="E11" i="47"/>
  <c r="E10" i="47"/>
  <c r="E9" i="47"/>
  <c r="E8" i="47"/>
  <c r="C44" i="46"/>
  <c r="E43" i="46"/>
  <c r="E42" i="46"/>
  <c r="E41" i="46"/>
  <c r="E39" i="46"/>
  <c r="E37" i="46"/>
  <c r="E36" i="46"/>
  <c r="E35" i="46"/>
  <c r="E34" i="46"/>
  <c r="E33" i="46"/>
  <c r="E32" i="46"/>
  <c r="E31" i="46"/>
  <c r="E30" i="46"/>
  <c r="E29" i="46"/>
  <c r="E28" i="46"/>
  <c r="E27" i="46"/>
  <c r="E26" i="46"/>
  <c r="E25" i="46"/>
  <c r="E24" i="46"/>
  <c r="E23" i="46"/>
  <c r="E22" i="46"/>
  <c r="E21" i="46"/>
  <c r="E20" i="46"/>
  <c r="E19" i="46"/>
  <c r="E18" i="46"/>
  <c r="E17" i="46"/>
  <c r="E16" i="46"/>
  <c r="E15" i="46"/>
  <c r="E14" i="46"/>
  <c r="E13" i="46"/>
  <c r="E12" i="46"/>
  <c r="E11" i="46"/>
  <c r="E10" i="46"/>
  <c r="E37" i="45"/>
  <c r="E35" i="45"/>
  <c r="E27" i="45"/>
  <c r="E23" i="45"/>
  <c r="E15" i="45"/>
  <c r="E9" i="45"/>
  <c r="C44" i="44"/>
  <c r="E42" i="44"/>
  <c r="E40" i="44"/>
  <c r="E35" i="44"/>
  <c r="E33" i="44"/>
  <c r="E31" i="44"/>
  <c r="E29" i="44"/>
  <c r="E21" i="44"/>
  <c r="E27" i="44"/>
  <c r="E26" i="44"/>
  <c r="E24" i="44"/>
  <c r="E22" i="44"/>
  <c r="E20" i="44"/>
  <c r="E14" i="44"/>
  <c r="E12" i="44"/>
  <c r="E11" i="44"/>
  <c r="E22" i="43"/>
  <c r="E20" i="43"/>
  <c r="E43" i="42"/>
  <c r="E22" i="42"/>
  <c r="E18" i="42"/>
  <c r="E14" i="42"/>
  <c r="E12" i="42"/>
  <c r="E11" i="42"/>
  <c r="E10" i="42"/>
  <c r="E17" i="41"/>
  <c r="E38" i="40"/>
  <c r="E21" i="40"/>
  <c r="E20" i="39"/>
  <c r="E17" i="39"/>
  <c r="E16" i="39"/>
  <c r="E42" i="38"/>
  <c r="E39" i="38"/>
  <c r="E38" i="38"/>
  <c r="E35" i="38"/>
  <c r="E29" i="38"/>
  <c r="E26" i="38"/>
  <c r="E24" i="38"/>
  <c r="E22" i="38"/>
  <c r="E20" i="38"/>
  <c r="E19" i="38"/>
  <c r="E12" i="38"/>
  <c r="C44" i="37"/>
  <c r="E40" i="37"/>
  <c r="E26" i="37"/>
  <c r="E38" i="36"/>
  <c r="E36" i="36"/>
  <c r="E34" i="36"/>
  <c r="E39" i="36"/>
  <c r="E17" i="36"/>
  <c r="E15" i="36"/>
  <c r="E13" i="36"/>
  <c r="E36" i="35"/>
  <c r="E34" i="35"/>
  <c r="E24" i="34"/>
  <c r="E15" i="34"/>
  <c r="E13" i="34"/>
  <c r="E24" i="33"/>
  <c r="E27" i="32"/>
  <c r="E19" i="32"/>
  <c r="E11" i="32"/>
  <c r="E13" i="32"/>
  <c r="E8" i="32"/>
  <c r="E42" i="31"/>
  <c r="E18" i="31"/>
  <c r="E14" i="31"/>
  <c r="E12" i="31"/>
  <c r="E10" i="31"/>
  <c r="E7" i="31"/>
  <c r="E43" i="30"/>
  <c r="E41" i="30"/>
  <c r="E36" i="30"/>
  <c r="E34" i="30"/>
  <c r="E32" i="30"/>
  <c r="E29" i="30"/>
  <c r="E27" i="30"/>
  <c r="E25" i="30"/>
  <c r="E24" i="30"/>
  <c r="E23" i="30"/>
  <c r="E21" i="30"/>
  <c r="E20" i="30"/>
  <c r="E19" i="30"/>
  <c r="E17" i="30"/>
  <c r="E15" i="30"/>
  <c r="E39" i="30"/>
  <c r="E14" i="30"/>
  <c r="E13" i="30"/>
  <c r="E12" i="30"/>
  <c r="E10" i="30"/>
  <c r="E8" i="30"/>
  <c r="E7" i="30"/>
  <c r="E6" i="30"/>
  <c r="E39" i="29"/>
  <c r="E22" i="29"/>
  <c r="E21" i="29"/>
  <c r="E15" i="29"/>
  <c r="E43" i="28"/>
  <c r="E42" i="28"/>
  <c r="E40" i="28"/>
  <c r="E35" i="28"/>
  <c r="E34" i="28"/>
  <c r="E32" i="28"/>
  <c r="E29" i="28"/>
  <c r="E27" i="28"/>
  <c r="E25" i="28"/>
  <c r="E23" i="28"/>
  <c r="E21" i="28"/>
  <c r="E19" i="28"/>
  <c r="E18" i="28"/>
  <c r="E17" i="28"/>
  <c r="E15" i="28"/>
  <c r="E13" i="28"/>
  <c r="E11" i="28"/>
  <c r="C44" i="27"/>
  <c r="E42" i="27"/>
  <c r="E40" i="27"/>
  <c r="E38" i="27"/>
  <c r="E34" i="27"/>
  <c r="E26" i="27"/>
  <c r="E24" i="27"/>
  <c r="E22" i="27"/>
  <c r="E15" i="27"/>
  <c r="E13" i="27"/>
  <c r="E32" i="27"/>
  <c r="E11" i="27"/>
  <c r="E43" i="26"/>
  <c r="E41" i="26"/>
  <c r="E39" i="26"/>
  <c r="E23" i="26"/>
  <c r="E22" i="26"/>
  <c r="E20" i="26"/>
  <c r="E19" i="26"/>
  <c r="E18" i="26"/>
  <c r="E17" i="26"/>
  <c r="E16" i="26"/>
  <c r="C44" i="26"/>
  <c r="E10" i="26"/>
  <c r="E9" i="26"/>
  <c r="E37" i="25"/>
  <c r="C44" i="25"/>
  <c r="E36" i="24"/>
  <c r="E32" i="24"/>
  <c r="E43" i="23"/>
  <c r="C44" i="23"/>
  <c r="E43" i="22"/>
  <c r="E39" i="22"/>
  <c r="E38" i="22"/>
  <c r="E37" i="22"/>
  <c r="E36" i="22"/>
  <c r="E25" i="22"/>
  <c r="E24" i="22"/>
  <c r="E23" i="22"/>
  <c r="E17" i="22"/>
  <c r="E11" i="22"/>
  <c r="E10" i="22"/>
  <c r="E9" i="22"/>
  <c r="E38" i="20"/>
  <c r="E37" i="20"/>
  <c r="E36" i="20"/>
  <c r="E29" i="20"/>
  <c r="E28" i="20"/>
  <c r="E41" i="20"/>
  <c r="E11" i="23" l="1"/>
  <c r="E20" i="24"/>
  <c r="E26" i="24"/>
  <c r="E30" i="24"/>
  <c r="E36" i="32"/>
  <c r="E30" i="36"/>
  <c r="E41" i="36"/>
  <c r="E13" i="49"/>
  <c r="E22" i="49"/>
  <c r="E20" i="55"/>
  <c r="E22" i="55"/>
  <c r="E28" i="55"/>
  <c r="E30" i="55"/>
  <c r="E14" i="56"/>
  <c r="E42" i="56"/>
  <c r="E17" i="57"/>
  <c r="E32" i="57"/>
  <c r="E35" i="25"/>
  <c r="E23" i="23"/>
  <c r="E25" i="23"/>
  <c r="E29" i="23"/>
  <c r="E38" i="28"/>
  <c r="E34" i="31"/>
  <c r="E38" i="32"/>
  <c r="E32" i="36"/>
  <c r="E16" i="44"/>
  <c r="E18" i="44"/>
  <c r="E38" i="44"/>
  <c r="E21" i="45"/>
  <c r="E24" i="49"/>
  <c r="E41" i="49"/>
  <c r="E16" i="56"/>
  <c r="E18" i="56"/>
  <c r="E29" i="56"/>
  <c r="C44" i="56"/>
  <c r="E19" i="57"/>
  <c r="E36" i="57"/>
  <c r="E39" i="25"/>
  <c r="E32" i="49"/>
  <c r="E22" i="25"/>
  <c r="C44" i="57"/>
  <c r="E10" i="23"/>
  <c r="E43" i="25"/>
  <c r="E10" i="49"/>
  <c r="E34" i="49"/>
  <c r="E27" i="57"/>
  <c r="E40" i="22"/>
  <c r="E25" i="24"/>
  <c r="E40" i="26"/>
  <c r="E31" i="28"/>
  <c r="E9" i="30"/>
  <c r="E31" i="30"/>
  <c r="E13" i="35"/>
  <c r="E42" i="35"/>
  <c r="E40" i="36"/>
  <c r="E41" i="38"/>
  <c r="E40" i="39"/>
  <c r="E42" i="42"/>
  <c r="E37" i="44"/>
  <c r="E36" i="48"/>
  <c r="E12" i="49"/>
  <c r="E38" i="49"/>
  <c r="E43" i="50"/>
  <c r="E12" i="53"/>
  <c r="E37" i="53"/>
  <c r="E13" i="56"/>
  <c r="E41" i="56"/>
  <c r="E14" i="57"/>
  <c r="E16" i="57"/>
  <c r="E29" i="57"/>
  <c r="E22" i="39"/>
  <c r="E25" i="40"/>
  <c r="E41" i="25"/>
  <c r="E25" i="57"/>
  <c r="E42" i="57"/>
  <c r="E38" i="39"/>
  <c r="E8" i="49"/>
  <c r="E21" i="49"/>
  <c r="E16" i="23"/>
  <c r="E31" i="24"/>
  <c r="E42" i="26"/>
  <c r="E16" i="30"/>
  <c r="E18" i="30"/>
  <c r="E40" i="30"/>
  <c r="E13" i="31"/>
  <c r="E33" i="32"/>
  <c r="E35" i="32"/>
  <c r="E37" i="32"/>
  <c r="E8" i="34"/>
  <c r="E19" i="35"/>
  <c r="E31" i="36"/>
  <c r="E30" i="38"/>
  <c r="E14" i="40"/>
  <c r="E15" i="44"/>
  <c r="E28" i="44"/>
  <c r="E14" i="45"/>
  <c r="E40" i="46"/>
  <c r="E24" i="47"/>
  <c r="E37" i="47"/>
  <c r="E39" i="47"/>
  <c r="E23" i="49"/>
  <c r="E40" i="49"/>
  <c r="E23" i="50"/>
  <c r="E16" i="51"/>
  <c r="E14" i="53"/>
  <c r="E19" i="55"/>
  <c r="E21" i="55"/>
  <c r="E29" i="55"/>
  <c r="E40" i="55"/>
  <c r="E28" i="56"/>
  <c r="E43" i="56"/>
  <c r="E31" i="57"/>
  <c r="E33" i="57"/>
  <c r="E35" i="57"/>
  <c r="E15" i="24"/>
  <c r="E18" i="25"/>
  <c r="E20" i="25"/>
  <c r="E29" i="40"/>
  <c r="E36" i="49"/>
  <c r="E26" i="56"/>
  <c r="E12" i="57"/>
  <c r="E24" i="23"/>
  <c r="E36" i="25"/>
  <c r="E10" i="28"/>
  <c r="E33" i="28"/>
  <c r="E11" i="30"/>
  <c r="E42" i="36"/>
  <c r="E43" i="38"/>
  <c r="E16" i="40"/>
  <c r="E17" i="44"/>
  <c r="E20" i="45"/>
  <c r="E35" i="48"/>
  <c r="E14" i="49"/>
  <c r="E42" i="49"/>
  <c r="C44" i="49"/>
  <c r="E18" i="53"/>
  <c r="E39" i="53"/>
  <c r="E34" i="54"/>
  <c r="E31" i="55"/>
  <c r="E15" i="56"/>
  <c r="E17" i="56"/>
  <c r="E19" i="56"/>
  <c r="E20" i="57"/>
  <c r="E30" i="23"/>
  <c r="E16" i="28"/>
  <c r="E33" i="30"/>
  <c r="E35" i="30"/>
  <c r="E42" i="30"/>
  <c r="C44" i="30"/>
  <c r="E20" i="32"/>
  <c r="E43" i="32"/>
  <c r="E25" i="35"/>
  <c r="E33" i="36"/>
  <c r="E19" i="44"/>
  <c r="E39" i="44"/>
  <c r="E25" i="49"/>
  <c r="E35" i="55"/>
  <c r="E21" i="56"/>
  <c r="E30" i="56"/>
  <c r="E37" i="57"/>
  <c r="E32" i="23"/>
  <c r="E42" i="23"/>
  <c r="E37" i="24"/>
  <c r="E41" i="24"/>
  <c r="E38" i="25"/>
  <c r="E24" i="32"/>
  <c r="E9" i="33"/>
  <c r="E12" i="36"/>
  <c r="E30" i="44"/>
  <c r="E41" i="44"/>
  <c r="E16" i="49"/>
  <c r="E23" i="56"/>
  <c r="E32" i="56"/>
  <c r="E22" i="57"/>
  <c r="E41" i="57"/>
  <c r="E12" i="27"/>
  <c r="E14" i="27"/>
  <c r="E24" i="28"/>
  <c r="E37" i="28"/>
  <c r="E26" i="30"/>
  <c r="E6" i="31"/>
  <c r="E7" i="32"/>
  <c r="E26" i="32"/>
  <c r="E26" i="34"/>
  <c r="E30" i="34"/>
  <c r="E34" i="34"/>
  <c r="E43" i="44"/>
  <c r="E18" i="49"/>
  <c r="E29" i="49"/>
  <c r="E31" i="49"/>
  <c r="E33" i="49"/>
  <c r="E34" i="56"/>
  <c r="E36" i="56"/>
  <c r="E38" i="56"/>
  <c r="E24" i="57"/>
  <c r="E19" i="25"/>
  <c r="E21" i="25"/>
  <c r="E23" i="25"/>
  <c r="E16" i="27"/>
  <c r="E39" i="28"/>
  <c r="E28" i="30"/>
  <c r="E37" i="30"/>
  <c r="E8" i="35"/>
  <c r="E16" i="36"/>
  <c r="E25" i="38"/>
  <c r="E40" i="38"/>
  <c r="E35" i="39"/>
  <c r="E23" i="44"/>
  <c r="E32" i="44"/>
  <c r="E34" i="45"/>
  <c r="E20" i="49"/>
  <c r="E10" i="55"/>
  <c r="E12" i="55"/>
  <c r="E39" i="55"/>
  <c r="E10" i="56"/>
  <c r="E25" i="56"/>
  <c r="E40" i="56"/>
  <c r="E43" i="57"/>
  <c r="E16" i="24"/>
  <c r="E25" i="25"/>
  <c r="E42" i="25"/>
  <c r="E18" i="27"/>
  <c r="E26" i="28"/>
  <c r="E41" i="28"/>
  <c r="E8" i="31"/>
  <c r="E28" i="32"/>
  <c r="E21" i="33"/>
  <c r="E10" i="35"/>
  <c r="E12" i="35"/>
  <c r="E18" i="36"/>
  <c r="E25" i="44"/>
  <c r="E34" i="44"/>
  <c r="E32" i="47"/>
  <c r="E34" i="47"/>
  <c r="E9" i="49"/>
  <c r="E37" i="49"/>
  <c r="E36" i="53"/>
  <c r="E31" i="54"/>
  <c r="E14" i="55"/>
  <c r="E12" i="56"/>
  <c r="E11" i="57"/>
  <c r="E13" i="57"/>
  <c r="E41" i="35"/>
  <c r="E28" i="36"/>
  <c r="E23" i="47"/>
  <c r="E39" i="49"/>
  <c r="E41" i="51"/>
  <c r="E15" i="57"/>
  <c r="E28" i="57"/>
  <c r="E30" i="57"/>
  <c r="E26" i="21"/>
  <c r="C44" i="21"/>
  <c r="E36" i="21"/>
  <c r="E20" i="21"/>
  <c r="E35" i="21"/>
  <c r="E34" i="21"/>
  <c r="E33" i="21"/>
  <c r="E32" i="21"/>
  <c r="E19" i="21"/>
  <c r="E18" i="21"/>
  <c r="E17" i="21"/>
  <c r="E16" i="21"/>
  <c r="E30" i="21"/>
  <c r="E14" i="21"/>
  <c r="E29" i="21"/>
  <c r="E13" i="21"/>
  <c r="E41" i="21"/>
  <c r="E42" i="21"/>
  <c r="E22" i="21"/>
  <c r="E37" i="21"/>
  <c r="E31" i="21"/>
  <c r="E25" i="21"/>
  <c r="E39" i="21"/>
  <c r="E38" i="21"/>
  <c r="E28" i="21"/>
  <c r="E21" i="21"/>
  <c r="E15" i="21"/>
  <c r="E23" i="21"/>
  <c r="E11" i="21"/>
  <c r="E12" i="21"/>
  <c r="E24" i="21"/>
  <c r="E43" i="21"/>
  <c r="E27" i="21"/>
  <c r="E40" i="21"/>
  <c r="E29" i="24"/>
  <c r="E32" i="33"/>
  <c r="E38" i="29"/>
  <c r="E12" i="29"/>
  <c r="E35" i="29"/>
  <c r="E27" i="29"/>
  <c r="E19" i="29"/>
  <c r="E33" i="29"/>
  <c r="E25" i="29"/>
  <c r="E17" i="29"/>
  <c r="C44" i="29"/>
  <c r="E43" i="29"/>
  <c r="E9" i="29"/>
  <c r="E36" i="29"/>
  <c r="E37" i="29"/>
  <c r="E29" i="29"/>
  <c r="E30" i="29"/>
  <c r="E40" i="29"/>
  <c r="E31" i="29"/>
  <c r="E34" i="29"/>
  <c r="E16" i="29"/>
  <c r="E28" i="29"/>
  <c r="E23" i="29"/>
  <c r="E6" i="29"/>
  <c r="E18" i="29"/>
  <c r="E11" i="29"/>
  <c r="E41" i="29"/>
  <c r="E24" i="29"/>
  <c r="E42" i="22"/>
  <c r="E14" i="23"/>
  <c r="E41" i="23"/>
  <c r="E18" i="24"/>
  <c r="E39" i="24"/>
  <c r="E8" i="22"/>
  <c r="E22" i="22"/>
  <c r="E23" i="24"/>
  <c r="E34" i="24"/>
  <c r="E14" i="29"/>
  <c r="E27" i="33"/>
  <c r="E20" i="29"/>
  <c r="E26" i="29"/>
  <c r="E41" i="33"/>
  <c r="E7" i="29"/>
  <c r="E10" i="29"/>
  <c r="E13" i="29"/>
  <c r="E38" i="33"/>
  <c r="E30" i="33"/>
  <c r="E22" i="33"/>
  <c r="E36" i="33"/>
  <c r="E28" i="33"/>
  <c r="E20" i="33"/>
  <c r="C44" i="33"/>
  <c r="E12" i="33"/>
  <c r="E31" i="33"/>
  <c r="E40" i="33"/>
  <c r="E23" i="33"/>
  <c r="E43" i="33"/>
  <c r="E34" i="33"/>
  <c r="E25" i="33"/>
  <c r="E35" i="33"/>
  <c r="E26" i="33"/>
  <c r="E15" i="33"/>
  <c r="E16" i="33"/>
  <c r="E11" i="33"/>
  <c r="E17" i="33"/>
  <c r="E37" i="33"/>
  <c r="E19" i="33"/>
  <c r="E29" i="33"/>
  <c r="E33" i="33"/>
  <c r="E13" i="33"/>
  <c r="E42" i="33"/>
  <c r="E39" i="33"/>
  <c r="E10" i="33"/>
  <c r="E14" i="33"/>
  <c r="E28" i="23"/>
  <c r="E8" i="29"/>
  <c r="E42" i="29"/>
  <c r="E40" i="23"/>
  <c r="E21" i="22"/>
  <c r="E33" i="24"/>
  <c r="E31" i="20"/>
  <c r="E39" i="23"/>
  <c r="E22" i="24"/>
  <c r="E20" i="22"/>
  <c r="E33" i="22"/>
  <c r="E32" i="29"/>
  <c r="C44" i="24"/>
  <c r="E43" i="24"/>
  <c r="E35" i="24"/>
  <c r="E27" i="24"/>
  <c r="E19" i="24"/>
  <c r="E11" i="24"/>
  <c r="E13" i="24"/>
  <c r="E10" i="24"/>
  <c r="E9" i="24"/>
  <c r="E12" i="24"/>
  <c r="E40" i="24"/>
  <c r="C44" i="20"/>
  <c r="E43" i="20"/>
  <c r="E35" i="20"/>
  <c r="E27" i="20"/>
  <c r="E42" i="20"/>
  <c r="E34" i="20"/>
  <c r="E26" i="20"/>
  <c r="E40" i="20"/>
  <c r="E32" i="20"/>
  <c r="E14" i="24"/>
  <c r="E24" i="24"/>
  <c r="E38" i="23"/>
  <c r="E22" i="23"/>
  <c r="E37" i="23"/>
  <c r="E36" i="23"/>
  <c r="E35" i="23"/>
  <c r="E34" i="23"/>
  <c r="E21" i="23"/>
  <c r="E20" i="23"/>
  <c r="E19" i="23"/>
  <c r="E18" i="23"/>
  <c r="E33" i="23"/>
  <c r="E17" i="23"/>
  <c r="E31" i="23"/>
  <c r="E15" i="23"/>
  <c r="E28" i="24"/>
  <c r="E18" i="33"/>
  <c r="E33" i="20"/>
  <c r="E35" i="22"/>
  <c r="E19" i="22"/>
  <c r="E34" i="22"/>
  <c r="E18" i="22"/>
  <c r="E32" i="22"/>
  <c r="E31" i="22"/>
  <c r="E30" i="22"/>
  <c r="E29" i="22"/>
  <c r="E16" i="22"/>
  <c r="E15" i="22"/>
  <c r="E14" i="22"/>
  <c r="E13" i="22"/>
  <c r="E28" i="22"/>
  <c r="E12" i="22"/>
  <c r="C44" i="22"/>
  <c r="E41" i="22"/>
  <c r="E13" i="23"/>
  <c r="E27" i="23"/>
  <c r="E38" i="24"/>
  <c r="E27" i="22"/>
  <c r="E17" i="24"/>
  <c r="E30" i="20"/>
  <c r="E39" i="20"/>
  <c r="E26" i="22"/>
  <c r="E12" i="23"/>
  <c r="E26" i="23"/>
  <c r="E21" i="24"/>
  <c r="E42" i="24"/>
  <c r="E19" i="41"/>
  <c r="E40" i="41"/>
  <c r="E32" i="41"/>
  <c r="E24" i="41"/>
  <c r="E16" i="41"/>
  <c r="E34" i="41"/>
  <c r="E33" i="41"/>
  <c r="E29" i="41"/>
  <c r="E14" i="41"/>
  <c r="C44" i="41"/>
  <c r="E15" i="41"/>
  <c r="E37" i="41"/>
  <c r="E20" i="41"/>
  <c r="E38" i="41"/>
  <c r="E21" i="41"/>
  <c r="E35" i="41"/>
  <c r="E30" i="41"/>
  <c r="E18" i="41"/>
  <c r="E41" i="41"/>
  <c r="E13" i="41"/>
  <c r="E36" i="41"/>
  <c r="E26" i="41"/>
  <c r="E25" i="41"/>
  <c r="E39" i="41"/>
  <c r="E42" i="41"/>
  <c r="E27" i="41"/>
  <c r="E43" i="41"/>
  <c r="E22" i="41"/>
  <c r="E28" i="41"/>
  <c r="E31" i="41"/>
  <c r="E23" i="41"/>
  <c r="E24" i="43"/>
  <c r="C44" i="43"/>
  <c r="E43" i="43"/>
  <c r="E33" i="43"/>
  <c r="E21" i="43"/>
  <c r="E13" i="43"/>
  <c r="E30" i="43"/>
  <c r="E40" i="43"/>
  <c r="E29" i="43"/>
  <c r="E18" i="43"/>
  <c r="E28" i="43"/>
  <c r="E27" i="43"/>
  <c r="E34" i="43"/>
  <c r="E36" i="43"/>
  <c r="E12" i="43"/>
  <c r="E11" i="43"/>
  <c r="E25" i="43"/>
  <c r="E39" i="43"/>
  <c r="E15" i="43"/>
  <c r="E35" i="43"/>
  <c r="E26" i="43"/>
  <c r="E16" i="43"/>
  <c r="E31" i="43"/>
  <c r="E17" i="43"/>
  <c r="E23" i="43"/>
  <c r="E19" i="43"/>
  <c r="E41" i="43"/>
  <c r="E38" i="43"/>
  <c r="E37" i="43"/>
  <c r="E42" i="43"/>
  <c r="E32" i="43"/>
  <c r="E14" i="43"/>
  <c r="E40" i="25"/>
  <c r="E32" i="25"/>
  <c r="E24" i="25"/>
  <c r="E16" i="25"/>
  <c r="E37" i="26"/>
  <c r="E29" i="26"/>
  <c r="E21" i="26"/>
  <c r="E13" i="26"/>
  <c r="E11" i="26"/>
  <c r="E12" i="26"/>
  <c r="E14" i="26"/>
  <c r="E38" i="30"/>
  <c r="E13" i="25"/>
  <c r="E14" i="25"/>
  <c r="E15" i="25"/>
  <c r="E17" i="25"/>
  <c r="E15" i="26"/>
  <c r="E21" i="37"/>
  <c r="E13" i="37"/>
  <c r="E42" i="37"/>
  <c r="E41" i="37"/>
  <c r="E30" i="37"/>
  <c r="E19" i="37"/>
  <c r="E28" i="37"/>
  <c r="E17" i="37"/>
  <c r="E27" i="37"/>
  <c r="E16" i="37"/>
  <c r="E38" i="37"/>
  <c r="E31" i="37"/>
  <c r="E15" i="37"/>
  <c r="E39" i="37"/>
  <c r="E20" i="37"/>
  <c r="E12" i="37"/>
  <c r="E32" i="37"/>
  <c r="E22" i="37"/>
  <c r="E36" i="37"/>
  <c r="E33" i="37"/>
  <c r="E23" i="37"/>
  <c r="E37" i="37"/>
  <c r="E18" i="37"/>
  <c r="E24" i="37"/>
  <c r="E14" i="37"/>
  <c r="E43" i="37"/>
  <c r="E25" i="37"/>
  <c r="E35" i="37"/>
  <c r="E29" i="37"/>
  <c r="E34" i="37"/>
  <c r="E26" i="25"/>
  <c r="E24" i="26"/>
  <c r="E25" i="26"/>
  <c r="E26" i="26"/>
  <c r="E27" i="26"/>
  <c r="E28" i="26"/>
  <c r="E30" i="26"/>
  <c r="E43" i="31"/>
  <c r="E35" i="31"/>
  <c r="E27" i="31"/>
  <c r="E19" i="31"/>
  <c r="E9" i="31"/>
  <c r="E40" i="31"/>
  <c r="E32" i="31"/>
  <c r="E24" i="31"/>
  <c r="E16" i="31"/>
  <c r="E41" i="31"/>
  <c r="E39" i="31"/>
  <c r="E38" i="31"/>
  <c r="E37" i="31"/>
  <c r="E36" i="31"/>
  <c r="E33" i="31"/>
  <c r="E31" i="31"/>
  <c r="E30" i="31"/>
  <c r="E29" i="31"/>
  <c r="E28" i="31"/>
  <c r="E25" i="31"/>
  <c r="E23" i="31"/>
  <c r="E22" i="31"/>
  <c r="E21" i="31"/>
  <c r="E20" i="31"/>
  <c r="C44" i="31"/>
  <c r="E5" i="31"/>
  <c r="E11" i="31"/>
  <c r="E26" i="31"/>
  <c r="E28" i="25"/>
  <c r="E31" i="26"/>
  <c r="E27" i="25"/>
  <c r="E29" i="25"/>
  <c r="E30" i="25"/>
  <c r="E31" i="25"/>
  <c r="E33" i="25"/>
  <c r="E34" i="25"/>
  <c r="E32" i="26"/>
  <c r="E33" i="26"/>
  <c r="E34" i="26"/>
  <c r="E35" i="26"/>
  <c r="E36" i="26"/>
  <c r="E38" i="26"/>
  <c r="E23" i="39"/>
  <c r="E36" i="39"/>
  <c r="E28" i="39"/>
  <c r="E32" i="39"/>
  <c r="E31" i="39"/>
  <c r="E27" i="39"/>
  <c r="E43" i="39"/>
  <c r="C44" i="39"/>
  <c r="E42" i="39"/>
  <c r="E24" i="39"/>
  <c r="E37" i="39"/>
  <c r="E41" i="39"/>
  <c r="E21" i="39"/>
  <c r="E33" i="39"/>
  <c r="E39" i="39"/>
  <c r="E34" i="39"/>
  <c r="E29" i="39"/>
  <c r="E25" i="39"/>
  <c r="E18" i="39"/>
  <c r="E30" i="39"/>
  <c r="E19" i="39"/>
  <c r="E26" i="39"/>
  <c r="E10" i="27"/>
  <c r="E30" i="27"/>
  <c r="E39" i="32"/>
  <c r="E31" i="32"/>
  <c r="E15" i="32"/>
  <c r="E32" i="32"/>
  <c r="E18" i="32"/>
  <c r="E30" i="32"/>
  <c r="E14" i="32"/>
  <c r="E25" i="32"/>
  <c r="E41" i="32"/>
  <c r="E42" i="32"/>
  <c r="E34" i="32"/>
  <c r="E22" i="32"/>
  <c r="E16" i="32"/>
  <c r="E9" i="32"/>
  <c r="C44" i="32"/>
  <c r="E40" i="32"/>
  <c r="E29" i="32"/>
  <c r="E23" i="32"/>
  <c r="E17" i="32"/>
  <c r="E10" i="32"/>
  <c r="E12" i="32"/>
  <c r="E21" i="32"/>
  <c r="C44" i="34"/>
  <c r="E12" i="34"/>
  <c r="E43" i="34"/>
  <c r="E35" i="34"/>
  <c r="E27" i="34"/>
  <c r="E19" i="34"/>
  <c r="E41" i="34"/>
  <c r="E33" i="34"/>
  <c r="E25" i="34"/>
  <c r="E17" i="34"/>
  <c r="E9" i="34"/>
  <c r="E28" i="34"/>
  <c r="E36" i="34"/>
  <c r="E40" i="34"/>
  <c r="E39" i="34"/>
  <c r="E38" i="34"/>
  <c r="E37" i="34"/>
  <c r="E29" i="34"/>
  <c r="E21" i="34"/>
  <c r="E14" i="34"/>
  <c r="E31" i="34"/>
  <c r="E16" i="34"/>
  <c r="E23" i="34"/>
  <c r="E10" i="34"/>
  <c r="E18" i="34"/>
  <c r="E32" i="34"/>
  <c r="E20" i="34"/>
  <c r="E11" i="34"/>
  <c r="E22" i="34"/>
  <c r="E42" i="34"/>
  <c r="E34" i="52"/>
  <c r="E26" i="52"/>
  <c r="E18" i="52"/>
  <c r="E10" i="52"/>
  <c r="E39" i="52"/>
  <c r="E31" i="52"/>
  <c r="E30" i="52"/>
  <c r="E29" i="52"/>
  <c r="E28" i="52"/>
  <c r="E27" i="52"/>
  <c r="E17" i="52"/>
  <c r="E16" i="52"/>
  <c r="E13" i="52"/>
  <c r="E25" i="52"/>
  <c r="E19" i="52"/>
  <c r="E15" i="52"/>
  <c r="E14" i="52"/>
  <c r="E23" i="52"/>
  <c r="E9" i="52"/>
  <c r="E37" i="52"/>
  <c r="E36" i="52"/>
  <c r="E24" i="52"/>
  <c r="E11" i="52"/>
  <c r="C44" i="52"/>
  <c r="E33" i="52"/>
  <c r="E40" i="52"/>
  <c r="E38" i="52"/>
  <c r="E20" i="52"/>
  <c r="E35" i="52"/>
  <c r="E21" i="52"/>
  <c r="E32" i="52"/>
  <c r="E41" i="52"/>
  <c r="E42" i="52"/>
  <c r="E22" i="52"/>
  <c r="E12" i="52"/>
  <c r="E43" i="52"/>
  <c r="E41" i="27"/>
  <c r="E33" i="27"/>
  <c r="E25" i="27"/>
  <c r="E17" i="27"/>
  <c r="E39" i="27"/>
  <c r="E31" i="27"/>
  <c r="E23" i="27"/>
  <c r="E43" i="27"/>
  <c r="E37" i="27"/>
  <c r="E36" i="27"/>
  <c r="E35" i="27"/>
  <c r="E29" i="27"/>
  <c r="E28" i="27"/>
  <c r="E27" i="27"/>
  <c r="E21" i="27"/>
  <c r="E20" i="27"/>
  <c r="E19" i="27"/>
  <c r="E17" i="35"/>
  <c r="E9" i="35"/>
  <c r="E40" i="35"/>
  <c r="E32" i="35"/>
  <c r="E24" i="35"/>
  <c r="E38" i="35"/>
  <c r="E30" i="35"/>
  <c r="E22" i="35"/>
  <c r="E14" i="35"/>
  <c r="E21" i="35"/>
  <c r="E20" i="35"/>
  <c r="E16" i="35"/>
  <c r="E15" i="35"/>
  <c r="E29" i="35"/>
  <c r="E28" i="35"/>
  <c r="E27" i="35"/>
  <c r="E26" i="35"/>
  <c r="E31" i="35"/>
  <c r="E23" i="35"/>
  <c r="C44" i="35"/>
  <c r="E37" i="35"/>
  <c r="E39" i="35"/>
  <c r="E33" i="35"/>
  <c r="E11" i="35"/>
  <c r="E43" i="35"/>
  <c r="E18" i="35"/>
  <c r="E35" i="35"/>
  <c r="E12" i="28"/>
  <c r="C44" i="28"/>
  <c r="E22" i="40"/>
  <c r="E43" i="40"/>
  <c r="E35" i="40"/>
  <c r="E27" i="40"/>
  <c r="E19" i="40"/>
  <c r="E12" i="40"/>
  <c r="E37" i="40"/>
  <c r="E36" i="40"/>
  <c r="E41" i="40"/>
  <c r="E17" i="40"/>
  <c r="E42" i="40"/>
  <c r="E18" i="40"/>
  <c r="E10" i="40"/>
  <c r="E39" i="40"/>
  <c r="E24" i="40"/>
  <c r="E13" i="40"/>
  <c r="E32" i="40"/>
  <c r="C44" i="40"/>
  <c r="E40" i="40"/>
  <c r="E34" i="40"/>
  <c r="E26" i="40"/>
  <c r="E15" i="40"/>
  <c r="E31" i="40"/>
  <c r="E11" i="40"/>
  <c r="E23" i="40"/>
  <c r="E33" i="40"/>
  <c r="E28" i="40"/>
  <c r="E20" i="40"/>
  <c r="E20" i="28"/>
  <c r="E28" i="28"/>
  <c r="E36" i="28"/>
  <c r="E14" i="28"/>
  <c r="E22" i="28"/>
  <c r="E30" i="28"/>
  <c r="E30" i="40"/>
  <c r="E14" i="36"/>
  <c r="E37" i="36"/>
  <c r="E29" i="36"/>
  <c r="E21" i="36"/>
  <c r="C44" i="36"/>
  <c r="E43" i="36"/>
  <c r="E35" i="36"/>
  <c r="E27" i="36"/>
  <c r="E19" i="36"/>
  <c r="E11" i="36"/>
  <c r="E23" i="36"/>
  <c r="E24" i="36"/>
  <c r="E25" i="36"/>
  <c r="E26" i="36"/>
  <c r="E18" i="38"/>
  <c r="E10" i="38"/>
  <c r="E37" i="38"/>
  <c r="E27" i="38"/>
  <c r="E15" i="38"/>
  <c r="E34" i="38"/>
  <c r="E23" i="38"/>
  <c r="E11" i="38"/>
  <c r="C44" i="38"/>
  <c r="E17" i="38"/>
  <c r="E16" i="38"/>
  <c r="E14" i="38"/>
  <c r="E13" i="38"/>
  <c r="E32" i="38"/>
  <c r="E31" i="38"/>
  <c r="E28" i="38"/>
  <c r="E33" i="38"/>
  <c r="E20" i="36"/>
  <c r="E22" i="36"/>
  <c r="E24" i="42"/>
  <c r="E16" i="42"/>
  <c r="E37" i="42"/>
  <c r="E29" i="42"/>
  <c r="E21" i="42"/>
  <c r="E13" i="42"/>
  <c r="E39" i="42"/>
  <c r="E38" i="42"/>
  <c r="E34" i="42"/>
  <c r="E33" i="42"/>
  <c r="E32" i="42"/>
  <c r="E28" i="42"/>
  <c r="E27" i="42"/>
  <c r="E23" i="42"/>
  <c r="E15" i="42"/>
  <c r="E19" i="42"/>
  <c r="E30" i="42"/>
  <c r="E20" i="42"/>
  <c r="E35" i="42"/>
  <c r="E36" i="42"/>
  <c r="E41" i="42"/>
  <c r="E25" i="42"/>
  <c r="E31" i="42"/>
  <c r="E26" i="42"/>
  <c r="C44" i="42"/>
  <c r="E17" i="42"/>
  <c r="E22" i="30"/>
  <c r="E30" i="30"/>
  <c r="E21" i="38"/>
  <c r="E36" i="38"/>
  <c r="E40" i="42"/>
  <c r="E26" i="45"/>
  <c r="E18" i="45"/>
  <c r="E10" i="45"/>
  <c r="E41" i="45"/>
  <c r="E33" i="45"/>
  <c r="E25" i="45"/>
  <c r="E39" i="45"/>
  <c r="E19" i="45"/>
  <c r="E38" i="45"/>
  <c r="E17" i="45"/>
  <c r="E43" i="45"/>
  <c r="E42" i="45"/>
  <c r="E22" i="45"/>
  <c r="C44" i="45"/>
  <c r="E24" i="45"/>
  <c r="E31" i="45"/>
  <c r="E32" i="45"/>
  <c r="E30" i="45"/>
  <c r="E29" i="45"/>
  <c r="E28" i="45"/>
  <c r="E12" i="45"/>
  <c r="E11" i="45"/>
  <c r="E13" i="45"/>
  <c r="E36" i="45"/>
  <c r="E16" i="45"/>
  <c r="E40" i="45"/>
  <c r="E38" i="47"/>
  <c r="E30" i="47"/>
  <c r="C44" i="47"/>
  <c r="E28" i="47"/>
  <c r="E20" i="47"/>
  <c r="E12" i="47"/>
  <c r="E43" i="47"/>
  <c r="E35" i="47"/>
  <c r="E38" i="46"/>
  <c r="E13" i="47"/>
  <c r="E21" i="47"/>
  <c r="C44" i="50"/>
  <c r="E28" i="50"/>
  <c r="E20" i="50"/>
  <c r="E39" i="50"/>
  <c r="E31" i="50"/>
  <c r="E30" i="50"/>
  <c r="E17" i="50"/>
  <c r="E9" i="50"/>
  <c r="E37" i="50"/>
  <c r="E36" i="50"/>
  <c r="E10" i="48"/>
  <c r="E19" i="50"/>
  <c r="E37" i="48"/>
  <c r="E27" i="48"/>
  <c r="E19" i="48"/>
  <c r="E11" i="48"/>
  <c r="E33" i="48"/>
  <c r="E25" i="48"/>
  <c r="E17" i="48"/>
  <c r="E9" i="48"/>
  <c r="E34" i="48"/>
  <c r="E32" i="54"/>
  <c r="E36" i="54"/>
  <c r="E23" i="54"/>
  <c r="E43" i="54"/>
  <c r="C44" i="54"/>
  <c r="E42" i="54"/>
  <c r="E21" i="54"/>
  <c r="E12" i="54"/>
  <c r="E37" i="54"/>
  <c r="E18" i="54"/>
  <c r="E39" i="54"/>
  <c r="E38" i="54"/>
  <c r="E22" i="54"/>
  <c r="E20" i="54"/>
  <c r="E17" i="54"/>
  <c r="E16" i="54"/>
  <c r="E15" i="54"/>
  <c r="E14" i="54"/>
  <c r="E13" i="54"/>
  <c r="E11" i="54"/>
  <c r="E19" i="54"/>
  <c r="E10" i="54"/>
  <c r="E41" i="54"/>
  <c r="E29" i="54"/>
  <c r="E9" i="54"/>
  <c r="E30" i="54"/>
  <c r="E25" i="54"/>
  <c r="E35" i="54"/>
  <c r="E40" i="54"/>
  <c r="E27" i="54"/>
  <c r="E28" i="54"/>
  <c r="E39" i="58"/>
  <c r="E31" i="58"/>
  <c r="E23" i="58"/>
  <c r="E15" i="58"/>
  <c r="E36" i="58"/>
  <c r="E35" i="58"/>
  <c r="E30" i="58"/>
  <c r="E29" i="58"/>
  <c r="E26" i="58"/>
  <c r="E25" i="58"/>
  <c r="E24" i="58"/>
  <c r="E18" i="58"/>
  <c r="E9" i="58"/>
  <c r="E8" i="58"/>
  <c r="E37" i="58"/>
  <c r="E27" i="58"/>
  <c r="E10" i="58"/>
  <c r="E20" i="58"/>
  <c r="E13" i="58"/>
  <c r="E14" i="58"/>
  <c r="E28" i="58"/>
  <c r="E16" i="58"/>
  <c r="E33" i="58"/>
  <c r="E42" i="58"/>
  <c r="E38" i="58"/>
  <c r="E12" i="58"/>
  <c r="E17" i="58"/>
  <c r="E43" i="58"/>
  <c r="E40" i="58"/>
  <c r="E34" i="58"/>
  <c r="E21" i="58"/>
  <c r="E41" i="58"/>
  <c r="E19" i="58"/>
  <c r="E11" i="58"/>
  <c r="E32" i="58"/>
  <c r="E22" i="58"/>
  <c r="E29" i="48"/>
  <c r="E30" i="48"/>
  <c r="E31" i="48"/>
  <c r="E32" i="48"/>
  <c r="E16" i="50"/>
  <c r="E25" i="50"/>
  <c r="E36" i="44"/>
  <c r="E27" i="51"/>
  <c r="E28" i="51"/>
  <c r="E13" i="44"/>
  <c r="E43" i="49"/>
  <c r="E35" i="49"/>
  <c r="E27" i="49"/>
  <c r="E19" i="49"/>
  <c r="E11" i="49"/>
  <c r="E29" i="51"/>
  <c r="E21" i="51"/>
  <c r="E13" i="51"/>
  <c r="E42" i="51"/>
  <c r="E39" i="51"/>
  <c r="E25" i="51"/>
  <c r="E24" i="51"/>
  <c r="E23" i="51"/>
  <c r="E22" i="51"/>
  <c r="C44" i="51"/>
  <c r="E34" i="51"/>
  <c r="E33" i="51"/>
  <c r="E9" i="51"/>
  <c r="E43" i="51"/>
  <c r="E35" i="51"/>
  <c r="E37" i="51"/>
  <c r="E19" i="53"/>
  <c r="E33" i="53"/>
  <c r="E40" i="53"/>
  <c r="E31" i="53"/>
  <c r="E23" i="53"/>
  <c r="E15" i="53"/>
  <c r="E38" i="53"/>
  <c r="E20" i="53"/>
  <c r="E30" i="53"/>
  <c r="E25" i="53"/>
  <c r="E43" i="53"/>
  <c r="E42" i="53"/>
  <c r="E32" i="53"/>
  <c r="E29" i="53"/>
  <c r="E26" i="53"/>
  <c r="E41" i="55"/>
  <c r="E13" i="55"/>
  <c r="E34" i="55"/>
  <c r="E24" i="55"/>
  <c r="E18" i="55"/>
  <c r="E33" i="55"/>
  <c r="E32" i="55"/>
  <c r="E43" i="55"/>
  <c r="E42" i="55"/>
  <c r="E23" i="55"/>
  <c r="E15" i="55"/>
  <c r="E25" i="55"/>
  <c r="E17" i="55"/>
  <c r="E37" i="55"/>
  <c r="E27" i="55"/>
  <c r="E26" i="55"/>
  <c r="C44" i="55"/>
  <c r="E39" i="56"/>
  <c r="E37" i="56"/>
  <c r="E34" i="57"/>
  <c r="E26" i="57"/>
  <c r="E18" i="57"/>
  <c r="E10" i="57"/>
  <c r="E44" i="54" l="1"/>
  <c r="E44" i="51"/>
  <c r="E44" i="34"/>
  <c r="E44" i="56"/>
  <c r="E44" i="23"/>
  <c r="E44" i="43"/>
  <c r="E44" i="22"/>
  <c r="E44" i="28"/>
  <c r="E44" i="58"/>
  <c r="E44" i="32"/>
  <c r="E44" i="25"/>
  <c r="E44" i="30"/>
  <c r="E44" i="20"/>
  <c r="E44" i="48"/>
  <c r="E44" i="35"/>
  <c r="E44" i="36"/>
  <c r="E44" i="27"/>
  <c r="E44" i="49"/>
  <c r="E44" i="50"/>
  <c r="E44" i="29"/>
  <c r="E44" i="24"/>
  <c r="E44" i="33"/>
  <c r="E44" i="39"/>
  <c r="E44" i="42"/>
  <c r="E44" i="47"/>
  <c r="E44" i="38"/>
  <c r="E44" i="40"/>
  <c r="E44" i="46"/>
  <c r="E44" i="53"/>
  <c r="E44" i="31"/>
  <c r="E44" i="37"/>
  <c r="E44" i="44"/>
  <c r="E44" i="45"/>
  <c r="E44" i="52"/>
  <c r="E44" i="57"/>
  <c r="E44" i="26"/>
  <c r="E44" i="21"/>
  <c r="E44" i="55"/>
  <c r="E44" i="41"/>
  <c r="AV46" i="17" l="1"/>
  <c r="AU46" i="17"/>
  <c r="AV45" i="17"/>
  <c r="AU45" i="17"/>
  <c r="AV44" i="17"/>
  <c r="AX44" i="17" s="1"/>
  <c r="AY44" i="17" s="1"/>
  <c r="AU44" i="17"/>
  <c r="AV43" i="17"/>
  <c r="AU43" i="17"/>
  <c r="AV42" i="17"/>
  <c r="AU42" i="17"/>
  <c r="AV41" i="17"/>
  <c r="AU41" i="17"/>
  <c r="AV40" i="17"/>
  <c r="AU40" i="17"/>
  <c r="AV39" i="17"/>
  <c r="AU39" i="17"/>
  <c r="AV38" i="17"/>
  <c r="AU38" i="17"/>
  <c r="AV37" i="17"/>
  <c r="AU37" i="17"/>
  <c r="AV36" i="17"/>
  <c r="AU36" i="17"/>
  <c r="AV35" i="17"/>
  <c r="AU35" i="17"/>
  <c r="AV34" i="17"/>
  <c r="AU34" i="17"/>
  <c r="AV33" i="17"/>
  <c r="AU33" i="17"/>
  <c r="AV32" i="17"/>
  <c r="AU32" i="17"/>
  <c r="AV31" i="17"/>
  <c r="AU31" i="17"/>
  <c r="AV30" i="17"/>
  <c r="AU30" i="17"/>
  <c r="AV29" i="17"/>
  <c r="AU29" i="17"/>
  <c r="AV28" i="17"/>
  <c r="AX28" i="17" s="1"/>
  <c r="AY28" i="17" s="1"/>
  <c r="AU28" i="17"/>
  <c r="AV27" i="17"/>
  <c r="AU27" i="17"/>
  <c r="AV26" i="17"/>
  <c r="AU26" i="17"/>
  <c r="AV25" i="17"/>
  <c r="AU25" i="17"/>
  <c r="AV24" i="17"/>
  <c r="AU24" i="17"/>
  <c r="AV23" i="17"/>
  <c r="AU23" i="17"/>
  <c r="AV22" i="17"/>
  <c r="AU22" i="17"/>
  <c r="AV21" i="17"/>
  <c r="AU21" i="17"/>
  <c r="AV20" i="17"/>
  <c r="AU20" i="17"/>
  <c r="AV19" i="17"/>
  <c r="AU19" i="17"/>
  <c r="AV18" i="17"/>
  <c r="AU18" i="17"/>
  <c r="AV17" i="17"/>
  <c r="AU17" i="17"/>
  <c r="AV16" i="17"/>
  <c r="AU16" i="17"/>
  <c r="AV15" i="17"/>
  <c r="AU15" i="17"/>
  <c r="AV14" i="17"/>
  <c r="AU14" i="17"/>
  <c r="AV13" i="17"/>
  <c r="AU13" i="17"/>
  <c r="AV12" i="17"/>
  <c r="AX12" i="17" s="1"/>
  <c r="AU12" i="17"/>
  <c r="AV11" i="17"/>
  <c r="AU11" i="17"/>
  <c r="AV10" i="17"/>
  <c r="AU10" i="17"/>
  <c r="AV9" i="17"/>
  <c r="AU9" i="17"/>
  <c r="AV8" i="17"/>
  <c r="AU8" i="17"/>
  <c r="AT46" i="17"/>
  <c r="AT45" i="17"/>
  <c r="AT44" i="17"/>
  <c r="AT43" i="17"/>
  <c r="AT42" i="17"/>
  <c r="AT41" i="17"/>
  <c r="AT40" i="17"/>
  <c r="AT39" i="17"/>
  <c r="AT38" i="17"/>
  <c r="AT37" i="17"/>
  <c r="AT36" i="17"/>
  <c r="AT35" i="17"/>
  <c r="AT34" i="17"/>
  <c r="AT33" i="17"/>
  <c r="AT32" i="17"/>
  <c r="AT31" i="17"/>
  <c r="AT30" i="17"/>
  <c r="AT29" i="17"/>
  <c r="AT28" i="17"/>
  <c r="AT27" i="17"/>
  <c r="AT26" i="17"/>
  <c r="AT25" i="17"/>
  <c r="AT24" i="17"/>
  <c r="AT23" i="17"/>
  <c r="AT22" i="17"/>
  <c r="AT21" i="17"/>
  <c r="AT20" i="17"/>
  <c r="AT19" i="17"/>
  <c r="AT18" i="17"/>
  <c r="AT17" i="17"/>
  <c r="AT16" i="17"/>
  <c r="AT15" i="17"/>
  <c r="AT14" i="17"/>
  <c r="AT13" i="17"/>
  <c r="AT12" i="17"/>
  <c r="AT11" i="17"/>
  <c r="AT10" i="17"/>
  <c r="AT9" i="17"/>
  <c r="AT8" i="17"/>
  <c r="AO47" i="17"/>
  <c r="AO46" i="17"/>
  <c r="AO45" i="17"/>
  <c r="AO44" i="17"/>
  <c r="AO43" i="17"/>
  <c r="AO42" i="17"/>
  <c r="AO41" i="17"/>
  <c r="AO40" i="17"/>
  <c r="AO39" i="17"/>
  <c r="AO38" i="17"/>
  <c r="AO37" i="17"/>
  <c r="AO36" i="17"/>
  <c r="AO35" i="17"/>
  <c r="AO34" i="17"/>
  <c r="AO33" i="17"/>
  <c r="AO32" i="17"/>
  <c r="AO31" i="17"/>
  <c r="AO30" i="17"/>
  <c r="AO29" i="17"/>
  <c r="AO28" i="17"/>
  <c r="AO27" i="17"/>
  <c r="AO26" i="17"/>
  <c r="AO25" i="17"/>
  <c r="AO24" i="17"/>
  <c r="AO23" i="17"/>
  <c r="AO22" i="17"/>
  <c r="AO21" i="17"/>
  <c r="AO20" i="17"/>
  <c r="AO19" i="17"/>
  <c r="AO18" i="17"/>
  <c r="AO17" i="17"/>
  <c r="AO16" i="17"/>
  <c r="AO15" i="17"/>
  <c r="AO14" i="17"/>
  <c r="AO13" i="17"/>
  <c r="AO12" i="17"/>
  <c r="AO11" i="17"/>
  <c r="AO10" i="17"/>
  <c r="AO9" i="17"/>
  <c r="AO8" i="17"/>
  <c r="AH46" i="17"/>
  <c r="AH45" i="17"/>
  <c r="AH44" i="17"/>
  <c r="AH43" i="17"/>
  <c r="AH42" i="17"/>
  <c r="AH41" i="17"/>
  <c r="AH40" i="17"/>
  <c r="AH39" i="17"/>
  <c r="AH38" i="17"/>
  <c r="AH37" i="17"/>
  <c r="AH36" i="17"/>
  <c r="AH35" i="17"/>
  <c r="AH34" i="17"/>
  <c r="AH33" i="17"/>
  <c r="AH32" i="17"/>
  <c r="AH31" i="17"/>
  <c r="AH30" i="17"/>
  <c r="AH29" i="17"/>
  <c r="AH28" i="17"/>
  <c r="AH27" i="17"/>
  <c r="AH26" i="17"/>
  <c r="AH25" i="17"/>
  <c r="AH24" i="17"/>
  <c r="AH23" i="17"/>
  <c r="AH22" i="17"/>
  <c r="AH21" i="17"/>
  <c r="AH20" i="17"/>
  <c r="AH19" i="17"/>
  <c r="AH18" i="17"/>
  <c r="AH17" i="17"/>
  <c r="AH16" i="17"/>
  <c r="AH15" i="17"/>
  <c r="AH14" i="17"/>
  <c r="AH13" i="17"/>
  <c r="AH12" i="17"/>
  <c r="AH11" i="17"/>
  <c r="AH10" i="17"/>
  <c r="AH9" i="17"/>
  <c r="AH8" i="17"/>
  <c r="AC8" i="17" a="1"/>
  <c r="AC8" i="17" s="1"/>
  <c r="AJ8" i="17" s="1"/>
  <c r="W46" i="17"/>
  <c r="V46" i="17"/>
  <c r="U46" i="17"/>
  <c r="W45" i="17"/>
  <c r="V45" i="17"/>
  <c r="U45" i="17"/>
  <c r="W44" i="17"/>
  <c r="V44" i="17"/>
  <c r="Y44" i="17" s="1"/>
  <c r="U44" i="17"/>
  <c r="W43" i="17"/>
  <c r="V43" i="17"/>
  <c r="U43" i="17"/>
  <c r="W42" i="17"/>
  <c r="V42" i="17"/>
  <c r="U42" i="17"/>
  <c r="W41" i="17"/>
  <c r="V41" i="17"/>
  <c r="U41" i="17"/>
  <c r="W40" i="17"/>
  <c r="V40" i="17"/>
  <c r="U40" i="17"/>
  <c r="W39" i="17"/>
  <c r="V39" i="17"/>
  <c r="U39" i="17"/>
  <c r="W38" i="17"/>
  <c r="V38" i="17"/>
  <c r="U38" i="17"/>
  <c r="W37" i="17"/>
  <c r="V37" i="17"/>
  <c r="Y37" i="17" s="1"/>
  <c r="U37" i="17"/>
  <c r="X37" i="17" s="1"/>
  <c r="W36" i="17"/>
  <c r="V36" i="17"/>
  <c r="U36" i="17"/>
  <c r="W35" i="17"/>
  <c r="V35" i="17"/>
  <c r="U35" i="17"/>
  <c r="W34" i="17"/>
  <c r="V34" i="17"/>
  <c r="U34" i="17"/>
  <c r="W33" i="17"/>
  <c r="V33" i="17"/>
  <c r="U33" i="17"/>
  <c r="W32" i="17"/>
  <c r="V32" i="17"/>
  <c r="U32" i="17"/>
  <c r="X32" i="17" s="1"/>
  <c r="W31" i="17"/>
  <c r="V31" i="17"/>
  <c r="U31" i="17"/>
  <c r="W30" i="17"/>
  <c r="V30" i="17"/>
  <c r="Y30" i="17" s="1"/>
  <c r="U30" i="17"/>
  <c r="W29" i="17"/>
  <c r="V29" i="17"/>
  <c r="U29" i="17"/>
  <c r="W28" i="17"/>
  <c r="V28" i="17"/>
  <c r="U28" i="17"/>
  <c r="W27" i="17"/>
  <c r="V27" i="17"/>
  <c r="U27" i="17"/>
  <c r="W26" i="17"/>
  <c r="V26" i="17"/>
  <c r="U26" i="17"/>
  <c r="W25" i="17"/>
  <c r="V25" i="17"/>
  <c r="U25" i="17"/>
  <c r="W24" i="17"/>
  <c r="V24" i="17"/>
  <c r="U24" i="17"/>
  <c r="W23" i="17"/>
  <c r="V23" i="17"/>
  <c r="Y23" i="17" s="1"/>
  <c r="U23" i="17"/>
  <c r="X23" i="17" s="1"/>
  <c r="W22" i="17"/>
  <c r="X22" i="17" s="1"/>
  <c r="V22" i="17"/>
  <c r="U22" i="17"/>
  <c r="W21" i="17"/>
  <c r="V21" i="17"/>
  <c r="Y21" i="17" s="1"/>
  <c r="U21" i="17"/>
  <c r="X21" i="17" s="1"/>
  <c r="W20" i="17"/>
  <c r="V20" i="17"/>
  <c r="U20" i="17"/>
  <c r="W19" i="17"/>
  <c r="V19" i="17"/>
  <c r="U19" i="17"/>
  <c r="W18" i="17"/>
  <c r="V18" i="17"/>
  <c r="U18" i="17"/>
  <c r="W17" i="17"/>
  <c r="V17" i="17"/>
  <c r="U17" i="17"/>
  <c r="W16" i="17"/>
  <c r="V16" i="17"/>
  <c r="Y16" i="17" s="1"/>
  <c r="U16" i="17"/>
  <c r="W15" i="17"/>
  <c r="V15" i="17"/>
  <c r="U15" i="17"/>
  <c r="W14" i="17"/>
  <c r="V14" i="17"/>
  <c r="U14" i="17"/>
  <c r="W13" i="17"/>
  <c r="V13" i="17"/>
  <c r="U13" i="17"/>
  <c r="W12" i="17"/>
  <c r="V12" i="17"/>
  <c r="Y12" i="17" s="1"/>
  <c r="U12" i="17"/>
  <c r="W11" i="17"/>
  <c r="V11" i="17"/>
  <c r="U11" i="17"/>
  <c r="W10" i="17"/>
  <c r="V10" i="17"/>
  <c r="U10" i="17"/>
  <c r="W9" i="17"/>
  <c r="V9" i="17"/>
  <c r="U9" i="17"/>
  <c r="W8" i="17"/>
  <c r="V8" i="17"/>
  <c r="U8" i="17"/>
  <c r="O47" i="17"/>
  <c r="N47" i="17"/>
  <c r="O46" i="17"/>
  <c r="N46" i="17"/>
  <c r="O45" i="17"/>
  <c r="N45" i="17"/>
  <c r="O44" i="17"/>
  <c r="N44" i="17"/>
  <c r="O43" i="17"/>
  <c r="N43" i="17"/>
  <c r="O42" i="17"/>
  <c r="N42" i="17"/>
  <c r="O41" i="17"/>
  <c r="N41" i="17"/>
  <c r="O40" i="17"/>
  <c r="N40" i="17"/>
  <c r="O39" i="17"/>
  <c r="N39" i="17"/>
  <c r="O38" i="17"/>
  <c r="N38" i="17"/>
  <c r="O37" i="17"/>
  <c r="N37" i="17"/>
  <c r="O36" i="17"/>
  <c r="N36" i="17"/>
  <c r="O35" i="17"/>
  <c r="N35" i="17"/>
  <c r="O34" i="17"/>
  <c r="N34" i="17"/>
  <c r="O33" i="17"/>
  <c r="N33" i="17"/>
  <c r="O32" i="17"/>
  <c r="N32" i="17"/>
  <c r="O31" i="17"/>
  <c r="N31" i="17"/>
  <c r="O30" i="17"/>
  <c r="N30" i="17"/>
  <c r="O29" i="17"/>
  <c r="N29" i="17"/>
  <c r="O28" i="17"/>
  <c r="N28" i="17"/>
  <c r="O27" i="17"/>
  <c r="N27" i="17"/>
  <c r="O26" i="17"/>
  <c r="N26" i="17"/>
  <c r="O25" i="17"/>
  <c r="N25" i="17"/>
  <c r="O24" i="17"/>
  <c r="N24" i="17"/>
  <c r="O23" i="17"/>
  <c r="N23" i="17"/>
  <c r="O22" i="17"/>
  <c r="N22" i="17"/>
  <c r="O21" i="17"/>
  <c r="N21" i="17"/>
  <c r="O20" i="17"/>
  <c r="N20" i="17"/>
  <c r="O19" i="17"/>
  <c r="N19" i="17"/>
  <c r="O18" i="17"/>
  <c r="N18" i="17"/>
  <c r="O17" i="17"/>
  <c r="N17" i="17"/>
  <c r="O16" i="17"/>
  <c r="N16" i="17"/>
  <c r="O15" i="17"/>
  <c r="N15" i="17"/>
  <c r="O14" i="17"/>
  <c r="N14" i="17"/>
  <c r="O13" i="17"/>
  <c r="N13" i="17"/>
  <c r="O12" i="17"/>
  <c r="N12" i="17"/>
  <c r="O11" i="17"/>
  <c r="N11" i="17"/>
  <c r="O10" i="17"/>
  <c r="N10" i="17"/>
  <c r="O9" i="17"/>
  <c r="N9" i="17"/>
  <c r="O8" i="17"/>
  <c r="N8" i="17"/>
  <c r="AX15" i="17" l="1"/>
  <c r="AX31" i="17"/>
  <c r="AY31" i="17" s="1"/>
  <c r="Y20" i="17"/>
  <c r="Y27" i="17"/>
  <c r="Y32" i="17"/>
  <c r="X38" i="17"/>
  <c r="X17" i="17"/>
  <c r="Y22" i="17"/>
  <c r="X33" i="17"/>
  <c r="Y38" i="17"/>
  <c r="X41" i="17"/>
  <c r="X16" i="17"/>
  <c r="X29" i="17"/>
  <c r="Y11" i="17"/>
  <c r="Y43" i="17"/>
  <c r="AX8" i="17"/>
  <c r="AY8" i="17" s="1"/>
  <c r="AX24" i="17"/>
  <c r="AY24" i="17" s="1"/>
  <c r="AX34" i="17"/>
  <c r="AY34" i="17" s="1"/>
  <c r="X40" i="17"/>
  <c r="AX13" i="17"/>
  <c r="AY13" i="17" s="1"/>
  <c r="AX29" i="17"/>
  <c r="AY29" i="17" s="1"/>
  <c r="AX45" i="17"/>
  <c r="AY45" i="17" s="1"/>
  <c r="X30" i="17"/>
  <c r="AX14" i="17"/>
  <c r="AY14" i="17" s="1"/>
  <c r="AX22" i="17"/>
  <c r="AY22" i="17" s="1"/>
  <c r="AX30" i="17"/>
  <c r="AY30" i="17" s="1"/>
  <c r="AX35" i="17"/>
  <c r="AY35" i="17" s="1"/>
  <c r="AX23" i="17"/>
  <c r="AY23" i="17" s="1"/>
  <c r="X31" i="17"/>
  <c r="Y31" i="17"/>
  <c r="AE10" i="17"/>
  <c r="AE16" i="17"/>
  <c r="AE32" i="17"/>
  <c r="AG9" i="17"/>
  <c r="AC46" i="17"/>
  <c r="AC30" i="17"/>
  <c r="AF23" i="17"/>
  <c r="AC16" i="17"/>
  <c r="AG15" i="17"/>
  <c r="AF15" i="17"/>
  <c r="AD44" i="17"/>
  <c r="AK44" i="17" s="1"/>
  <c r="AC23" i="17"/>
  <c r="AC44" i="17"/>
  <c r="AX41" i="17"/>
  <c r="AY41" i="17" s="1"/>
  <c r="AC29" i="17"/>
  <c r="AX37" i="17"/>
  <c r="AY37" i="17" s="1"/>
  <c r="AG42" i="17"/>
  <c r="AD20" i="17"/>
  <c r="AK20" i="17" s="1"/>
  <c r="AX43" i="17"/>
  <c r="AY43" i="17" s="1"/>
  <c r="X43" i="17"/>
  <c r="AF42" i="17"/>
  <c r="AC35" i="17"/>
  <c r="AF28" i="17"/>
  <c r="AF13" i="17"/>
  <c r="AX38" i="17"/>
  <c r="AY38" i="17" s="1"/>
  <c r="AX46" i="17"/>
  <c r="AY46" i="17" s="1"/>
  <c r="Y17" i="17"/>
  <c r="Y33" i="17"/>
  <c r="AE42" i="17"/>
  <c r="AG34" i="17"/>
  <c r="AE28" i="17"/>
  <c r="AG19" i="17"/>
  <c r="AD12" i="17"/>
  <c r="AK12" i="17" s="1"/>
  <c r="AT49" i="17"/>
  <c r="AE39" i="17"/>
  <c r="AD25" i="17"/>
  <c r="AK25" i="17" s="1"/>
  <c r="AC25" i="17"/>
  <c r="AX18" i="17"/>
  <c r="AY18" i="17" s="1"/>
  <c r="AE15" i="17"/>
  <c r="AX20" i="17"/>
  <c r="AY20" i="17" s="1"/>
  <c r="AF20" i="17"/>
  <c r="AX21" i="17"/>
  <c r="AY21" i="17" s="1"/>
  <c r="AG13" i="17"/>
  <c r="AT50" i="17"/>
  <c r="AX39" i="17"/>
  <c r="AY39" i="17" s="1"/>
  <c r="AC33" i="17"/>
  <c r="AC19" i="17"/>
  <c r="AD39" i="17"/>
  <c r="AK39" i="17" s="1"/>
  <c r="Y40" i="17"/>
  <c r="AF32" i="17"/>
  <c r="AG38" i="17"/>
  <c r="AD16" i="17"/>
  <c r="AK16" i="17" s="1"/>
  <c r="AG29" i="17"/>
  <c r="AE9" i="17"/>
  <c r="AX19" i="17"/>
  <c r="AY19" i="17" s="1"/>
  <c r="AE44" i="17"/>
  <c r="AD23" i="17"/>
  <c r="AK23" i="17" s="1"/>
  <c r="AC38" i="17"/>
  <c r="AD29" i="17"/>
  <c r="AK29" i="17" s="1"/>
  <c r="AX25" i="17"/>
  <c r="AY25" i="17" s="1"/>
  <c r="AF36" i="17"/>
  <c r="AC14" i="17"/>
  <c r="AX26" i="17"/>
  <c r="AY26" i="17" s="1"/>
  <c r="AD35" i="17"/>
  <c r="AK35" i="17" s="1"/>
  <c r="AX27" i="17"/>
  <c r="AY27" i="17" s="1"/>
  <c r="X27" i="17"/>
  <c r="AF34" i="17"/>
  <c r="AC42" i="17"/>
  <c r="AE33" i="17"/>
  <c r="AG25" i="17"/>
  <c r="AE19" i="17"/>
  <c r="AG10" i="17"/>
  <c r="AE25" i="17"/>
  <c r="P8" i="17"/>
  <c r="Q8" i="17" s="1"/>
  <c r="AG32" i="17"/>
  <c r="AG18" i="17"/>
  <c r="AD10" i="17"/>
  <c r="AK10" i="17" s="1"/>
  <c r="AC39" i="17"/>
  <c r="AC10" i="17"/>
  <c r="AD46" i="17"/>
  <c r="AK46" i="17" s="1"/>
  <c r="AG23" i="17"/>
  <c r="AF38" i="17"/>
  <c r="AF9" i="17"/>
  <c r="AG45" i="17"/>
  <c r="AE38" i="17"/>
  <c r="AE23" i="17"/>
  <c r="AD38" i="17"/>
  <c r="AK38" i="17" s="1"/>
  <c r="AF29" i="17"/>
  <c r="AE29" i="17"/>
  <c r="AX36" i="17"/>
  <c r="AY36" i="17" s="1"/>
  <c r="AG37" i="17"/>
  <c r="AD14" i="17"/>
  <c r="AK14" i="17" s="1"/>
  <c r="AX9" i="17"/>
  <c r="AY9" i="17" s="1"/>
  <c r="AC43" i="17"/>
  <c r="AE20" i="17"/>
  <c r="AX10" i="17"/>
  <c r="AY10" i="17" s="1"/>
  <c r="AX42" i="17"/>
  <c r="AY42" i="17" s="1"/>
  <c r="AG28" i="17"/>
  <c r="AX11" i="17"/>
  <c r="AY11" i="17" s="1"/>
  <c r="X11" i="17"/>
  <c r="AC20" i="17"/>
  <c r="AD42" i="17"/>
  <c r="AK42" i="17" s="1"/>
  <c r="AD28" i="17"/>
  <c r="AK28" i="17" s="1"/>
  <c r="AF19" i="17"/>
  <c r="AC11" i="17"/>
  <c r="AG41" i="17"/>
  <c r="AD33" i="17"/>
  <c r="AK33" i="17" s="1"/>
  <c r="AF25" i="17"/>
  <c r="AD19" i="17"/>
  <c r="AK19" i="17" s="1"/>
  <c r="AF10" i="17"/>
  <c r="AX32" i="17"/>
  <c r="AY32" i="17" s="1"/>
  <c r="AX40" i="17"/>
  <c r="AY40" i="17" s="1"/>
  <c r="Y8" i="17"/>
  <c r="Y24" i="17"/>
  <c r="Y14" i="17"/>
  <c r="X46" i="17"/>
  <c r="Y9" i="17"/>
  <c r="Y25" i="17"/>
  <c r="Y41" i="17"/>
  <c r="Y15" i="17"/>
  <c r="Y10" i="17"/>
  <c r="Y26" i="17"/>
  <c r="Y42" i="17"/>
  <c r="X36" i="17"/>
  <c r="Y13" i="17"/>
  <c r="Y45" i="17"/>
  <c r="X20" i="17"/>
  <c r="X12" i="17"/>
  <c r="X28" i="17"/>
  <c r="X44" i="17"/>
  <c r="Y39" i="17"/>
  <c r="X8" i="17"/>
  <c r="X45" i="17"/>
  <c r="Y46" i="17"/>
  <c r="Y29" i="17"/>
  <c r="Y19" i="17"/>
  <c r="X19" i="17"/>
  <c r="Y35" i="17"/>
  <c r="X35" i="17"/>
  <c r="X9" i="17"/>
  <c r="Y36" i="17"/>
  <c r="X24" i="17"/>
  <c r="X14" i="17"/>
  <c r="X25" i="17"/>
  <c r="AX17" i="17"/>
  <c r="AY17" i="17" s="1"/>
  <c r="AX33" i="17"/>
  <c r="AY33" i="17" s="1"/>
  <c r="Y28" i="17"/>
  <c r="X13" i="17"/>
  <c r="AX16" i="17"/>
  <c r="AY16" i="17" s="1"/>
  <c r="X15" i="17"/>
  <c r="X39" i="17"/>
  <c r="Y18" i="17"/>
  <c r="X18" i="17"/>
  <c r="Y34" i="17"/>
  <c r="X34" i="17"/>
  <c r="AC45" i="17"/>
  <c r="AJ45" i="17" s="1"/>
  <c r="AC41" i="17"/>
  <c r="AG35" i="17"/>
  <c r="AF31" i="17"/>
  <c r="AE26" i="17"/>
  <c r="AD22" i="17"/>
  <c r="AK22" i="17" s="1"/>
  <c r="AC17" i="17"/>
  <c r="AG12" i="17"/>
  <c r="AF45" i="17"/>
  <c r="AF41" i="17"/>
  <c r="AE36" i="17"/>
  <c r="AD32" i="17"/>
  <c r="AK32" i="17" s="1"/>
  <c r="AC27" i="17"/>
  <c r="AG22" i="17"/>
  <c r="AF18" i="17"/>
  <c r="AE13" i="17"/>
  <c r="AD9" i="17"/>
  <c r="AK9" i="17" s="1"/>
  <c r="X10" i="17"/>
  <c r="X26" i="17"/>
  <c r="X42" i="17"/>
  <c r="AE45" i="17"/>
  <c r="AE41" i="17"/>
  <c r="AD36" i="17"/>
  <c r="AK36" i="17" s="1"/>
  <c r="AC32" i="17"/>
  <c r="AG26" i="17"/>
  <c r="AF22" i="17"/>
  <c r="AE17" i="17"/>
  <c r="AD13" i="17"/>
  <c r="AK13" i="17" s="1"/>
  <c r="AC9" i="17"/>
  <c r="AD45" i="17"/>
  <c r="AK45" i="17" s="1"/>
  <c r="AD41" i="17"/>
  <c r="AK41" i="17" s="1"/>
  <c r="AC36" i="17"/>
  <c r="AG31" i="17"/>
  <c r="AF26" i="17"/>
  <c r="AE22" i="17"/>
  <c r="AD17" i="17"/>
  <c r="AK17" i="17" s="1"/>
  <c r="AC13" i="17"/>
  <c r="AG44" i="17"/>
  <c r="AG39" i="17"/>
  <c r="AF35" i="17"/>
  <c r="AE31" i="17"/>
  <c r="AD26" i="17"/>
  <c r="AK26" i="17" s="1"/>
  <c r="AC22" i="17"/>
  <c r="AG16" i="17"/>
  <c r="AF12" i="17"/>
  <c r="AF44" i="17"/>
  <c r="AF39" i="17"/>
  <c r="AE35" i="17"/>
  <c r="AD30" i="17"/>
  <c r="AK30" i="17" s="1"/>
  <c r="AC26" i="17"/>
  <c r="AG21" i="17"/>
  <c r="AF16" i="17"/>
  <c r="AE12" i="17"/>
  <c r="AY15" i="17"/>
  <c r="AY12" i="17"/>
  <c r="AC12" i="17"/>
  <c r="AF40" i="17"/>
  <c r="AD34" i="17"/>
  <c r="AK34" i="17" s="1"/>
  <c r="AC31" i="17"/>
  <c r="AG27" i="17"/>
  <c r="AF24" i="17"/>
  <c r="AE21" i="17"/>
  <c r="AD18" i="17"/>
  <c r="AK18" i="17" s="1"/>
  <c r="AG11" i="17"/>
  <c r="AG46" i="17"/>
  <c r="AF43" i="17"/>
  <c r="AE40" i="17"/>
  <c r="AD37" i="17"/>
  <c r="AK37" i="17" s="1"/>
  <c r="AC34" i="17"/>
  <c r="AG30" i="17"/>
  <c r="AF27" i="17"/>
  <c r="AE24" i="17"/>
  <c r="AD21" i="17"/>
  <c r="AK21" i="17" s="1"/>
  <c r="AC18" i="17"/>
  <c r="AG14" i="17"/>
  <c r="AF11" i="17"/>
  <c r="AE8" i="17"/>
  <c r="AG40" i="17"/>
  <c r="AF37" i="17"/>
  <c r="AE34" i="17"/>
  <c r="AD31" i="17"/>
  <c r="AK31" i="17" s="1"/>
  <c r="AC28" i="17"/>
  <c r="AG24" i="17"/>
  <c r="AF21" i="17"/>
  <c r="AE18" i="17"/>
  <c r="AG8" i="17"/>
  <c r="AE37" i="17"/>
  <c r="AF8" i="17"/>
  <c r="AF46" i="17"/>
  <c r="AE43" i="17"/>
  <c r="AD40" i="17"/>
  <c r="AK40" i="17" s="1"/>
  <c r="AC37" i="17"/>
  <c r="AG33" i="17"/>
  <c r="AF30" i="17"/>
  <c r="AE27" i="17"/>
  <c r="AD24" i="17"/>
  <c r="AK24" i="17" s="1"/>
  <c r="AC21" i="17"/>
  <c r="AG17" i="17"/>
  <c r="AF14" i="17"/>
  <c r="AE11" i="17"/>
  <c r="AD8" i="17"/>
  <c r="AK8" i="17" s="1"/>
  <c r="AD15" i="17"/>
  <c r="AK15" i="17" s="1"/>
  <c r="AG43" i="17"/>
  <c r="AC15" i="17"/>
  <c r="AE46" i="17"/>
  <c r="AD43" i="17"/>
  <c r="AK43" i="17" s="1"/>
  <c r="AC40" i="17"/>
  <c r="AG36" i="17"/>
  <c r="AF33" i="17"/>
  <c r="AE30" i="17"/>
  <c r="AD27" i="17"/>
  <c r="AK27" i="17" s="1"/>
  <c r="AC24" i="17"/>
  <c r="AG20" i="17"/>
  <c r="AF17" i="17"/>
  <c r="AE14" i="17"/>
  <c r="AD11" i="17"/>
  <c r="AK11" i="17" s="1"/>
  <c r="AI45" i="17" l="1"/>
  <c r="AI8" i="17"/>
  <c r="AV50" i="17"/>
  <c r="AU50" i="17"/>
  <c r="AV49" i="17"/>
  <c r="AU49" i="17"/>
  <c r="AV47" i="17"/>
  <c r="AU47" i="17"/>
  <c r="AW47" i="17" s="1"/>
  <c r="AT47" i="17"/>
  <c r="AP47" i="17"/>
  <c r="I47" i="17" s="1"/>
  <c r="W47" i="17"/>
  <c r="V47" i="17"/>
  <c r="U47" i="17"/>
  <c r="P47" i="17"/>
  <c r="AW46" i="17"/>
  <c r="AP46" i="17"/>
  <c r="I46" i="17" s="1"/>
  <c r="E46" i="17"/>
  <c r="P46" i="17"/>
  <c r="D46" i="17"/>
  <c r="AW45" i="17"/>
  <c r="AP45" i="17"/>
  <c r="I45" i="17" s="1"/>
  <c r="E45" i="17"/>
  <c r="P45" i="17"/>
  <c r="G45" i="17"/>
  <c r="F45" i="17"/>
  <c r="D45" i="17"/>
  <c r="AW44" i="17"/>
  <c r="AP44" i="17"/>
  <c r="I44" i="17" s="1"/>
  <c r="D44" i="17"/>
  <c r="P44" i="17"/>
  <c r="E44" i="17"/>
  <c r="AW43" i="17"/>
  <c r="AP43" i="17"/>
  <c r="I43" i="17" s="1"/>
  <c r="E43" i="17"/>
  <c r="D43" i="17"/>
  <c r="P43" i="17"/>
  <c r="AW42" i="17"/>
  <c r="AP42" i="17"/>
  <c r="I42" i="17" s="1"/>
  <c r="D42" i="17"/>
  <c r="P42" i="17"/>
  <c r="E42" i="17"/>
  <c r="AW41" i="17"/>
  <c r="AP41" i="17"/>
  <c r="I41" i="17" s="1"/>
  <c r="AJ41" i="17"/>
  <c r="G41" i="17" s="1"/>
  <c r="P41" i="17"/>
  <c r="E41" i="17"/>
  <c r="D41" i="17"/>
  <c r="AW40" i="17"/>
  <c r="AP40" i="17"/>
  <c r="I40" i="17" s="1"/>
  <c r="E40" i="17"/>
  <c r="D40" i="17"/>
  <c r="P40" i="17"/>
  <c r="AW39" i="17"/>
  <c r="AP39" i="17"/>
  <c r="I39" i="17" s="1"/>
  <c r="E39" i="17"/>
  <c r="D39" i="17"/>
  <c r="P39" i="17"/>
  <c r="AW38" i="17"/>
  <c r="AP38" i="17"/>
  <c r="I38" i="17" s="1"/>
  <c r="E38" i="17"/>
  <c r="D38" i="17"/>
  <c r="P38" i="17"/>
  <c r="AW37" i="17"/>
  <c r="AP37" i="17"/>
  <c r="I37" i="17" s="1"/>
  <c r="E37" i="17"/>
  <c r="D37" i="17"/>
  <c r="P37" i="17"/>
  <c r="AW36" i="17"/>
  <c r="AP36" i="17"/>
  <c r="I36" i="17" s="1"/>
  <c r="D36" i="17"/>
  <c r="P36" i="17"/>
  <c r="E36" i="17"/>
  <c r="AW35" i="17"/>
  <c r="AP35" i="17"/>
  <c r="I35" i="17" s="1"/>
  <c r="E35" i="17"/>
  <c r="D35" i="17"/>
  <c r="P35" i="17"/>
  <c r="AW34" i="17"/>
  <c r="AP34" i="17"/>
  <c r="I34" i="17" s="1"/>
  <c r="E34" i="17"/>
  <c r="D34" i="17"/>
  <c r="P34" i="17"/>
  <c r="AW33" i="17"/>
  <c r="AP33" i="17"/>
  <c r="I33" i="17" s="1"/>
  <c r="E33" i="17"/>
  <c r="D33" i="17"/>
  <c r="P33" i="17"/>
  <c r="AW32" i="17"/>
  <c r="AP32" i="17"/>
  <c r="I32" i="17" s="1"/>
  <c r="E32" i="17"/>
  <c r="D32" i="17"/>
  <c r="P32" i="17"/>
  <c r="AW31" i="17"/>
  <c r="AP31" i="17"/>
  <c r="I31" i="17" s="1"/>
  <c r="E31" i="17"/>
  <c r="D31" i="17"/>
  <c r="P31" i="17"/>
  <c r="AW30" i="17"/>
  <c r="AP30" i="17"/>
  <c r="I30" i="17" s="1"/>
  <c r="E30" i="17"/>
  <c r="D30" i="17"/>
  <c r="P30" i="17"/>
  <c r="AW29" i="17"/>
  <c r="AP29" i="17"/>
  <c r="I29" i="17" s="1"/>
  <c r="E29" i="17"/>
  <c r="D29" i="17"/>
  <c r="P29" i="17"/>
  <c r="AW28" i="17"/>
  <c r="AP28" i="17"/>
  <c r="I28" i="17" s="1"/>
  <c r="D28" i="17"/>
  <c r="P28" i="17"/>
  <c r="E28" i="17"/>
  <c r="AW27" i="17"/>
  <c r="AP27" i="17"/>
  <c r="I27" i="17" s="1"/>
  <c r="E27" i="17"/>
  <c r="D27" i="17"/>
  <c r="P27" i="17"/>
  <c r="AW26" i="17"/>
  <c r="AP26" i="17"/>
  <c r="I26" i="17" s="1"/>
  <c r="E26" i="17"/>
  <c r="D26" i="17"/>
  <c r="AW25" i="17"/>
  <c r="AP25" i="17"/>
  <c r="I25" i="17" s="1"/>
  <c r="P25" i="17"/>
  <c r="E25" i="17"/>
  <c r="D25" i="17"/>
  <c r="AW24" i="17"/>
  <c r="AP24" i="17"/>
  <c r="I24" i="17" s="1"/>
  <c r="E24" i="17"/>
  <c r="P24" i="17"/>
  <c r="D24" i="17"/>
  <c r="AW23" i="17"/>
  <c r="AP23" i="17"/>
  <c r="I23" i="17" s="1"/>
  <c r="E23" i="17"/>
  <c r="P23" i="17"/>
  <c r="D23" i="17"/>
  <c r="AW22" i="17"/>
  <c r="AP22" i="17"/>
  <c r="I22" i="17" s="1"/>
  <c r="E22" i="17"/>
  <c r="D22" i="17"/>
  <c r="P22" i="17"/>
  <c r="AW21" i="17"/>
  <c r="AP21" i="17"/>
  <c r="I21" i="17" s="1"/>
  <c r="E21" i="17"/>
  <c r="P21" i="17"/>
  <c r="D21" i="17"/>
  <c r="AW20" i="17"/>
  <c r="AP20" i="17"/>
  <c r="I20" i="17" s="1"/>
  <c r="D20" i="17"/>
  <c r="P20" i="17"/>
  <c r="E20" i="17"/>
  <c r="AW19" i="17"/>
  <c r="AP19" i="17"/>
  <c r="I19" i="17" s="1"/>
  <c r="E19" i="17"/>
  <c r="D19" i="17"/>
  <c r="P19" i="17"/>
  <c r="AW18" i="17"/>
  <c r="AP18" i="17"/>
  <c r="I18" i="17" s="1"/>
  <c r="E18" i="17"/>
  <c r="D18" i="17"/>
  <c r="AW17" i="17"/>
  <c r="AP17" i="17"/>
  <c r="I17" i="17" s="1"/>
  <c r="E17" i="17"/>
  <c r="P17" i="17"/>
  <c r="D17" i="17"/>
  <c r="AW16" i="17"/>
  <c r="AP16" i="17"/>
  <c r="I16" i="17" s="1"/>
  <c r="P16" i="17"/>
  <c r="Q16" i="17" s="1"/>
  <c r="C16" i="17" s="1"/>
  <c r="E16" i="17"/>
  <c r="D16" i="17"/>
  <c r="AW15" i="17"/>
  <c r="AP15" i="17"/>
  <c r="I15" i="17" s="1"/>
  <c r="P15" i="17"/>
  <c r="E15" i="17"/>
  <c r="D15" i="17"/>
  <c r="AW14" i="17"/>
  <c r="AP14" i="17"/>
  <c r="I14" i="17" s="1"/>
  <c r="D14" i="17"/>
  <c r="P14" i="17"/>
  <c r="E14" i="17"/>
  <c r="AW13" i="17"/>
  <c r="AP13" i="17"/>
  <c r="I13" i="17" s="1"/>
  <c r="E13" i="17"/>
  <c r="P13" i="17"/>
  <c r="D13" i="17"/>
  <c r="AW12" i="17"/>
  <c r="AP12" i="17"/>
  <c r="I12" i="17" s="1"/>
  <c r="P12" i="17"/>
  <c r="E12" i="17"/>
  <c r="D12" i="17"/>
  <c r="AW11" i="17"/>
  <c r="AP11" i="17"/>
  <c r="I11" i="17" s="1"/>
  <c r="E11" i="17"/>
  <c r="P11" i="17"/>
  <c r="D11" i="17"/>
  <c r="AW10" i="17"/>
  <c r="AP10" i="17"/>
  <c r="I10" i="17" s="1"/>
  <c r="E10" i="17"/>
  <c r="D10" i="17"/>
  <c r="AW9" i="17"/>
  <c r="AP9" i="17"/>
  <c r="I9" i="17" s="1"/>
  <c r="P9" i="17"/>
  <c r="E9" i="17"/>
  <c r="D9" i="17"/>
  <c r="AW8" i="17"/>
  <c r="AP8" i="17"/>
  <c r="I8" i="17" s="1"/>
  <c r="AJ40" i="17"/>
  <c r="G40" i="17" s="1"/>
  <c r="AJ38" i="17"/>
  <c r="G38" i="17" s="1"/>
  <c r="AJ33" i="17"/>
  <c r="G33" i="17" s="1"/>
  <c r="AJ26" i="17"/>
  <c r="G26" i="17" s="1"/>
  <c r="AJ19" i="17"/>
  <c r="G19" i="17" s="1"/>
  <c r="AJ18" i="17"/>
  <c r="G18" i="17" s="1"/>
  <c r="AJ16" i="17"/>
  <c r="G16" i="17" s="1"/>
  <c r="AJ11" i="17"/>
  <c r="G11" i="17" s="1"/>
  <c r="E8" i="17"/>
  <c r="D8" i="17"/>
  <c r="C8" i="17"/>
  <c r="X18" i="27" l="1"/>
  <c r="X18" i="28"/>
  <c r="X18" i="25"/>
  <c r="X18" i="29"/>
  <c r="X18" i="31"/>
  <c r="X18" i="26"/>
  <c r="X18" i="30"/>
  <c r="X18" i="36"/>
  <c r="X18" i="38"/>
  <c r="X18" i="34"/>
  <c r="X18" i="37"/>
  <c r="X18" i="35"/>
  <c r="X18" i="46"/>
  <c r="X18" i="43"/>
  <c r="X18" i="41"/>
  <c r="X18" i="44"/>
  <c r="X18" i="42"/>
  <c r="X18" i="49"/>
  <c r="X18" i="45"/>
  <c r="X18" i="48"/>
  <c r="X18" i="47"/>
  <c r="X18" i="40"/>
  <c r="X18" i="50"/>
  <c r="X18" i="39"/>
  <c r="X18" i="24"/>
  <c r="X18" i="57"/>
  <c r="X18" i="33"/>
  <c r="X18" i="53"/>
  <c r="X18" i="22"/>
  <c r="X18" i="21"/>
  <c r="X18" i="56"/>
  <c r="X18" i="52"/>
  <c r="X18" i="23"/>
  <c r="X18" i="51"/>
  <c r="X18" i="55"/>
  <c r="X18" i="32"/>
  <c r="X18" i="54"/>
  <c r="X18" i="58"/>
  <c r="X18" i="20"/>
  <c r="X31" i="25"/>
  <c r="X31" i="26"/>
  <c r="X31" i="28"/>
  <c r="X31" i="32"/>
  <c r="X31" i="34"/>
  <c r="X31" i="29"/>
  <c r="X31" i="36"/>
  <c r="X31" i="38"/>
  <c r="X31" i="40"/>
  <c r="X31" i="42"/>
  <c r="X31" i="35"/>
  <c r="X31" i="37"/>
  <c r="X31" i="45"/>
  <c r="X31" i="33"/>
  <c r="X31" i="44"/>
  <c r="X31" i="53"/>
  <c r="X31" i="27"/>
  <c r="X31" i="43"/>
  <c r="X31" i="52"/>
  <c r="X31" i="48"/>
  <c r="X31" i="30"/>
  <c r="X31" i="31"/>
  <c r="X31" i="41"/>
  <c r="X31" i="46"/>
  <c r="X31" i="50"/>
  <c r="X31" i="49"/>
  <c r="X31" i="55"/>
  <c r="X31" i="54"/>
  <c r="X31" i="47"/>
  <c r="X31" i="51"/>
  <c r="X31" i="57"/>
  <c r="X31" i="58"/>
  <c r="X31" i="24"/>
  <c r="X31" i="23"/>
  <c r="X31" i="21"/>
  <c r="X31" i="56"/>
  <c r="X31" i="22"/>
  <c r="X31" i="39"/>
  <c r="X31" i="20"/>
  <c r="X15" i="28"/>
  <c r="X15" i="25"/>
  <c r="X15" i="29"/>
  <c r="X15" i="31"/>
  <c r="X15" i="26"/>
  <c r="X15" i="30"/>
  <c r="X15" i="33"/>
  <c r="X15" i="36"/>
  <c r="X15" i="41"/>
  <c r="X15" i="38"/>
  <c r="X15" i="45"/>
  <c r="X15" i="44"/>
  <c r="X15" i="39"/>
  <c r="X15" i="53"/>
  <c r="X15" i="34"/>
  <c r="X15" i="37"/>
  <c r="X15" i="27"/>
  <c r="X15" i="42"/>
  <c r="X15" i="52"/>
  <c r="X15" i="48"/>
  <c r="X15" i="47"/>
  <c r="X15" i="35"/>
  <c r="X15" i="40"/>
  <c r="X15" i="43"/>
  <c r="X15" i="51"/>
  <c r="X15" i="55"/>
  <c r="X15" i="50"/>
  <c r="X15" i="54"/>
  <c r="X15" i="49"/>
  <c r="X15" i="24"/>
  <c r="X15" i="46"/>
  <c r="X15" i="56"/>
  <c r="X15" i="22"/>
  <c r="X15" i="58"/>
  <c r="X15" i="21"/>
  <c r="X15" i="57"/>
  <c r="X15" i="23"/>
  <c r="X15" i="32"/>
  <c r="X15" i="20"/>
  <c r="X28" i="25"/>
  <c r="X28" i="26"/>
  <c r="X28" i="34"/>
  <c r="X28" i="28"/>
  <c r="X28" i="29"/>
  <c r="X28" i="30"/>
  <c r="X28" i="39"/>
  <c r="X28" i="31"/>
  <c r="X28" i="33"/>
  <c r="X28" i="27"/>
  <c r="X28" i="36"/>
  <c r="X28" i="38"/>
  <c r="X28" i="35"/>
  <c r="X28" i="46"/>
  <c r="X28" i="41"/>
  <c r="X28" i="43"/>
  <c r="X28" i="40"/>
  <c r="X28" i="44"/>
  <c r="X28" i="49"/>
  <c r="X28" i="45"/>
  <c r="X28" i="37"/>
  <c r="X28" i="32"/>
  <c r="X28" i="51"/>
  <c r="X28" i="55"/>
  <c r="X28" i="48"/>
  <c r="X28" i="53"/>
  <c r="X28" i="42"/>
  <c r="X28" i="54"/>
  <c r="X28" i="56"/>
  <c r="X28" i="50"/>
  <c r="X28" i="57"/>
  <c r="X28" i="52"/>
  <c r="X28" i="24"/>
  <c r="X28" i="21"/>
  <c r="X28" i="22"/>
  <c r="X28" i="23"/>
  <c r="X28" i="58"/>
  <c r="X28" i="47"/>
  <c r="X28" i="20"/>
  <c r="N5" i="53"/>
  <c r="N5" i="58"/>
  <c r="N5" i="54"/>
  <c r="N5" i="52"/>
  <c r="N5" i="51"/>
  <c r="N5" i="47"/>
  <c r="N5" i="45"/>
  <c r="N5" i="49"/>
  <c r="N5" i="48"/>
  <c r="N5" i="33"/>
  <c r="N5" i="43"/>
  <c r="N5" i="39"/>
  <c r="N5" i="44"/>
  <c r="N5" i="36"/>
  <c r="N5" i="42"/>
  <c r="N5" i="37"/>
  <c r="N5" i="35"/>
  <c r="N5" i="41"/>
  <c r="N5" i="30"/>
  <c r="N5" i="34"/>
  <c r="N5" i="32"/>
  <c r="N5" i="40"/>
  <c r="N5" i="26"/>
  <c r="N5" i="50"/>
  <c r="N5" i="38"/>
  <c r="N5" i="27"/>
  <c r="N5" i="46"/>
  <c r="N5" i="25"/>
  <c r="N5" i="24"/>
  <c r="N5" i="31"/>
  <c r="N5" i="57"/>
  <c r="N5" i="29"/>
  <c r="N5" i="56"/>
  <c r="N5" i="55"/>
  <c r="N5" i="23"/>
  <c r="N5" i="22"/>
  <c r="N5" i="21"/>
  <c r="N5" i="28"/>
  <c r="N5" i="20"/>
  <c r="X9" i="27"/>
  <c r="X9" i="26"/>
  <c r="X9" i="25"/>
  <c r="X9" i="29"/>
  <c r="X9" i="30"/>
  <c r="X9" i="31"/>
  <c r="X9" i="28"/>
  <c r="X9" i="32"/>
  <c r="X9" i="42"/>
  <c r="X9" i="33"/>
  <c r="X9" i="36"/>
  <c r="X9" i="40"/>
  <c r="X9" i="41"/>
  <c r="X9" i="38"/>
  <c r="X9" i="39"/>
  <c r="X9" i="43"/>
  <c r="X9" i="50"/>
  <c r="X9" i="35"/>
  <c r="X9" i="44"/>
  <c r="X9" i="53"/>
  <c r="X9" i="34"/>
  <c r="X9" i="37"/>
  <c r="X9" i="47"/>
  <c r="X9" i="45"/>
  <c r="X9" i="46"/>
  <c r="X9" i="51"/>
  <c r="X9" i="55"/>
  <c r="X9" i="21"/>
  <c r="X9" i="57"/>
  <c r="X9" i="48"/>
  <c r="X9" i="24"/>
  <c r="X9" i="23"/>
  <c r="X9" i="56"/>
  <c r="X9" i="58"/>
  <c r="X9" i="52"/>
  <c r="X9" i="54"/>
  <c r="X9" i="49"/>
  <c r="X9" i="22"/>
  <c r="X9" i="20"/>
  <c r="N22" i="42"/>
  <c r="N22" i="32"/>
  <c r="N22" i="40"/>
  <c r="N22" i="52"/>
  <c r="N22" i="24"/>
  <c r="N22" i="30"/>
  <c r="N22" i="38"/>
  <c r="N22" i="55"/>
  <c r="N22" i="57"/>
  <c r="N22" i="47"/>
  <c r="N22" i="50"/>
  <c r="N22" i="45"/>
  <c r="N22" i="35"/>
  <c r="N22" i="51"/>
  <c r="N22" i="56"/>
  <c r="N22" i="31"/>
  <c r="N22" i="36"/>
  <c r="N22" i="26"/>
  <c r="N22" i="37"/>
  <c r="N22" i="43"/>
  <c r="N22" i="29"/>
  <c r="N22" i="34"/>
  <c r="N22" i="48"/>
  <c r="N22" i="39"/>
  <c r="N22" i="25"/>
  <c r="N22" i="46"/>
  <c r="N22" i="41"/>
  <c r="N22" i="28"/>
  <c r="N22" i="44"/>
  <c r="N22" i="53"/>
  <c r="N22" i="54"/>
  <c r="N22" i="58"/>
  <c r="N22" i="27"/>
  <c r="N22" i="49"/>
  <c r="N22" i="33"/>
  <c r="N22" i="23"/>
  <c r="N22" i="21"/>
  <c r="N22" i="22"/>
  <c r="N22" i="20"/>
  <c r="V15" i="26"/>
  <c r="V15" i="29"/>
  <c r="V15" i="30"/>
  <c r="V15" i="31"/>
  <c r="V15" i="25"/>
  <c r="V15" i="28"/>
  <c r="V15" i="27"/>
  <c r="V15" i="37"/>
  <c r="V15" i="39"/>
  <c r="V15" i="33"/>
  <c r="V15" i="35"/>
  <c r="V15" i="43"/>
  <c r="V15" i="44"/>
  <c r="V15" i="47"/>
  <c r="V15" i="32"/>
  <c r="V15" i="45"/>
  <c r="V15" i="36"/>
  <c r="V15" i="46"/>
  <c r="V15" i="34"/>
  <c r="V15" i="38"/>
  <c r="V15" i="41"/>
  <c r="V15" i="42"/>
  <c r="V15" i="56"/>
  <c r="V15" i="40"/>
  <c r="V15" i="50"/>
  <c r="V15" i="52"/>
  <c r="V15" i="54"/>
  <c r="V15" i="23"/>
  <c r="V15" i="21"/>
  <c r="V15" i="58"/>
  <c r="V15" i="22"/>
  <c r="V15" i="49"/>
  <c r="V15" i="24"/>
  <c r="V15" i="53"/>
  <c r="V15" i="55"/>
  <c r="V15" i="57"/>
  <c r="V15" i="51"/>
  <c r="V15" i="48"/>
  <c r="V15" i="20"/>
  <c r="N18" i="25"/>
  <c r="N18" i="27"/>
  <c r="N18" i="46"/>
  <c r="N18" i="51"/>
  <c r="N18" i="36"/>
  <c r="N18" i="49"/>
  <c r="N18" i="34"/>
  <c r="N18" i="37"/>
  <c r="N18" i="44"/>
  <c r="N18" i="42"/>
  <c r="N18" i="32"/>
  <c r="N18" i="40"/>
  <c r="N18" i="52"/>
  <c r="N18" i="30"/>
  <c r="N18" i="38"/>
  <c r="N18" i="28"/>
  <c r="N18" i="39"/>
  <c r="N18" i="33"/>
  <c r="N18" i="47"/>
  <c r="N18" i="26"/>
  <c r="N18" i="45"/>
  <c r="N18" i="58"/>
  <c r="N18" i="55"/>
  <c r="N18" i="56"/>
  <c r="N18" i="31"/>
  <c r="N18" i="43"/>
  <c r="N18" i="35"/>
  <c r="N18" i="50"/>
  <c r="N18" i="53"/>
  <c r="N18" i="54"/>
  <c r="N18" i="24"/>
  <c r="N18" i="48"/>
  <c r="N18" i="29"/>
  <c r="N18" i="41"/>
  <c r="N18" i="57"/>
  <c r="N18" i="22"/>
  <c r="N18" i="21"/>
  <c r="N18" i="23"/>
  <c r="N18" i="20"/>
  <c r="V38" i="28"/>
  <c r="V38" i="27"/>
  <c r="V38" i="26"/>
  <c r="V38" i="30"/>
  <c r="V38" i="25"/>
  <c r="V38" i="33"/>
  <c r="V38" i="32"/>
  <c r="V38" i="35"/>
  <c r="V38" i="39"/>
  <c r="V38" i="45"/>
  <c r="V38" i="36"/>
  <c r="V38" i="44"/>
  <c r="V38" i="38"/>
  <c r="V38" i="40"/>
  <c r="V38" i="34"/>
  <c r="V38" i="37"/>
  <c r="V38" i="46"/>
  <c r="V38" i="49"/>
  <c r="V38" i="43"/>
  <c r="V38" i="52"/>
  <c r="V38" i="48"/>
  <c r="V38" i="29"/>
  <c r="V38" i="42"/>
  <c r="V38" i="41"/>
  <c r="V38" i="31"/>
  <c r="V38" i="47"/>
  <c r="V38" i="54"/>
  <c r="V38" i="24"/>
  <c r="V38" i="51"/>
  <c r="V38" i="55"/>
  <c r="V38" i="56"/>
  <c r="V38" i="21"/>
  <c r="V38" i="50"/>
  <c r="V38" i="23"/>
  <c r="V38" i="53"/>
  <c r="V38" i="58"/>
  <c r="V38" i="22"/>
  <c r="V38" i="57"/>
  <c r="V38" i="20"/>
  <c r="V9" i="29"/>
  <c r="V9" i="25"/>
  <c r="V9" i="27"/>
  <c r="V9" i="32"/>
  <c r="V9" i="26"/>
  <c r="V9" i="30"/>
  <c r="V9" i="31"/>
  <c r="V9" i="38"/>
  <c r="V9" i="36"/>
  <c r="V9" i="35"/>
  <c r="V9" i="28"/>
  <c r="V9" i="37"/>
  <c r="V9" i="34"/>
  <c r="V9" i="41"/>
  <c r="V9" i="42"/>
  <c r="V9" i="43"/>
  <c r="V9" i="39"/>
  <c r="V9" i="40"/>
  <c r="V9" i="49"/>
  <c r="V9" i="44"/>
  <c r="V9" i="33"/>
  <c r="V9" i="47"/>
  <c r="V9" i="46"/>
  <c r="V9" i="48"/>
  <c r="V9" i="51"/>
  <c r="V9" i="52"/>
  <c r="V9" i="54"/>
  <c r="V9" i="58"/>
  <c r="V9" i="50"/>
  <c r="V9" i="23"/>
  <c r="V9" i="22"/>
  <c r="V9" i="45"/>
  <c r="V9" i="53"/>
  <c r="V9" i="21"/>
  <c r="V9" i="24"/>
  <c r="V9" i="56"/>
  <c r="V9" i="55"/>
  <c r="V9" i="57"/>
  <c r="V9" i="20"/>
  <c r="V35" i="34"/>
  <c r="V35" i="28"/>
  <c r="V35" i="26"/>
  <c r="V35" i="25"/>
  <c r="V35" i="32"/>
  <c r="V35" i="29"/>
  <c r="V35" i="27"/>
  <c r="V35" i="30"/>
  <c r="V35" i="40"/>
  <c r="V35" i="42"/>
  <c r="V35" i="38"/>
  <c r="V35" i="33"/>
  <c r="V35" i="36"/>
  <c r="V35" i="41"/>
  <c r="V35" i="39"/>
  <c r="V35" i="46"/>
  <c r="V35" i="31"/>
  <c r="V35" i="44"/>
  <c r="V35" i="50"/>
  <c r="V35" i="51"/>
  <c r="V35" i="45"/>
  <c r="V35" i="48"/>
  <c r="V35" i="35"/>
  <c r="V35" i="37"/>
  <c r="V35" i="49"/>
  <c r="V35" i="58"/>
  <c r="V35" i="52"/>
  <c r="V35" i="54"/>
  <c r="V35" i="24"/>
  <c r="V35" i="43"/>
  <c r="V35" i="47"/>
  <c r="V35" i="56"/>
  <c r="V35" i="57"/>
  <c r="V35" i="21"/>
  <c r="V35" i="55"/>
  <c r="V35" i="23"/>
  <c r="V35" i="53"/>
  <c r="V35" i="22"/>
  <c r="V35" i="20"/>
  <c r="V6" i="55"/>
  <c r="V6" i="42"/>
  <c r="V6" i="28"/>
  <c r="V6" i="26"/>
  <c r="V6" i="27"/>
  <c r="V6" i="29"/>
  <c r="V6" i="32"/>
  <c r="V6" i="30"/>
  <c r="V6" i="31"/>
  <c r="V6" i="35"/>
  <c r="V6" i="38"/>
  <c r="V6" i="40"/>
  <c r="V6" i="34"/>
  <c r="V6" i="41"/>
  <c r="V6" i="45"/>
  <c r="V6" i="44"/>
  <c r="V6" i="37"/>
  <c r="V6" i="25"/>
  <c r="V6" i="39"/>
  <c r="V6" i="49"/>
  <c r="V6" i="52"/>
  <c r="V6" i="33"/>
  <c r="V6" i="36"/>
  <c r="V6" i="48"/>
  <c r="V6" i="46"/>
  <c r="V6" i="43"/>
  <c r="V6" i="51"/>
  <c r="V6" i="47"/>
  <c r="V6" i="53"/>
  <c r="V6" i="57"/>
  <c r="V6" i="50"/>
  <c r="V6" i="54"/>
  <c r="V6" i="58"/>
  <c r="V6" i="21"/>
  <c r="V6" i="24"/>
  <c r="V6" i="22"/>
  <c r="V6" i="56"/>
  <c r="V6" i="23"/>
  <c r="V6" i="20"/>
  <c r="J38" i="26"/>
  <c r="J38" i="25"/>
  <c r="J38" i="30"/>
  <c r="J38" i="31"/>
  <c r="J38" i="37"/>
  <c r="J38" i="34"/>
  <c r="J38" i="32"/>
  <c r="J38" i="40"/>
  <c r="J38" i="33"/>
  <c r="J38" i="43"/>
  <c r="J38" i="42"/>
  <c r="J38" i="29"/>
  <c r="J38" i="38"/>
  <c r="J38" i="41"/>
  <c r="J38" i="47"/>
  <c r="J38" i="46"/>
  <c r="J38" i="50"/>
  <c r="J38" i="51"/>
  <c r="J38" i="27"/>
  <c r="J38" i="39"/>
  <c r="J38" i="28"/>
  <c r="J38" i="45"/>
  <c r="J38" i="52"/>
  <c r="J38" i="36"/>
  <c r="J38" i="49"/>
  <c r="J38" i="54"/>
  <c r="J38" i="56"/>
  <c r="J38" i="44"/>
  <c r="J38" i="24"/>
  <c r="J38" i="57"/>
  <c r="J38" i="48"/>
  <c r="J38" i="21"/>
  <c r="J38" i="53"/>
  <c r="J38" i="58"/>
  <c r="J38" i="55"/>
  <c r="J38" i="23"/>
  <c r="J38" i="22"/>
  <c r="J38" i="35"/>
  <c r="J38" i="20"/>
  <c r="V16" i="25"/>
  <c r="V16" i="27"/>
  <c r="V16" i="31"/>
  <c r="V16" i="28"/>
  <c r="V16" i="30"/>
  <c r="V16" i="37"/>
  <c r="V16" i="34"/>
  <c r="V16" i="33"/>
  <c r="V16" i="26"/>
  <c r="V16" i="29"/>
  <c r="V16" i="36"/>
  <c r="V16" i="32"/>
  <c r="V16" i="47"/>
  <c r="V16" i="45"/>
  <c r="V16" i="41"/>
  <c r="V16" i="42"/>
  <c r="V16" i="50"/>
  <c r="V16" i="43"/>
  <c r="V16" i="46"/>
  <c r="V16" i="38"/>
  <c r="V16" i="44"/>
  <c r="V16" i="57"/>
  <c r="V16" i="35"/>
  <c r="V16" i="40"/>
  <c r="V16" i="52"/>
  <c r="V16" i="39"/>
  <c r="V16" i="58"/>
  <c r="V16" i="22"/>
  <c r="V16" i="49"/>
  <c r="V16" i="21"/>
  <c r="V16" i="53"/>
  <c r="V16" i="55"/>
  <c r="V16" i="23"/>
  <c r="V16" i="51"/>
  <c r="V16" i="24"/>
  <c r="V16" i="48"/>
  <c r="V16" i="54"/>
  <c r="V16" i="56"/>
  <c r="V16" i="20"/>
  <c r="N35" i="46"/>
  <c r="N35" i="36"/>
  <c r="N35" i="49"/>
  <c r="N35" i="34"/>
  <c r="N35" i="37"/>
  <c r="N35" i="44"/>
  <c r="N35" i="32"/>
  <c r="N35" i="40"/>
  <c r="N35" i="52"/>
  <c r="N35" i="30"/>
  <c r="N35" i="38"/>
  <c r="N35" i="55"/>
  <c r="N35" i="26"/>
  <c r="N35" i="28"/>
  <c r="N35" i="54"/>
  <c r="N35" i="35"/>
  <c r="N35" i="27"/>
  <c r="N35" i="41"/>
  <c r="N35" i="57"/>
  <c r="N35" i="24"/>
  <c r="N35" i="53"/>
  <c r="N35" i="25"/>
  <c r="N35" i="48"/>
  <c r="N35" i="33"/>
  <c r="N35" i="29"/>
  <c r="N35" i="45"/>
  <c r="N35" i="50"/>
  <c r="N35" i="42"/>
  <c r="N35" i="58"/>
  <c r="N35" i="47"/>
  <c r="N35" i="31"/>
  <c r="N35" i="39"/>
  <c r="N35" i="43"/>
  <c r="N35" i="51"/>
  <c r="N35" i="56"/>
  <c r="N35" i="23"/>
  <c r="N35" i="21"/>
  <c r="N35" i="22"/>
  <c r="N35" i="20"/>
  <c r="X16" i="30"/>
  <c r="X16" i="31"/>
  <c r="X16" i="33"/>
  <c r="X16" i="28"/>
  <c r="X16" i="27"/>
  <c r="X16" i="32"/>
  <c r="X16" i="25"/>
  <c r="X16" i="29"/>
  <c r="X16" i="26"/>
  <c r="X16" i="42"/>
  <c r="X16" i="36"/>
  <c r="X16" i="38"/>
  <c r="X16" i="34"/>
  <c r="X16" i="44"/>
  <c r="X16" i="39"/>
  <c r="X16" i="43"/>
  <c r="X16" i="37"/>
  <c r="X16" i="41"/>
  <c r="X16" i="49"/>
  <c r="X16" i="45"/>
  <c r="X16" i="48"/>
  <c r="X16" i="46"/>
  <c r="X16" i="35"/>
  <c r="X16" i="54"/>
  <c r="X16" i="40"/>
  <c r="X16" i="50"/>
  <c r="X16" i="24"/>
  <c r="X16" i="53"/>
  <c r="X16" i="47"/>
  <c r="X16" i="23"/>
  <c r="X16" i="55"/>
  <c r="X16" i="22"/>
  <c r="X16" i="52"/>
  <c r="X16" i="51"/>
  <c r="X16" i="58"/>
  <c r="X16" i="21"/>
  <c r="X16" i="57"/>
  <c r="X16" i="56"/>
  <c r="X16" i="20"/>
  <c r="N44" i="45"/>
  <c r="N44" i="35"/>
  <c r="N44" i="53"/>
  <c r="N44" i="43"/>
  <c r="N44" i="48"/>
  <c r="N44" i="29"/>
  <c r="N44" i="39"/>
  <c r="N44" i="56"/>
  <c r="N44" i="25"/>
  <c r="N44" i="27"/>
  <c r="N44" i="54"/>
  <c r="N44" i="46"/>
  <c r="N44" i="51"/>
  <c r="N44" i="30"/>
  <c r="N44" i="33"/>
  <c r="N44" i="36"/>
  <c r="N44" i="42"/>
  <c r="N44" i="28"/>
  <c r="N44" i="47"/>
  <c r="N44" i="55"/>
  <c r="N44" i="31"/>
  <c r="N44" i="37"/>
  <c r="N44" i="34"/>
  <c r="N44" i="41"/>
  <c r="N44" i="40"/>
  <c r="N44" i="44"/>
  <c r="N44" i="52"/>
  <c r="N44" i="26"/>
  <c r="N44" i="58"/>
  <c r="N44" i="57"/>
  <c r="N44" i="24"/>
  <c r="N44" i="38"/>
  <c r="N44" i="49"/>
  <c r="N44" i="50"/>
  <c r="N44" i="32"/>
  <c r="N44" i="21"/>
  <c r="N44" i="23"/>
  <c r="N44" i="22"/>
  <c r="N44" i="20"/>
  <c r="N16" i="31"/>
  <c r="N16" i="33"/>
  <c r="N16" i="41"/>
  <c r="N16" i="29"/>
  <c r="N16" i="39"/>
  <c r="N16" i="56"/>
  <c r="N16" i="58"/>
  <c r="N16" i="25"/>
  <c r="N16" i="27"/>
  <c r="N16" i="54"/>
  <c r="N16" i="46"/>
  <c r="N16" i="51"/>
  <c r="N16" i="34"/>
  <c r="N16" i="37"/>
  <c r="N16" i="44"/>
  <c r="N16" i="42"/>
  <c r="N16" i="28"/>
  <c r="N16" i="49"/>
  <c r="N16" i="36"/>
  <c r="N16" i="53"/>
  <c r="N16" i="57"/>
  <c r="N16" i="47"/>
  <c r="N16" i="26"/>
  <c r="N16" i="40"/>
  <c r="N16" i="45"/>
  <c r="N16" i="55"/>
  <c r="N16" i="52"/>
  <c r="N16" i="38"/>
  <c r="N16" i="43"/>
  <c r="N16" i="35"/>
  <c r="N16" i="50"/>
  <c r="N16" i="24"/>
  <c r="N16" i="32"/>
  <c r="N16" i="48"/>
  <c r="N16" i="30"/>
  <c r="N16" i="23"/>
  <c r="N16" i="21"/>
  <c r="N16" i="22"/>
  <c r="N16" i="20"/>
  <c r="N29" i="35"/>
  <c r="N29" i="43"/>
  <c r="N29" i="48"/>
  <c r="N29" i="31"/>
  <c r="N29" i="33"/>
  <c r="N29" i="41"/>
  <c r="N29" i="25"/>
  <c r="N29" i="27"/>
  <c r="N29" i="54"/>
  <c r="N29" i="46"/>
  <c r="N29" i="51"/>
  <c r="N29" i="36"/>
  <c r="N29" i="49"/>
  <c r="N29" i="29"/>
  <c r="N29" i="52"/>
  <c r="N29" i="38"/>
  <c r="N29" i="50"/>
  <c r="N29" i="32"/>
  <c r="N29" i="44"/>
  <c r="N29" i="26"/>
  <c r="N29" i="34"/>
  <c r="N29" i="42"/>
  <c r="N29" i="37"/>
  <c r="N29" i="55"/>
  <c r="N29" i="28"/>
  <c r="N29" i="30"/>
  <c r="N29" i="56"/>
  <c r="N29" i="58"/>
  <c r="N29" i="47"/>
  <c r="N29" i="39"/>
  <c r="N29" i="40"/>
  <c r="N29" i="24"/>
  <c r="N29" i="45"/>
  <c r="N29" i="53"/>
  <c r="N29" i="57"/>
  <c r="N29" i="23"/>
  <c r="N29" i="22"/>
  <c r="N29" i="21"/>
  <c r="N29" i="20"/>
  <c r="V5" i="52"/>
  <c r="V5" i="55"/>
  <c r="V5" i="54"/>
  <c r="V5" i="49"/>
  <c r="V5" i="34"/>
  <c r="V5" i="33"/>
  <c r="V5" i="35"/>
  <c r="V5" i="38"/>
  <c r="V5" i="42"/>
  <c r="V5" i="27"/>
  <c r="V5" i="26"/>
  <c r="V5" i="25"/>
  <c r="V5" i="32"/>
  <c r="V5" i="30"/>
  <c r="V5" i="31"/>
  <c r="V5" i="36"/>
  <c r="V5" i="29"/>
  <c r="V5" i="40"/>
  <c r="V5" i="46"/>
  <c r="V5" i="41"/>
  <c r="V5" i="45"/>
  <c r="V5" i="37"/>
  <c r="V5" i="44"/>
  <c r="V5" i="48"/>
  <c r="V5" i="43"/>
  <c r="V5" i="51"/>
  <c r="V5" i="47"/>
  <c r="V5" i="53"/>
  <c r="V5" i="56"/>
  <c r="V5" i="57"/>
  <c r="V5" i="50"/>
  <c r="V5" i="22"/>
  <c r="V5" i="58"/>
  <c r="V5" i="21"/>
  <c r="V5" i="24"/>
  <c r="V5" i="23"/>
  <c r="V5" i="39"/>
  <c r="V5" i="28"/>
  <c r="V5" i="20"/>
  <c r="X23" i="25"/>
  <c r="X23" i="27"/>
  <c r="X23" i="26"/>
  <c r="X23" i="30"/>
  <c r="X23" i="32"/>
  <c r="X23" i="34"/>
  <c r="X23" i="37"/>
  <c r="X23" i="35"/>
  <c r="X23" i="29"/>
  <c r="X23" i="39"/>
  <c r="X23" i="33"/>
  <c r="X23" i="43"/>
  <c r="X23" i="31"/>
  <c r="X23" i="28"/>
  <c r="X23" i="42"/>
  <c r="X23" i="46"/>
  <c r="X23" i="47"/>
  <c r="X23" i="36"/>
  <c r="X23" i="45"/>
  <c r="X23" i="49"/>
  <c r="X23" i="56"/>
  <c r="X23" i="52"/>
  <c r="X23" i="23"/>
  <c r="X23" i="54"/>
  <c r="X23" i="44"/>
  <c r="X23" i="22"/>
  <c r="X23" i="48"/>
  <c r="X23" i="21"/>
  <c r="X23" i="55"/>
  <c r="X23" i="50"/>
  <c r="X23" i="57"/>
  <c r="X23" i="51"/>
  <c r="X23" i="58"/>
  <c r="X23" i="38"/>
  <c r="X23" i="40"/>
  <c r="X23" i="53"/>
  <c r="X23" i="24"/>
  <c r="X23" i="41"/>
  <c r="X23" i="20"/>
  <c r="N26" i="26"/>
  <c r="N26" i="28"/>
  <c r="N26" i="47"/>
  <c r="N26" i="50"/>
  <c r="N26" i="45"/>
  <c r="N26" i="35"/>
  <c r="N26" i="53"/>
  <c r="N26" i="48"/>
  <c r="N26" i="31"/>
  <c r="N26" i="33"/>
  <c r="N26" i="41"/>
  <c r="N26" i="29"/>
  <c r="N26" i="39"/>
  <c r="N26" i="37"/>
  <c r="N26" i="34"/>
  <c r="N26" i="40"/>
  <c r="N26" i="43"/>
  <c r="N26" i="46"/>
  <c r="N26" i="54"/>
  <c r="N26" i="27"/>
  <c r="N26" i="52"/>
  <c r="N26" i="38"/>
  <c r="N26" i="25"/>
  <c r="N26" i="51"/>
  <c r="N26" i="55"/>
  <c r="N26" i="56"/>
  <c r="N26" i="49"/>
  <c r="N26" i="30"/>
  <c r="N26" i="44"/>
  <c r="N26" i="42"/>
  <c r="N26" i="58"/>
  <c r="N26" i="36"/>
  <c r="N26" i="32"/>
  <c r="N26" i="57"/>
  <c r="N26" i="24"/>
  <c r="N26" i="23"/>
  <c r="N26" i="21"/>
  <c r="N26" i="22"/>
  <c r="N26" i="20"/>
  <c r="X33" i="29"/>
  <c r="X33" i="25"/>
  <c r="X33" i="32"/>
  <c r="X33" i="26"/>
  <c r="X33" i="28"/>
  <c r="X33" i="35"/>
  <c r="X33" i="33"/>
  <c r="X33" i="36"/>
  <c r="X33" i="38"/>
  <c r="X33" i="37"/>
  <c r="X33" i="42"/>
  <c r="X33" i="41"/>
  <c r="X33" i="34"/>
  <c r="X33" i="43"/>
  <c r="X33" i="30"/>
  <c r="X33" i="27"/>
  <c r="X33" i="49"/>
  <c r="X33" i="44"/>
  <c r="X33" i="40"/>
  <c r="X33" i="39"/>
  <c r="X33" i="47"/>
  <c r="X33" i="52"/>
  <c r="X33" i="53"/>
  <c r="X33" i="46"/>
  <c r="X33" i="31"/>
  <c r="X33" i="48"/>
  <c r="X33" i="51"/>
  <c r="X33" i="54"/>
  <c r="X33" i="58"/>
  <c r="X33" i="45"/>
  <c r="X33" i="24"/>
  <c r="X33" i="23"/>
  <c r="X33" i="22"/>
  <c r="X33" i="50"/>
  <c r="X33" i="57"/>
  <c r="X33" i="56"/>
  <c r="X33" i="55"/>
  <c r="X33" i="21"/>
  <c r="X33" i="20"/>
  <c r="V36" i="25"/>
  <c r="V36" i="26"/>
  <c r="V36" i="28"/>
  <c r="V36" i="30"/>
  <c r="V36" i="31"/>
  <c r="V36" i="27"/>
  <c r="V36" i="34"/>
  <c r="V36" i="29"/>
  <c r="V36" i="39"/>
  <c r="V36" i="32"/>
  <c r="V36" i="38"/>
  <c r="V36" i="33"/>
  <c r="V36" i="36"/>
  <c r="V36" i="35"/>
  <c r="V36" i="45"/>
  <c r="V36" i="40"/>
  <c r="V36" i="46"/>
  <c r="V36" i="37"/>
  <c r="V36" i="49"/>
  <c r="V36" i="48"/>
  <c r="V36" i="42"/>
  <c r="V36" i="55"/>
  <c r="V36" i="41"/>
  <c r="V36" i="47"/>
  <c r="V36" i="52"/>
  <c r="V36" i="54"/>
  <c r="V36" i="51"/>
  <c r="V36" i="24"/>
  <c r="V36" i="43"/>
  <c r="V36" i="44"/>
  <c r="V36" i="56"/>
  <c r="V36" i="57"/>
  <c r="V36" i="21"/>
  <c r="V36" i="22"/>
  <c r="V36" i="50"/>
  <c r="V36" i="53"/>
  <c r="V36" i="23"/>
  <c r="V36" i="58"/>
  <c r="V36" i="20"/>
  <c r="J42" i="26"/>
  <c r="J42" i="25"/>
  <c r="J42" i="27"/>
  <c r="J42" i="29"/>
  <c r="J42" i="31"/>
  <c r="J42" i="32"/>
  <c r="J42" i="33"/>
  <c r="J42" i="35"/>
  <c r="J42" i="40"/>
  <c r="J42" i="36"/>
  <c r="J42" i="39"/>
  <c r="J42" i="46"/>
  <c r="J42" i="34"/>
  <c r="J42" i="50"/>
  <c r="J42" i="42"/>
  <c r="J42" i="43"/>
  <c r="J42" i="28"/>
  <c r="J42" i="49"/>
  <c r="J42" i="52"/>
  <c r="J42" i="45"/>
  <c r="J42" i="38"/>
  <c r="J42" i="55"/>
  <c r="J42" i="30"/>
  <c r="J42" i="47"/>
  <c r="J42" i="53"/>
  <c r="J42" i="57"/>
  <c r="J42" i="44"/>
  <c r="J42" i="51"/>
  <c r="J42" i="48"/>
  <c r="J42" i="37"/>
  <c r="J42" i="22"/>
  <c r="J42" i="21"/>
  <c r="J42" i="41"/>
  <c r="J42" i="24"/>
  <c r="J42" i="23"/>
  <c r="J42" i="54"/>
  <c r="J42" i="58"/>
  <c r="J42" i="56"/>
  <c r="J42" i="20"/>
  <c r="X5" i="33"/>
  <c r="X5" i="34"/>
  <c r="X5" i="35"/>
  <c r="X5" i="38"/>
  <c r="X5" i="25"/>
  <c r="X5" i="26"/>
  <c r="X5" i="27"/>
  <c r="X5" i="32"/>
  <c r="X5" i="37"/>
  <c r="X5" i="41"/>
  <c r="X5" i="40"/>
  <c r="X5" i="39"/>
  <c r="X5" i="44"/>
  <c r="X5" i="43"/>
  <c r="X5" i="29"/>
  <c r="X5" i="48"/>
  <c r="X5" i="47"/>
  <c r="X5" i="42"/>
  <c r="X5" i="50"/>
  <c r="X5" i="51"/>
  <c r="X5" i="46"/>
  <c r="X5" i="30"/>
  <c r="X5" i="31"/>
  <c r="X5" i="24"/>
  <c r="X5" i="52"/>
  <c r="X5" i="57"/>
  <c r="X5" i="45"/>
  <c r="X5" i="53"/>
  <c r="X5" i="56"/>
  <c r="X5" i="54"/>
  <c r="X5" i="21"/>
  <c r="X5" i="55"/>
  <c r="X5" i="23"/>
  <c r="X5" i="36"/>
  <c r="X5" i="22"/>
  <c r="X5" i="28"/>
  <c r="X5" i="58"/>
  <c r="X5" i="49"/>
  <c r="X5" i="20"/>
  <c r="V7" i="55"/>
  <c r="V7" i="42"/>
  <c r="V7" i="26"/>
  <c r="V7" i="27"/>
  <c r="V7" i="33"/>
  <c r="V7" i="25"/>
  <c r="V7" i="29"/>
  <c r="V7" i="30"/>
  <c r="V7" i="31"/>
  <c r="V7" i="38"/>
  <c r="V7" i="36"/>
  <c r="V7" i="35"/>
  <c r="V7" i="32"/>
  <c r="V7" i="28"/>
  <c r="V7" i="40"/>
  <c r="V7" i="34"/>
  <c r="V7" i="45"/>
  <c r="V7" i="44"/>
  <c r="V7" i="39"/>
  <c r="V7" i="41"/>
  <c r="V7" i="52"/>
  <c r="V7" i="48"/>
  <c r="V7" i="43"/>
  <c r="V7" i="47"/>
  <c r="V7" i="54"/>
  <c r="V7" i="53"/>
  <c r="V7" i="37"/>
  <c r="V7" i="57"/>
  <c r="V7" i="51"/>
  <c r="V7" i="50"/>
  <c r="V7" i="49"/>
  <c r="V7" i="58"/>
  <c r="V7" i="21"/>
  <c r="V7" i="22"/>
  <c r="V7" i="24"/>
  <c r="V7" i="46"/>
  <c r="V7" i="23"/>
  <c r="V7" i="56"/>
  <c r="V7" i="20"/>
  <c r="X10" i="25"/>
  <c r="X10" i="31"/>
  <c r="X10" i="26"/>
  <c r="X10" i="29"/>
  <c r="X10" i="27"/>
  <c r="X10" i="28"/>
  <c r="X10" i="32"/>
  <c r="X10" i="41"/>
  <c r="X10" i="39"/>
  <c r="X10" i="30"/>
  <c r="X10" i="42"/>
  <c r="X10" i="40"/>
  <c r="X10" i="37"/>
  <c r="X10" i="38"/>
  <c r="X10" i="43"/>
  <c r="X10" i="50"/>
  <c r="X10" i="35"/>
  <c r="X10" i="34"/>
  <c r="X10" i="44"/>
  <c r="X10" i="53"/>
  <c r="X10" i="52"/>
  <c r="X10" i="33"/>
  <c r="X10" i="47"/>
  <c r="X10" i="45"/>
  <c r="X10" i="56"/>
  <c r="X10" i="46"/>
  <c r="X10" i="51"/>
  <c r="X10" i="55"/>
  <c r="X10" i="57"/>
  <c r="X10" i="36"/>
  <c r="X10" i="48"/>
  <c r="X10" i="58"/>
  <c r="X10" i="24"/>
  <c r="X10" i="49"/>
  <c r="X10" i="23"/>
  <c r="X10" i="22"/>
  <c r="X10" i="54"/>
  <c r="X10" i="21"/>
  <c r="X10" i="20"/>
  <c r="N13" i="35"/>
  <c r="N13" i="43"/>
  <c r="N13" i="48"/>
  <c r="N13" i="31"/>
  <c r="N13" i="33"/>
  <c r="N13" i="41"/>
  <c r="N13" i="25"/>
  <c r="N13" i="27"/>
  <c r="N13" i="54"/>
  <c r="N13" i="46"/>
  <c r="N13" i="51"/>
  <c r="N13" i="36"/>
  <c r="N13" i="49"/>
  <c r="N13" i="30"/>
  <c r="N13" i="39"/>
  <c r="N13" i="42"/>
  <c r="N13" i="28"/>
  <c r="N13" i="37"/>
  <c r="N13" i="53"/>
  <c r="N13" i="44"/>
  <c r="N13" i="26"/>
  <c r="N13" i="55"/>
  <c r="N13" i="34"/>
  <c r="N13" i="52"/>
  <c r="N13" i="38"/>
  <c r="N13" i="56"/>
  <c r="N13" i="50"/>
  <c r="N13" i="57"/>
  <c r="N13" i="24"/>
  <c r="N13" i="32"/>
  <c r="N13" i="47"/>
  <c r="N13" i="58"/>
  <c r="N13" i="29"/>
  <c r="N13" i="45"/>
  <c r="N13" i="40"/>
  <c r="N13" i="21"/>
  <c r="N13" i="22"/>
  <c r="N13" i="23"/>
  <c r="N13" i="20"/>
  <c r="X17" i="29"/>
  <c r="X17" i="32"/>
  <c r="X17" i="28"/>
  <c r="X17" i="27"/>
  <c r="X17" i="30"/>
  <c r="X17" i="31"/>
  <c r="X17" i="25"/>
  <c r="X17" i="34"/>
  <c r="X17" i="26"/>
  <c r="X17" i="33"/>
  <c r="X17" i="35"/>
  <c r="X17" i="36"/>
  <c r="X17" i="38"/>
  <c r="X17" i="37"/>
  <c r="X17" i="39"/>
  <c r="X17" i="43"/>
  <c r="X17" i="41"/>
  <c r="X17" i="44"/>
  <c r="X17" i="42"/>
  <c r="X17" i="49"/>
  <c r="X17" i="46"/>
  <c r="X17" i="47"/>
  <c r="X17" i="40"/>
  <c r="X17" i="48"/>
  <c r="X17" i="45"/>
  <c r="X17" i="50"/>
  <c r="X17" i="54"/>
  <c r="X17" i="58"/>
  <c r="X17" i="24"/>
  <c r="X17" i="53"/>
  <c r="X17" i="23"/>
  <c r="X17" i="22"/>
  <c r="X17" i="52"/>
  <c r="X17" i="55"/>
  <c r="X17" i="51"/>
  <c r="X17" i="21"/>
  <c r="X17" i="57"/>
  <c r="X17" i="56"/>
  <c r="X17" i="20"/>
  <c r="N23" i="42"/>
  <c r="N23" i="32"/>
  <c r="N23" i="40"/>
  <c r="N23" i="52"/>
  <c r="N23" i="24"/>
  <c r="N23" i="30"/>
  <c r="N23" i="38"/>
  <c r="N23" i="55"/>
  <c r="N23" i="57"/>
  <c r="N23" i="26"/>
  <c r="N23" i="28"/>
  <c r="N23" i="45"/>
  <c r="N23" i="35"/>
  <c r="N23" i="53"/>
  <c r="N23" i="43"/>
  <c r="N23" i="31"/>
  <c r="N23" i="36"/>
  <c r="N23" i="47"/>
  <c r="N23" i="37"/>
  <c r="N23" i="29"/>
  <c r="N23" i="34"/>
  <c r="N23" i="48"/>
  <c r="N23" i="50"/>
  <c r="N23" i="25"/>
  <c r="N23" i="51"/>
  <c r="N23" i="56"/>
  <c r="N23" i="49"/>
  <c r="N23" i="58"/>
  <c r="N23" i="41"/>
  <c r="N23" i="46"/>
  <c r="N23" i="39"/>
  <c r="N23" i="44"/>
  <c r="N23" i="54"/>
  <c r="N23" i="27"/>
  <c r="N23" i="33"/>
  <c r="N23" i="23"/>
  <c r="N23" i="21"/>
  <c r="N23" i="22"/>
  <c r="N23" i="20"/>
  <c r="X36" i="28"/>
  <c r="X36" i="27"/>
  <c r="X36" i="26"/>
  <c r="X36" i="31"/>
  <c r="X36" i="35"/>
  <c r="X36" i="25"/>
  <c r="X36" i="41"/>
  <c r="X36" i="40"/>
  <c r="X36" i="45"/>
  <c r="X36" i="34"/>
  <c r="X36" i="36"/>
  <c r="X36" i="37"/>
  <c r="X36" i="43"/>
  <c r="X36" i="30"/>
  <c r="X36" i="32"/>
  <c r="X36" i="39"/>
  <c r="X36" i="52"/>
  <c r="X36" i="48"/>
  <c r="X36" i="44"/>
  <c r="X36" i="33"/>
  <c r="X36" i="50"/>
  <c r="X36" i="51"/>
  <c r="X36" i="46"/>
  <c r="X36" i="29"/>
  <c r="X36" i="47"/>
  <c r="X36" i="53"/>
  <c r="X36" i="54"/>
  <c r="X36" i="38"/>
  <c r="X36" i="56"/>
  <c r="X36" i="58"/>
  <c r="X36" i="24"/>
  <c r="X36" i="23"/>
  <c r="X36" i="22"/>
  <c r="X36" i="49"/>
  <c r="X36" i="57"/>
  <c r="X36" i="55"/>
  <c r="X36" i="21"/>
  <c r="X36" i="42"/>
  <c r="X36" i="20"/>
  <c r="V39" i="33"/>
  <c r="V39" i="28"/>
  <c r="V39" i="27"/>
  <c r="V39" i="25"/>
  <c r="V39" i="32"/>
  <c r="V39" i="31"/>
  <c r="V39" i="34"/>
  <c r="V39" i="38"/>
  <c r="V39" i="26"/>
  <c r="V39" i="36"/>
  <c r="V39" i="35"/>
  <c r="V39" i="39"/>
  <c r="V39" i="45"/>
  <c r="V39" i="44"/>
  <c r="V39" i="37"/>
  <c r="V39" i="53"/>
  <c r="V39" i="30"/>
  <c r="V39" i="40"/>
  <c r="V39" i="29"/>
  <c r="V39" i="43"/>
  <c r="V39" i="52"/>
  <c r="V39" i="48"/>
  <c r="V39" i="42"/>
  <c r="V39" i="55"/>
  <c r="V39" i="41"/>
  <c r="V39" i="47"/>
  <c r="V39" i="54"/>
  <c r="V39" i="46"/>
  <c r="V39" i="51"/>
  <c r="V39" i="56"/>
  <c r="V39" i="21"/>
  <c r="V39" i="49"/>
  <c r="V39" i="22"/>
  <c r="V39" i="58"/>
  <c r="V39" i="50"/>
  <c r="V39" i="24"/>
  <c r="V39" i="23"/>
  <c r="V39" i="57"/>
  <c r="V39" i="20"/>
  <c r="X25" i="25"/>
  <c r="X25" i="29"/>
  <c r="X25" i="30"/>
  <c r="X25" i="27"/>
  <c r="X25" i="26"/>
  <c r="X25" i="32"/>
  <c r="X25" i="35"/>
  <c r="X25" i="31"/>
  <c r="X25" i="42"/>
  <c r="X25" i="39"/>
  <c r="X25" i="40"/>
  <c r="X25" i="36"/>
  <c r="X25" i="50"/>
  <c r="X25" i="53"/>
  <c r="X25" i="33"/>
  <c r="X25" i="48"/>
  <c r="X25" i="43"/>
  <c r="X25" i="45"/>
  <c r="X25" i="37"/>
  <c r="X25" i="49"/>
  <c r="X25" i="34"/>
  <c r="X25" i="38"/>
  <c r="X25" i="55"/>
  <c r="X25" i="47"/>
  <c r="X25" i="21"/>
  <c r="X25" i="28"/>
  <c r="X25" i="54"/>
  <c r="X25" i="56"/>
  <c r="X25" i="46"/>
  <c r="X25" i="57"/>
  <c r="X25" i="51"/>
  <c r="X25" i="22"/>
  <c r="X25" i="24"/>
  <c r="X25" i="23"/>
  <c r="X25" i="41"/>
  <c r="X25" i="58"/>
  <c r="X25" i="44"/>
  <c r="X25" i="52"/>
  <c r="X25" i="20"/>
  <c r="J37" i="26"/>
  <c r="J37" i="30"/>
  <c r="J37" i="28"/>
  <c r="J37" i="31"/>
  <c r="J37" i="34"/>
  <c r="J37" i="37"/>
  <c r="J37" i="32"/>
  <c r="J37" i="25"/>
  <c r="J37" i="40"/>
  <c r="J37" i="33"/>
  <c r="J37" i="42"/>
  <c r="J37" i="35"/>
  <c r="J37" i="38"/>
  <c r="J37" i="29"/>
  <c r="J37" i="47"/>
  <c r="J37" i="36"/>
  <c r="J37" i="43"/>
  <c r="J37" i="46"/>
  <c r="J37" i="50"/>
  <c r="J37" i="51"/>
  <c r="J37" i="27"/>
  <c r="J37" i="39"/>
  <c r="J37" i="45"/>
  <c r="J37" i="48"/>
  <c r="J37" i="41"/>
  <c r="J37" i="58"/>
  <c r="J37" i="49"/>
  <c r="J37" i="55"/>
  <c r="J37" i="52"/>
  <c r="J37" i="56"/>
  <c r="J37" i="44"/>
  <c r="J37" i="24"/>
  <c r="J37" i="57"/>
  <c r="J37" i="54"/>
  <c r="J37" i="21"/>
  <c r="J37" i="23"/>
  <c r="J37" i="22"/>
  <c r="J37" i="53"/>
  <c r="J37" i="20"/>
  <c r="N15" i="31"/>
  <c r="N15" i="33"/>
  <c r="N15" i="41"/>
  <c r="N15" i="29"/>
  <c r="N15" i="39"/>
  <c r="N15" i="56"/>
  <c r="N15" i="58"/>
  <c r="N15" i="25"/>
  <c r="N15" i="27"/>
  <c r="N15" i="54"/>
  <c r="N15" i="36"/>
  <c r="N15" i="49"/>
  <c r="N15" i="34"/>
  <c r="N15" i="37"/>
  <c r="N15" i="44"/>
  <c r="N15" i="42"/>
  <c r="N15" i="28"/>
  <c r="N15" i="51"/>
  <c r="N15" i="53"/>
  <c r="N15" i="47"/>
  <c r="N15" i="26"/>
  <c r="N15" i="40"/>
  <c r="N15" i="45"/>
  <c r="N15" i="52"/>
  <c r="N15" i="38"/>
  <c r="N15" i="43"/>
  <c r="N15" i="30"/>
  <c r="N15" i="24"/>
  <c r="N15" i="32"/>
  <c r="N15" i="46"/>
  <c r="N15" i="55"/>
  <c r="N15" i="48"/>
  <c r="N15" i="50"/>
  <c r="N15" i="35"/>
  <c r="N15" i="57"/>
  <c r="N15" i="21"/>
  <c r="N15" i="22"/>
  <c r="N15" i="23"/>
  <c r="N15" i="20"/>
  <c r="V19" i="34"/>
  <c r="V19" i="25"/>
  <c r="V19" i="28"/>
  <c r="V19" i="27"/>
  <c r="V19" i="32"/>
  <c r="V19" i="40"/>
  <c r="V19" i="33"/>
  <c r="V19" i="30"/>
  <c r="V19" i="31"/>
  <c r="V19" i="42"/>
  <c r="V19" i="38"/>
  <c r="V19" i="36"/>
  <c r="V19" i="39"/>
  <c r="V19" i="46"/>
  <c r="V19" i="50"/>
  <c r="V19" i="51"/>
  <c r="V19" i="41"/>
  <c r="V19" i="43"/>
  <c r="V19" i="29"/>
  <c r="V19" i="44"/>
  <c r="V19" i="35"/>
  <c r="V19" i="47"/>
  <c r="V19" i="26"/>
  <c r="V19" i="37"/>
  <c r="V19" i="49"/>
  <c r="V19" i="54"/>
  <c r="V19" i="55"/>
  <c r="V19" i="24"/>
  <c r="V19" i="53"/>
  <c r="V19" i="45"/>
  <c r="V19" i="56"/>
  <c r="V19" i="23"/>
  <c r="V19" i="48"/>
  <c r="V19" i="21"/>
  <c r="V19" i="58"/>
  <c r="V19" i="22"/>
  <c r="V19" i="57"/>
  <c r="V19" i="52"/>
  <c r="V19" i="20"/>
  <c r="J35" i="28"/>
  <c r="J35" i="27"/>
  <c r="J35" i="26"/>
  <c r="J35" i="25"/>
  <c r="J35" i="30"/>
  <c r="J35" i="31"/>
  <c r="J35" i="33"/>
  <c r="J35" i="34"/>
  <c r="J35" i="37"/>
  <c r="J35" i="32"/>
  <c r="J35" i="39"/>
  <c r="J35" i="41"/>
  <c r="J35" i="45"/>
  <c r="J35" i="40"/>
  <c r="J35" i="29"/>
  <c r="J35" i="35"/>
  <c r="J35" i="48"/>
  <c r="J35" i="42"/>
  <c r="J35" i="36"/>
  <c r="J35" i="51"/>
  <c r="J35" i="38"/>
  <c r="J35" i="47"/>
  <c r="J35" i="49"/>
  <c r="J35" i="50"/>
  <c r="J35" i="54"/>
  <c r="J35" i="56"/>
  <c r="J35" i="53"/>
  <c r="J35" i="58"/>
  <c r="J35" i="43"/>
  <c r="J35" i="44"/>
  <c r="J35" i="52"/>
  <c r="J35" i="23"/>
  <c r="J35" i="24"/>
  <c r="J35" i="46"/>
  <c r="J35" i="21"/>
  <c r="J35" i="57"/>
  <c r="J35" i="55"/>
  <c r="J35" i="22"/>
  <c r="J35" i="20"/>
  <c r="V28" i="28"/>
  <c r="V28" i="26"/>
  <c r="V28" i="29"/>
  <c r="V28" i="25"/>
  <c r="V28" i="31"/>
  <c r="V28" i="35"/>
  <c r="V28" i="27"/>
  <c r="V28" i="41"/>
  <c r="V28" i="40"/>
  <c r="V28" i="30"/>
  <c r="V28" i="45"/>
  <c r="V28" i="42"/>
  <c r="V28" i="43"/>
  <c r="V28" i="32"/>
  <c r="V28" i="33"/>
  <c r="V28" i="52"/>
  <c r="V28" i="48"/>
  <c r="V28" i="36"/>
  <c r="V28" i="38"/>
  <c r="V28" i="34"/>
  <c r="V28" i="44"/>
  <c r="V28" i="50"/>
  <c r="V28" i="51"/>
  <c r="V28" i="39"/>
  <c r="V28" i="47"/>
  <c r="V28" i="37"/>
  <c r="V28" i="49"/>
  <c r="V28" i="56"/>
  <c r="V28" i="53"/>
  <c r="V28" i="57"/>
  <c r="V28" i="23"/>
  <c r="V28" i="22"/>
  <c r="V28" i="58"/>
  <c r="V28" i="46"/>
  <c r="V28" i="54"/>
  <c r="V28" i="55"/>
  <c r="V28" i="24"/>
  <c r="V28" i="21"/>
  <c r="V28" i="20"/>
  <c r="N28" i="45"/>
  <c r="N28" i="35"/>
  <c r="N28" i="53"/>
  <c r="N28" i="43"/>
  <c r="N28" i="48"/>
  <c r="N28" i="29"/>
  <c r="N28" i="39"/>
  <c r="N28" i="56"/>
  <c r="N28" i="25"/>
  <c r="N28" i="27"/>
  <c r="N28" i="54"/>
  <c r="N28" i="46"/>
  <c r="N28" i="51"/>
  <c r="N28" i="26"/>
  <c r="N28" i="40"/>
  <c r="N28" i="52"/>
  <c r="N28" i="38"/>
  <c r="N28" i="50"/>
  <c r="N28" i="32"/>
  <c r="N28" i="41"/>
  <c r="N28" i="30"/>
  <c r="N28" i="34"/>
  <c r="N28" i="42"/>
  <c r="N28" i="33"/>
  <c r="N28" i="37"/>
  <c r="N28" i="47"/>
  <c r="N28" i="57"/>
  <c r="N28" i="44"/>
  <c r="N28" i="55"/>
  <c r="N28" i="28"/>
  <c r="N28" i="58"/>
  <c r="N28" i="31"/>
  <c r="N28" i="36"/>
  <c r="N28" i="49"/>
  <c r="N28" i="24"/>
  <c r="N28" i="23"/>
  <c r="N28" i="22"/>
  <c r="N28" i="21"/>
  <c r="N28" i="20"/>
  <c r="X6" i="25"/>
  <c r="X6" i="26"/>
  <c r="X6" i="28"/>
  <c r="X6" i="29"/>
  <c r="X6" i="27"/>
  <c r="X6" i="33"/>
  <c r="X6" i="35"/>
  <c r="X6" i="37"/>
  <c r="X6" i="32"/>
  <c r="X6" i="40"/>
  <c r="X6" i="39"/>
  <c r="X6" i="30"/>
  <c r="X6" i="43"/>
  <c r="X6" i="34"/>
  <c r="X6" i="31"/>
  <c r="X6" i="36"/>
  <c r="X6" i="42"/>
  <c r="X6" i="47"/>
  <c r="X6" i="50"/>
  <c r="X6" i="51"/>
  <c r="X6" i="38"/>
  <c r="X6" i="46"/>
  <c r="X6" i="44"/>
  <c r="X6" i="41"/>
  <c r="X6" i="52"/>
  <c r="X6" i="58"/>
  <c r="X6" i="45"/>
  <c r="X6" i="53"/>
  <c r="X6" i="55"/>
  <c r="X6" i="56"/>
  <c r="X6" i="23"/>
  <c r="X6" i="22"/>
  <c r="X6" i="21"/>
  <c r="X6" i="57"/>
  <c r="X6" i="48"/>
  <c r="X6" i="49"/>
  <c r="X6" i="54"/>
  <c r="X6" i="24"/>
  <c r="X6" i="20"/>
  <c r="X32" i="30"/>
  <c r="X32" i="31"/>
  <c r="X32" i="25"/>
  <c r="X32" i="33"/>
  <c r="X32" i="26"/>
  <c r="X32" i="29"/>
  <c r="X32" i="28"/>
  <c r="X32" i="42"/>
  <c r="X32" i="36"/>
  <c r="X32" i="38"/>
  <c r="X32" i="32"/>
  <c r="X32" i="40"/>
  <c r="X32" i="35"/>
  <c r="X32" i="41"/>
  <c r="X32" i="44"/>
  <c r="X32" i="34"/>
  <c r="X32" i="43"/>
  <c r="X32" i="27"/>
  <c r="X32" i="49"/>
  <c r="X32" i="48"/>
  <c r="X32" i="37"/>
  <c r="X32" i="54"/>
  <c r="X32" i="46"/>
  <c r="X32" i="47"/>
  <c r="X32" i="53"/>
  <c r="X32" i="51"/>
  <c r="X32" i="24"/>
  <c r="X32" i="58"/>
  <c r="X32" i="50"/>
  <c r="X32" i="45"/>
  <c r="X32" i="52"/>
  <c r="X32" i="23"/>
  <c r="X32" i="57"/>
  <c r="X32" i="21"/>
  <c r="X32" i="56"/>
  <c r="X32" i="22"/>
  <c r="X32" i="39"/>
  <c r="X32" i="55"/>
  <c r="X32" i="20"/>
  <c r="N19" i="36"/>
  <c r="N19" i="49"/>
  <c r="N19" i="34"/>
  <c r="N19" i="37"/>
  <c r="N19" i="44"/>
  <c r="N19" i="32"/>
  <c r="N19" i="40"/>
  <c r="N19" i="52"/>
  <c r="N19" i="30"/>
  <c r="N19" i="38"/>
  <c r="N19" i="55"/>
  <c r="N19" i="26"/>
  <c r="N19" i="28"/>
  <c r="N19" i="39"/>
  <c r="N19" i="53"/>
  <c r="N19" i="57"/>
  <c r="N19" i="33"/>
  <c r="N19" i="42"/>
  <c r="N19" i="45"/>
  <c r="N19" i="51"/>
  <c r="N19" i="56"/>
  <c r="N19" i="31"/>
  <c r="N19" i="43"/>
  <c r="N19" i="35"/>
  <c r="N19" i="50"/>
  <c r="N19" i="24"/>
  <c r="N19" i="29"/>
  <c r="N19" i="25"/>
  <c r="N19" i="58"/>
  <c r="N19" i="27"/>
  <c r="N19" i="46"/>
  <c r="N19" i="48"/>
  <c r="N19" i="47"/>
  <c r="N19" i="54"/>
  <c r="N19" i="41"/>
  <c r="N19" i="23"/>
  <c r="N19" i="21"/>
  <c r="N19" i="22"/>
  <c r="N19" i="20"/>
  <c r="V10" i="26"/>
  <c r="V10" i="29"/>
  <c r="V10" i="30"/>
  <c r="V10" i="28"/>
  <c r="V10" i="33"/>
  <c r="V10" i="31"/>
  <c r="V10" i="36"/>
  <c r="V10" i="35"/>
  <c r="V10" i="37"/>
  <c r="V10" i="38"/>
  <c r="V10" i="46"/>
  <c r="V10" i="41"/>
  <c r="V10" i="42"/>
  <c r="V10" i="27"/>
  <c r="V10" i="43"/>
  <c r="V10" i="39"/>
  <c r="V10" i="40"/>
  <c r="V10" i="49"/>
  <c r="V10" i="48"/>
  <c r="V10" i="47"/>
  <c r="V10" i="45"/>
  <c r="V10" i="44"/>
  <c r="V10" i="34"/>
  <c r="V10" i="32"/>
  <c r="V10" i="25"/>
  <c r="V10" i="53"/>
  <c r="V10" i="57"/>
  <c r="V10" i="52"/>
  <c r="V10" i="54"/>
  <c r="V10" i="58"/>
  <c r="V10" i="22"/>
  <c r="V10" i="21"/>
  <c r="V10" i="24"/>
  <c r="V10" i="55"/>
  <c r="V10" i="23"/>
  <c r="V10" i="50"/>
  <c r="V10" i="56"/>
  <c r="V10" i="51"/>
  <c r="V10" i="20"/>
  <c r="X39" i="28"/>
  <c r="X39" i="27"/>
  <c r="X39" i="26"/>
  <c r="X39" i="25"/>
  <c r="X39" i="33"/>
  <c r="X39" i="31"/>
  <c r="X39" i="29"/>
  <c r="X39" i="32"/>
  <c r="X39" i="37"/>
  <c r="X39" i="34"/>
  <c r="X39" i="35"/>
  <c r="X39" i="39"/>
  <c r="X39" i="36"/>
  <c r="X39" i="43"/>
  <c r="X39" i="38"/>
  <c r="X39" i="44"/>
  <c r="X39" i="47"/>
  <c r="X39" i="40"/>
  <c r="X39" i="45"/>
  <c r="X39" i="46"/>
  <c r="X39" i="42"/>
  <c r="X39" i="30"/>
  <c r="X39" i="41"/>
  <c r="X39" i="48"/>
  <c r="X39" i="51"/>
  <c r="X39" i="56"/>
  <c r="X39" i="50"/>
  <c r="X39" i="23"/>
  <c r="X39" i="21"/>
  <c r="X39" i="52"/>
  <c r="X39" i="22"/>
  <c r="X39" i="49"/>
  <c r="X39" i="24"/>
  <c r="X39" i="53"/>
  <c r="X39" i="54"/>
  <c r="X39" i="57"/>
  <c r="X39" i="58"/>
  <c r="X39" i="55"/>
  <c r="X39" i="20"/>
  <c r="J8" i="49"/>
  <c r="J8" i="37"/>
  <c r="J8" i="39"/>
  <c r="J8" i="36"/>
  <c r="J8" i="26"/>
  <c r="J8" i="31"/>
  <c r="J8" i="27"/>
  <c r="J8" i="30"/>
  <c r="J8" i="25"/>
  <c r="J8" i="33"/>
  <c r="J8" i="28"/>
  <c r="J8" i="38"/>
  <c r="J8" i="29"/>
  <c r="J8" i="34"/>
  <c r="J8" i="35"/>
  <c r="J8" i="45"/>
  <c r="J8" i="46"/>
  <c r="J8" i="40"/>
  <c r="J8" i="50"/>
  <c r="J8" i="42"/>
  <c r="J8" i="41"/>
  <c r="J8" i="47"/>
  <c r="J8" i="43"/>
  <c r="J8" i="44"/>
  <c r="J8" i="53"/>
  <c r="J8" i="32"/>
  <c r="J8" i="24"/>
  <c r="J8" i="51"/>
  <c r="J8" i="52"/>
  <c r="J8" i="55"/>
  <c r="J8" i="23"/>
  <c r="J8" i="48"/>
  <c r="J8" i="56"/>
  <c r="J8" i="58"/>
  <c r="J8" i="21"/>
  <c r="J8" i="54"/>
  <c r="J8" i="57"/>
  <c r="J8" i="22"/>
  <c r="J8" i="20"/>
  <c r="N20" i="36"/>
  <c r="N20" i="34"/>
  <c r="N20" i="37"/>
  <c r="N20" i="44"/>
  <c r="N20" i="42"/>
  <c r="N20" i="30"/>
  <c r="N20" i="38"/>
  <c r="N20" i="55"/>
  <c r="N20" i="26"/>
  <c r="N20" i="28"/>
  <c r="N20" i="47"/>
  <c r="N20" i="50"/>
  <c r="N20" i="33"/>
  <c r="N20" i="24"/>
  <c r="N20" i="45"/>
  <c r="N20" i="51"/>
  <c r="N20" i="56"/>
  <c r="N20" i="31"/>
  <c r="N20" i="40"/>
  <c r="N20" i="43"/>
  <c r="N20" i="35"/>
  <c r="N20" i="52"/>
  <c r="N20" i="54"/>
  <c r="N20" i="39"/>
  <c r="N20" i="48"/>
  <c r="N20" i="25"/>
  <c r="N20" i="49"/>
  <c r="N20" i="58"/>
  <c r="N20" i="27"/>
  <c r="N20" i="32"/>
  <c r="N20" i="46"/>
  <c r="N20" i="53"/>
  <c r="N20" i="41"/>
  <c r="N20" i="29"/>
  <c r="N20" i="57"/>
  <c r="N20" i="23"/>
  <c r="N20" i="22"/>
  <c r="N20" i="21"/>
  <c r="N20" i="20"/>
  <c r="N33" i="29"/>
  <c r="N33" i="39"/>
  <c r="N33" i="25"/>
  <c r="N33" i="27"/>
  <c r="N33" i="54"/>
  <c r="N33" i="46"/>
  <c r="N33" i="51"/>
  <c r="N33" i="36"/>
  <c r="N33" i="49"/>
  <c r="N33" i="42"/>
  <c r="N33" i="32"/>
  <c r="N33" i="40"/>
  <c r="N33" i="52"/>
  <c r="N33" i="43"/>
  <c r="N33" i="30"/>
  <c r="N33" i="35"/>
  <c r="N33" i="41"/>
  <c r="N33" i="44"/>
  <c r="N33" i="38"/>
  <c r="N33" i="34"/>
  <c r="N33" i="47"/>
  <c r="N33" i="48"/>
  <c r="N33" i="28"/>
  <c r="N33" i="37"/>
  <c r="N33" i="45"/>
  <c r="N33" i="24"/>
  <c r="N33" i="50"/>
  <c r="N33" i="26"/>
  <c r="N33" i="33"/>
  <c r="N33" i="31"/>
  <c r="N33" i="57"/>
  <c r="N33" i="58"/>
  <c r="N33" i="55"/>
  <c r="N33" i="53"/>
  <c r="N33" i="56"/>
  <c r="N33" i="23"/>
  <c r="N33" i="22"/>
  <c r="N33" i="21"/>
  <c r="N33" i="20"/>
  <c r="N42" i="26"/>
  <c r="N42" i="28"/>
  <c r="N42" i="47"/>
  <c r="N42" i="50"/>
  <c r="N42" i="45"/>
  <c r="N42" i="35"/>
  <c r="N42" i="53"/>
  <c r="N42" i="48"/>
  <c r="N42" i="31"/>
  <c r="N42" i="33"/>
  <c r="N42" i="41"/>
  <c r="N42" i="29"/>
  <c r="N42" i="39"/>
  <c r="N42" i="44"/>
  <c r="N42" i="56"/>
  <c r="N42" i="57"/>
  <c r="N42" i="30"/>
  <c r="N42" i="51"/>
  <c r="N42" i="36"/>
  <c r="N42" i="42"/>
  <c r="N42" i="55"/>
  <c r="N42" i="24"/>
  <c r="N42" i="27"/>
  <c r="N42" i="32"/>
  <c r="N42" i="58"/>
  <c r="N42" i="37"/>
  <c r="N42" i="54"/>
  <c r="N42" i="40"/>
  <c r="N42" i="43"/>
  <c r="N42" i="46"/>
  <c r="N42" i="49"/>
  <c r="N42" i="34"/>
  <c r="N42" i="52"/>
  <c r="N42" i="38"/>
  <c r="N42" i="22"/>
  <c r="N42" i="21"/>
  <c r="N42" i="25"/>
  <c r="N42" i="23"/>
  <c r="N42" i="20"/>
  <c r="N34" i="25"/>
  <c r="N34" i="27"/>
  <c r="N34" i="46"/>
  <c r="N34" i="51"/>
  <c r="N34" i="36"/>
  <c r="N34" i="49"/>
  <c r="N34" i="34"/>
  <c r="N34" i="37"/>
  <c r="N34" i="44"/>
  <c r="N34" i="42"/>
  <c r="N34" i="32"/>
  <c r="N34" i="40"/>
  <c r="N34" i="52"/>
  <c r="N34" i="30"/>
  <c r="N34" i="38"/>
  <c r="N34" i="29"/>
  <c r="N34" i="48"/>
  <c r="N34" i="35"/>
  <c r="N34" i="41"/>
  <c r="N34" i="57"/>
  <c r="N34" i="53"/>
  <c r="N34" i="47"/>
  <c r="N34" i="28"/>
  <c r="N34" i="33"/>
  <c r="N34" i="24"/>
  <c r="N34" i="50"/>
  <c r="N34" i="26"/>
  <c r="N34" i="54"/>
  <c r="N34" i="56"/>
  <c r="N34" i="58"/>
  <c r="N34" i="31"/>
  <c r="N34" i="39"/>
  <c r="N34" i="43"/>
  <c r="N34" i="55"/>
  <c r="N34" i="45"/>
  <c r="N34" i="22"/>
  <c r="N34" i="21"/>
  <c r="N34" i="23"/>
  <c r="N34" i="20"/>
  <c r="X12" i="25"/>
  <c r="X12" i="26"/>
  <c r="X12" i="34"/>
  <c r="X12" i="29"/>
  <c r="X12" i="27"/>
  <c r="X12" i="32"/>
  <c r="X12" i="31"/>
  <c r="X12" i="39"/>
  <c r="X12" i="30"/>
  <c r="X12" i="36"/>
  <c r="X12" i="38"/>
  <c r="X12" i="40"/>
  <c r="X12" i="42"/>
  <c r="X12" i="37"/>
  <c r="X12" i="41"/>
  <c r="X12" i="46"/>
  <c r="X12" i="35"/>
  <c r="X12" i="44"/>
  <c r="X12" i="45"/>
  <c r="X12" i="49"/>
  <c r="X12" i="53"/>
  <c r="X12" i="33"/>
  <c r="X12" i="47"/>
  <c r="X12" i="55"/>
  <c r="X12" i="43"/>
  <c r="X12" i="50"/>
  <c r="X12" i="28"/>
  <c r="X12" i="58"/>
  <c r="X12" i="48"/>
  <c r="X12" i="24"/>
  <c r="X12" i="52"/>
  <c r="X12" i="22"/>
  <c r="X12" i="51"/>
  <c r="X12" i="23"/>
  <c r="X12" i="54"/>
  <c r="X12" i="21"/>
  <c r="X12" i="57"/>
  <c r="X12" i="56"/>
  <c r="X12" i="20"/>
  <c r="X38" i="26"/>
  <c r="X38" i="27"/>
  <c r="X38" i="29"/>
  <c r="X38" i="30"/>
  <c r="X38" i="28"/>
  <c r="X38" i="31"/>
  <c r="X38" i="25"/>
  <c r="X38" i="32"/>
  <c r="X38" i="37"/>
  <c r="X38" i="40"/>
  <c r="X38" i="34"/>
  <c r="X38" i="35"/>
  <c r="X38" i="39"/>
  <c r="X38" i="41"/>
  <c r="X38" i="36"/>
  <c r="X38" i="43"/>
  <c r="X38" i="33"/>
  <c r="X38" i="38"/>
  <c r="X38" i="44"/>
  <c r="X38" i="47"/>
  <c r="X38" i="50"/>
  <c r="X38" i="51"/>
  <c r="X38" i="46"/>
  <c r="X38" i="49"/>
  <c r="X38" i="58"/>
  <c r="X38" i="48"/>
  <c r="X38" i="45"/>
  <c r="X38" i="24"/>
  <c r="X38" i="23"/>
  <c r="X38" i="52"/>
  <c r="X38" i="22"/>
  <c r="X38" i="21"/>
  <c r="X38" i="42"/>
  <c r="X38" i="53"/>
  <c r="X38" i="56"/>
  <c r="X38" i="54"/>
  <c r="X38" i="57"/>
  <c r="X38" i="55"/>
  <c r="X38" i="20"/>
  <c r="N25" i="30"/>
  <c r="N25" i="38"/>
  <c r="N25" i="26"/>
  <c r="N25" i="28"/>
  <c r="N25" i="47"/>
  <c r="N25" i="50"/>
  <c r="N25" i="45"/>
  <c r="N25" i="43"/>
  <c r="N25" i="48"/>
  <c r="N25" i="31"/>
  <c r="N25" i="33"/>
  <c r="N25" i="41"/>
  <c r="N25" i="37"/>
  <c r="N25" i="29"/>
  <c r="N25" i="34"/>
  <c r="N25" i="55"/>
  <c r="N25" i="40"/>
  <c r="N25" i="46"/>
  <c r="N25" i="54"/>
  <c r="N25" i="27"/>
  <c r="N25" i="52"/>
  <c r="N25" i="25"/>
  <c r="N25" i="51"/>
  <c r="N25" i="49"/>
  <c r="N25" i="58"/>
  <c r="N25" i="42"/>
  <c r="N25" i="32"/>
  <c r="N25" i="39"/>
  <c r="N25" i="44"/>
  <c r="N25" i="35"/>
  <c r="N25" i="24"/>
  <c r="N25" i="53"/>
  <c r="N25" i="56"/>
  <c r="N25" i="36"/>
  <c r="N25" i="57"/>
  <c r="N25" i="21"/>
  <c r="N25" i="23"/>
  <c r="N25" i="22"/>
  <c r="N25" i="20"/>
  <c r="N41" i="30"/>
  <c r="N41" i="38"/>
  <c r="N41" i="26"/>
  <c r="N41" i="28"/>
  <c r="N41" i="47"/>
  <c r="N41" i="50"/>
  <c r="N41" i="45"/>
  <c r="N41" i="43"/>
  <c r="N41" i="48"/>
  <c r="N41" i="31"/>
  <c r="N41" i="33"/>
  <c r="N41" i="41"/>
  <c r="N41" i="25"/>
  <c r="N41" i="24"/>
  <c r="N41" i="39"/>
  <c r="N41" i="44"/>
  <c r="N41" i="49"/>
  <c r="N41" i="53"/>
  <c r="N41" i="51"/>
  <c r="N41" i="36"/>
  <c r="N41" i="42"/>
  <c r="N41" i="37"/>
  <c r="N41" i="46"/>
  <c r="N41" i="57"/>
  <c r="N41" i="40"/>
  <c r="N41" i="54"/>
  <c r="N41" i="27"/>
  <c r="N41" i="55"/>
  <c r="N41" i="52"/>
  <c r="N41" i="58"/>
  <c r="N41" i="35"/>
  <c r="N41" i="34"/>
  <c r="N41" i="29"/>
  <c r="N41" i="56"/>
  <c r="N41" i="32"/>
  <c r="N41" i="21"/>
  <c r="N41" i="22"/>
  <c r="N41" i="23"/>
  <c r="N41" i="20"/>
  <c r="V29" i="25"/>
  <c r="V29" i="26"/>
  <c r="V29" i="27"/>
  <c r="V29" i="29"/>
  <c r="V29" i="28"/>
  <c r="V29" i="31"/>
  <c r="V29" i="30"/>
  <c r="V29" i="35"/>
  <c r="V29" i="37"/>
  <c r="V29" i="41"/>
  <c r="V29" i="40"/>
  <c r="V29" i="39"/>
  <c r="V29" i="44"/>
  <c r="V29" i="42"/>
  <c r="V29" i="43"/>
  <c r="V29" i="38"/>
  <c r="V29" i="33"/>
  <c r="V29" i="34"/>
  <c r="V29" i="48"/>
  <c r="V29" i="32"/>
  <c r="V29" i="36"/>
  <c r="V29" i="47"/>
  <c r="V29" i="50"/>
  <c r="V29" i="51"/>
  <c r="V29" i="45"/>
  <c r="V29" i="24"/>
  <c r="V29" i="53"/>
  <c r="V29" i="49"/>
  <c r="V29" i="57"/>
  <c r="V29" i="56"/>
  <c r="V29" i="46"/>
  <c r="V29" i="23"/>
  <c r="V29" i="21"/>
  <c r="V29" i="22"/>
  <c r="V29" i="54"/>
  <c r="V29" i="52"/>
  <c r="V29" i="58"/>
  <c r="V29" i="55"/>
  <c r="V29" i="20"/>
  <c r="N32" i="31"/>
  <c r="N32" i="33"/>
  <c r="N32" i="41"/>
  <c r="N32" i="29"/>
  <c r="N32" i="39"/>
  <c r="N32" i="56"/>
  <c r="N32" i="58"/>
  <c r="N32" i="25"/>
  <c r="N32" i="27"/>
  <c r="N32" i="54"/>
  <c r="N32" i="46"/>
  <c r="N32" i="51"/>
  <c r="N32" i="34"/>
  <c r="N32" i="37"/>
  <c r="N32" i="44"/>
  <c r="N32" i="42"/>
  <c r="N32" i="38"/>
  <c r="N32" i="50"/>
  <c r="N32" i="32"/>
  <c r="N32" i="43"/>
  <c r="N32" i="48"/>
  <c r="N32" i="30"/>
  <c r="N32" i="35"/>
  <c r="N32" i="47"/>
  <c r="N32" i="57"/>
  <c r="N32" i="45"/>
  <c r="N32" i="28"/>
  <c r="N32" i="52"/>
  <c r="N32" i="40"/>
  <c r="N32" i="26"/>
  <c r="N32" i="36"/>
  <c r="N32" i="49"/>
  <c r="N32" i="24"/>
  <c r="N32" i="55"/>
  <c r="N32" i="53"/>
  <c r="N32" i="23"/>
  <c r="N32" i="22"/>
  <c r="N32" i="21"/>
  <c r="N32" i="20"/>
  <c r="N21" i="34"/>
  <c r="N21" i="37"/>
  <c r="N21" i="44"/>
  <c r="N21" i="42"/>
  <c r="N21" i="32"/>
  <c r="N21" i="40"/>
  <c r="N21" i="52"/>
  <c r="N21" i="26"/>
  <c r="N21" i="28"/>
  <c r="N21" i="47"/>
  <c r="N21" i="50"/>
  <c r="N21" i="45"/>
  <c r="N21" i="49"/>
  <c r="N21" i="58"/>
  <c r="N21" i="31"/>
  <c r="N21" i="36"/>
  <c r="N21" i="55"/>
  <c r="N21" i="43"/>
  <c r="N21" i="29"/>
  <c r="N21" i="53"/>
  <c r="N21" i="38"/>
  <c r="N21" i="39"/>
  <c r="N21" i="30"/>
  <c r="N21" i="48"/>
  <c r="N21" i="51"/>
  <c r="N21" i="56"/>
  <c r="N21" i="46"/>
  <c r="N21" i="25"/>
  <c r="N21" i="35"/>
  <c r="N21" i="54"/>
  <c r="N21" i="41"/>
  <c r="N21" i="27"/>
  <c r="N21" i="24"/>
  <c r="N21" i="33"/>
  <c r="N21" i="57"/>
  <c r="N21" i="23"/>
  <c r="N21" i="21"/>
  <c r="N21" i="22"/>
  <c r="N21" i="20"/>
  <c r="X41" i="25"/>
  <c r="X41" i="26"/>
  <c r="X41" i="27"/>
  <c r="X41" i="28"/>
  <c r="X41" i="31"/>
  <c r="X41" i="29"/>
  <c r="X41" i="32"/>
  <c r="X41" i="34"/>
  <c r="X41" i="35"/>
  <c r="X41" i="42"/>
  <c r="X41" i="33"/>
  <c r="X41" i="37"/>
  <c r="X41" i="30"/>
  <c r="X41" i="38"/>
  <c r="X41" i="39"/>
  <c r="X41" i="43"/>
  <c r="X41" i="36"/>
  <c r="X41" i="40"/>
  <c r="X41" i="45"/>
  <c r="X41" i="50"/>
  <c r="X41" i="46"/>
  <c r="X41" i="53"/>
  <c r="X41" i="41"/>
  <c r="X41" i="55"/>
  <c r="X41" i="47"/>
  <c r="X41" i="51"/>
  <c r="X41" i="44"/>
  <c r="X41" i="48"/>
  <c r="X41" i="21"/>
  <c r="X41" i="49"/>
  <c r="X41" i="56"/>
  <c r="X41" i="54"/>
  <c r="X41" i="52"/>
  <c r="X41" i="57"/>
  <c r="X41" i="23"/>
  <c r="X41" i="24"/>
  <c r="X41" i="58"/>
  <c r="X41" i="22"/>
  <c r="X41" i="20"/>
  <c r="V25" i="29"/>
  <c r="V25" i="27"/>
  <c r="V25" i="32"/>
  <c r="V25" i="26"/>
  <c r="V25" i="28"/>
  <c r="V25" i="33"/>
  <c r="V25" i="38"/>
  <c r="V25" i="36"/>
  <c r="V25" i="31"/>
  <c r="V25" i="25"/>
  <c r="V25" i="37"/>
  <c r="V25" i="30"/>
  <c r="V25" i="40"/>
  <c r="V25" i="42"/>
  <c r="V25" i="41"/>
  <c r="V25" i="43"/>
  <c r="V25" i="49"/>
  <c r="V25" i="35"/>
  <c r="V25" i="47"/>
  <c r="V25" i="34"/>
  <c r="V25" i="39"/>
  <c r="V25" i="45"/>
  <c r="V25" i="44"/>
  <c r="V25" i="50"/>
  <c r="V25" i="54"/>
  <c r="V25" i="51"/>
  <c r="V25" i="48"/>
  <c r="V25" i="53"/>
  <c r="V25" i="58"/>
  <c r="V25" i="56"/>
  <c r="V25" i="55"/>
  <c r="V25" i="57"/>
  <c r="V25" i="23"/>
  <c r="V25" i="22"/>
  <c r="V25" i="24"/>
  <c r="V25" i="52"/>
  <c r="V25" i="46"/>
  <c r="V25" i="21"/>
  <c r="V25" i="20"/>
  <c r="X35" i="27"/>
  <c r="X35" i="26"/>
  <c r="X35" i="28"/>
  <c r="X35" i="30"/>
  <c r="X35" i="31"/>
  <c r="X35" i="29"/>
  <c r="X35" i="25"/>
  <c r="X35" i="32"/>
  <c r="X35" i="37"/>
  <c r="X35" i="41"/>
  <c r="X35" i="33"/>
  <c r="X35" i="49"/>
  <c r="X35" i="43"/>
  <c r="X35" i="48"/>
  <c r="X35" i="36"/>
  <c r="X35" i="44"/>
  <c r="X35" i="38"/>
  <c r="X35" i="39"/>
  <c r="X35" i="47"/>
  <c r="X35" i="45"/>
  <c r="X35" i="35"/>
  <c r="X35" i="53"/>
  <c r="X35" i="51"/>
  <c r="X35" i="58"/>
  <c r="X35" i="57"/>
  <c r="X35" i="46"/>
  <c r="X35" i="24"/>
  <c r="X35" i="52"/>
  <c r="X35" i="23"/>
  <c r="X35" i="21"/>
  <c r="X35" i="56"/>
  <c r="X35" i="50"/>
  <c r="X35" i="40"/>
  <c r="X35" i="42"/>
  <c r="X35" i="54"/>
  <c r="X35" i="22"/>
  <c r="X35" i="55"/>
  <c r="X35" i="34"/>
  <c r="X35" i="20"/>
  <c r="X29" i="26"/>
  <c r="X29" i="25"/>
  <c r="X29" i="32"/>
  <c r="X29" i="28"/>
  <c r="X29" i="31"/>
  <c r="X29" i="33"/>
  <c r="X29" i="27"/>
  <c r="X29" i="29"/>
  <c r="X29" i="36"/>
  <c r="X29" i="38"/>
  <c r="X29" i="40"/>
  <c r="X29" i="42"/>
  <c r="X29" i="46"/>
  <c r="X29" i="41"/>
  <c r="X29" i="34"/>
  <c r="X29" i="37"/>
  <c r="X29" i="45"/>
  <c r="X29" i="43"/>
  <c r="X29" i="44"/>
  <c r="X29" i="49"/>
  <c r="X29" i="52"/>
  <c r="X29" i="30"/>
  <c r="X29" i="39"/>
  <c r="X29" i="35"/>
  <c r="X29" i="48"/>
  <c r="X29" i="53"/>
  <c r="X29" i="55"/>
  <c r="X29" i="56"/>
  <c r="X29" i="50"/>
  <c r="X29" i="57"/>
  <c r="X29" i="58"/>
  <c r="X29" i="51"/>
  <c r="X29" i="24"/>
  <c r="X29" i="21"/>
  <c r="X29" i="23"/>
  <c r="X29" i="54"/>
  <c r="X29" i="47"/>
  <c r="X29" i="22"/>
  <c r="X29" i="20"/>
  <c r="N6" i="53"/>
  <c r="N6" i="52"/>
  <c r="N6" i="51"/>
  <c r="N6" i="47"/>
  <c r="N6" i="48"/>
  <c r="N6" i="36"/>
  <c r="N6" i="37"/>
  <c r="N6" i="33"/>
  <c r="N6" i="42"/>
  <c r="N6" i="32"/>
  <c r="N6" i="40"/>
  <c r="N6" i="30"/>
  <c r="N6" i="38"/>
  <c r="N6" i="55"/>
  <c r="N6" i="57"/>
  <c r="N6" i="50"/>
  <c r="N6" i="45"/>
  <c r="N6" i="35"/>
  <c r="N6" i="27"/>
  <c r="N6" i="41"/>
  <c r="N6" i="46"/>
  <c r="N6" i="54"/>
  <c r="N6" i="25"/>
  <c r="N6" i="39"/>
  <c r="N6" i="44"/>
  <c r="N6" i="58"/>
  <c r="N6" i="31"/>
  <c r="N6" i="43"/>
  <c r="N6" i="29"/>
  <c r="N6" i="34"/>
  <c r="N6" i="56"/>
  <c r="N6" i="49"/>
  <c r="N6" i="26"/>
  <c r="N6" i="24"/>
  <c r="N6" i="28"/>
  <c r="N6" i="21"/>
  <c r="N6" i="23"/>
  <c r="N6" i="22"/>
  <c r="N6" i="20"/>
  <c r="V23" i="25"/>
  <c r="V23" i="28"/>
  <c r="V23" i="33"/>
  <c r="V23" i="27"/>
  <c r="V23" i="26"/>
  <c r="V23" i="32"/>
  <c r="V23" i="29"/>
  <c r="V23" i="34"/>
  <c r="V23" i="38"/>
  <c r="V23" i="31"/>
  <c r="V23" i="36"/>
  <c r="V23" i="35"/>
  <c r="V23" i="37"/>
  <c r="V23" i="30"/>
  <c r="V23" i="40"/>
  <c r="V23" i="45"/>
  <c r="V23" i="44"/>
  <c r="V23" i="42"/>
  <c r="V23" i="53"/>
  <c r="V23" i="46"/>
  <c r="V23" i="52"/>
  <c r="V23" i="48"/>
  <c r="V23" i="43"/>
  <c r="V23" i="41"/>
  <c r="V23" i="39"/>
  <c r="V23" i="51"/>
  <c r="V23" i="55"/>
  <c r="V23" i="50"/>
  <c r="V23" i="49"/>
  <c r="V23" i="56"/>
  <c r="V23" i="57"/>
  <c r="V23" i="47"/>
  <c r="V23" i="58"/>
  <c r="V23" i="54"/>
  <c r="V23" i="22"/>
  <c r="V23" i="21"/>
  <c r="V23" i="24"/>
  <c r="V23" i="23"/>
  <c r="V23" i="20"/>
  <c r="X20" i="25"/>
  <c r="X20" i="28"/>
  <c r="X20" i="27"/>
  <c r="X20" i="26"/>
  <c r="X20" i="33"/>
  <c r="X20" i="35"/>
  <c r="X20" i="30"/>
  <c r="X20" i="31"/>
  <c r="X20" i="41"/>
  <c r="X20" i="29"/>
  <c r="X20" i="40"/>
  <c r="X20" i="45"/>
  <c r="X20" i="38"/>
  <c r="X20" i="39"/>
  <c r="X20" i="43"/>
  <c r="X20" i="34"/>
  <c r="X20" i="37"/>
  <c r="X20" i="52"/>
  <c r="X20" i="48"/>
  <c r="X20" i="50"/>
  <c r="X20" i="51"/>
  <c r="X20" i="42"/>
  <c r="X20" i="44"/>
  <c r="X20" i="32"/>
  <c r="X20" i="54"/>
  <c r="X20" i="49"/>
  <c r="X20" i="56"/>
  <c r="X20" i="47"/>
  <c r="X20" i="53"/>
  <c r="X20" i="46"/>
  <c r="X20" i="23"/>
  <c r="X20" i="22"/>
  <c r="X20" i="55"/>
  <c r="X20" i="21"/>
  <c r="X20" i="58"/>
  <c r="X20" i="57"/>
  <c r="X20" i="24"/>
  <c r="X20" i="36"/>
  <c r="X20" i="20"/>
  <c r="N39" i="42"/>
  <c r="N39" i="32"/>
  <c r="N39" i="40"/>
  <c r="N39" i="52"/>
  <c r="N39" i="24"/>
  <c r="N39" i="30"/>
  <c r="N39" i="38"/>
  <c r="N39" i="55"/>
  <c r="N39" i="57"/>
  <c r="N39" i="26"/>
  <c r="N39" i="28"/>
  <c r="N39" i="45"/>
  <c r="N39" i="35"/>
  <c r="N39" i="53"/>
  <c r="N39" i="43"/>
  <c r="N39" i="25"/>
  <c r="N39" i="39"/>
  <c r="N39" i="44"/>
  <c r="N39" i="56"/>
  <c r="N39" i="33"/>
  <c r="N39" i="49"/>
  <c r="N39" i="51"/>
  <c r="N39" i="47"/>
  <c r="N39" i="29"/>
  <c r="N39" i="37"/>
  <c r="N39" i="46"/>
  <c r="N39" i="41"/>
  <c r="N39" i="36"/>
  <c r="N39" i="31"/>
  <c r="N39" i="50"/>
  <c r="N39" i="54"/>
  <c r="N39" i="58"/>
  <c r="N39" i="34"/>
  <c r="N39" i="27"/>
  <c r="N39" i="48"/>
  <c r="N39" i="23"/>
  <c r="N39" i="22"/>
  <c r="N39" i="21"/>
  <c r="N39" i="20"/>
  <c r="V17" i="26"/>
  <c r="V17" i="25"/>
  <c r="V17" i="28"/>
  <c r="V17" i="27"/>
  <c r="V17" i="32"/>
  <c r="V17" i="34"/>
  <c r="V17" i="29"/>
  <c r="V17" i="31"/>
  <c r="V17" i="42"/>
  <c r="V17" i="36"/>
  <c r="V17" i="39"/>
  <c r="V17" i="37"/>
  <c r="V17" i="45"/>
  <c r="V17" i="33"/>
  <c r="V17" i="41"/>
  <c r="V17" i="50"/>
  <c r="V17" i="30"/>
  <c r="V17" i="46"/>
  <c r="V17" i="38"/>
  <c r="V17" i="43"/>
  <c r="V17" i="44"/>
  <c r="V17" i="35"/>
  <c r="V17" i="40"/>
  <c r="V17" i="52"/>
  <c r="V17" i="55"/>
  <c r="V17" i="49"/>
  <c r="V17" i="21"/>
  <c r="V17" i="53"/>
  <c r="V17" i="24"/>
  <c r="V17" i="56"/>
  <c r="V17" i="58"/>
  <c r="V17" i="23"/>
  <c r="V17" i="22"/>
  <c r="V17" i="48"/>
  <c r="V17" i="54"/>
  <c r="V17" i="51"/>
  <c r="V17" i="57"/>
  <c r="V17" i="47"/>
  <c r="V17" i="20"/>
  <c r="X24" i="27"/>
  <c r="X24" i="25"/>
  <c r="X24" i="26"/>
  <c r="X24" i="32"/>
  <c r="X24" i="34"/>
  <c r="X24" i="37"/>
  <c r="X24" i="30"/>
  <c r="X24" i="35"/>
  <c r="X24" i="31"/>
  <c r="X24" i="33"/>
  <c r="X24" i="39"/>
  <c r="X24" i="28"/>
  <c r="X24" i="29"/>
  <c r="X24" i="42"/>
  <c r="X24" i="40"/>
  <c r="X24" i="46"/>
  <c r="X24" i="47"/>
  <c r="X24" i="50"/>
  <c r="X24" i="53"/>
  <c r="X24" i="43"/>
  <c r="X24" i="45"/>
  <c r="X24" i="57"/>
  <c r="X24" i="49"/>
  <c r="X24" i="52"/>
  <c r="X24" i="36"/>
  <c r="X24" i="38"/>
  <c r="X24" i="44"/>
  <c r="X24" i="22"/>
  <c r="X24" i="48"/>
  <c r="X24" i="21"/>
  <c r="X24" i="55"/>
  <c r="X24" i="54"/>
  <c r="X24" i="56"/>
  <c r="X24" i="51"/>
  <c r="X24" i="41"/>
  <c r="X24" i="24"/>
  <c r="X24" i="58"/>
  <c r="X24" i="23"/>
  <c r="X24" i="20"/>
  <c r="N12" i="36"/>
  <c r="N12" i="45"/>
  <c r="N12" i="35"/>
  <c r="N12" i="53"/>
  <c r="N12" i="43"/>
  <c r="N12" i="48"/>
  <c r="N12" i="29"/>
  <c r="N12" i="39"/>
  <c r="N12" i="56"/>
  <c r="N12" i="25"/>
  <c r="N12" i="27"/>
  <c r="N12" i="54"/>
  <c r="N12" i="46"/>
  <c r="N12" i="51"/>
  <c r="N12" i="44"/>
  <c r="N12" i="30"/>
  <c r="N12" i="49"/>
  <c r="N12" i="33"/>
  <c r="N12" i="42"/>
  <c r="N12" i="28"/>
  <c r="N12" i="31"/>
  <c r="N12" i="32"/>
  <c r="N12" i="57"/>
  <c r="N12" i="26"/>
  <c r="N12" i="55"/>
  <c r="N12" i="38"/>
  <c r="N12" i="37"/>
  <c r="N12" i="41"/>
  <c r="N12" i="24"/>
  <c r="N12" i="50"/>
  <c r="N12" i="52"/>
  <c r="N12" i="34"/>
  <c r="N12" i="47"/>
  <c r="N12" i="58"/>
  <c r="N12" i="40"/>
  <c r="N12" i="21"/>
  <c r="N12" i="22"/>
  <c r="N12" i="23"/>
  <c r="N12" i="20"/>
  <c r="N9" i="36"/>
  <c r="N9" i="30"/>
  <c r="N9" i="38"/>
  <c r="N9" i="26"/>
  <c r="N9" i="28"/>
  <c r="N9" i="47"/>
  <c r="N9" i="50"/>
  <c r="N9" i="45"/>
  <c r="N9" i="43"/>
  <c r="N9" i="48"/>
  <c r="N9" i="31"/>
  <c r="N9" i="33"/>
  <c r="N9" i="41"/>
  <c r="N9" i="52"/>
  <c r="N9" i="54"/>
  <c r="N9" i="32"/>
  <c r="N9" i="35"/>
  <c r="N9" i="25"/>
  <c r="N9" i="39"/>
  <c r="N9" i="44"/>
  <c r="N9" i="49"/>
  <c r="N9" i="40"/>
  <c r="N9" i="27"/>
  <c r="N9" i="53"/>
  <c r="N9" i="57"/>
  <c r="N9" i="55"/>
  <c r="N9" i="34"/>
  <c r="N9" i="56"/>
  <c r="N9" i="58"/>
  <c r="N9" i="37"/>
  <c r="N9" i="42"/>
  <c r="N9" i="46"/>
  <c r="N9" i="24"/>
  <c r="N9" i="29"/>
  <c r="N9" i="51"/>
  <c r="N9" i="21"/>
  <c r="N9" i="22"/>
  <c r="N9" i="23"/>
  <c r="N9" i="20"/>
  <c r="V13" i="25"/>
  <c r="V13" i="26"/>
  <c r="V13" i="28"/>
  <c r="V13" i="27"/>
  <c r="V13" i="30"/>
  <c r="V13" i="35"/>
  <c r="V13" i="32"/>
  <c r="V13" i="37"/>
  <c r="V13" i="41"/>
  <c r="V13" i="34"/>
  <c r="V13" i="40"/>
  <c r="V13" i="39"/>
  <c r="V13" i="44"/>
  <c r="V13" i="36"/>
  <c r="V13" i="48"/>
  <c r="V13" i="31"/>
  <c r="V13" i="33"/>
  <c r="V13" i="47"/>
  <c r="V13" i="45"/>
  <c r="V13" i="42"/>
  <c r="V13" i="43"/>
  <c r="V13" i="50"/>
  <c r="V13" i="51"/>
  <c r="V13" i="29"/>
  <c r="V13" i="38"/>
  <c r="V13" i="24"/>
  <c r="V13" i="57"/>
  <c r="V13" i="56"/>
  <c r="V13" i="54"/>
  <c r="V13" i="58"/>
  <c r="V13" i="23"/>
  <c r="V13" i="49"/>
  <c r="V13" i="22"/>
  <c r="V13" i="21"/>
  <c r="V13" i="55"/>
  <c r="V13" i="53"/>
  <c r="V13" i="46"/>
  <c r="V13" i="52"/>
  <c r="V13" i="20"/>
  <c r="V26" i="25"/>
  <c r="V26" i="27"/>
  <c r="V26" i="26"/>
  <c r="V26" i="29"/>
  <c r="V26" i="36"/>
  <c r="V26" i="31"/>
  <c r="V26" i="28"/>
  <c r="V26" i="35"/>
  <c r="V26" i="37"/>
  <c r="V26" i="46"/>
  <c r="V26" i="30"/>
  <c r="V26" i="40"/>
  <c r="V26" i="41"/>
  <c r="V26" i="43"/>
  <c r="V26" i="32"/>
  <c r="V26" i="38"/>
  <c r="V26" i="33"/>
  <c r="V26" i="49"/>
  <c r="V26" i="48"/>
  <c r="V26" i="47"/>
  <c r="V26" i="34"/>
  <c r="V26" i="39"/>
  <c r="V26" i="45"/>
  <c r="V26" i="44"/>
  <c r="V26" i="50"/>
  <c r="V26" i="54"/>
  <c r="V26" i="42"/>
  <c r="V26" i="53"/>
  <c r="V26" i="57"/>
  <c r="V26" i="55"/>
  <c r="V26" i="22"/>
  <c r="V26" i="58"/>
  <c r="V26" i="21"/>
  <c r="V26" i="23"/>
  <c r="V26" i="52"/>
  <c r="V26" i="51"/>
  <c r="V26" i="56"/>
  <c r="V26" i="24"/>
  <c r="V26" i="20"/>
  <c r="F5" i="54"/>
  <c r="G5" i="54" s="1"/>
  <c r="P5" i="56"/>
  <c r="P5" i="54"/>
  <c r="P5" i="58"/>
  <c r="F5" i="56"/>
  <c r="G5" i="56" s="1"/>
  <c r="F5" i="53"/>
  <c r="G5" i="53" s="1"/>
  <c r="P5" i="57"/>
  <c r="F5" i="51"/>
  <c r="G5" i="51" s="1"/>
  <c r="P5" i="49"/>
  <c r="P5" i="48"/>
  <c r="P5" i="47"/>
  <c r="F5" i="47"/>
  <c r="G5" i="47" s="1"/>
  <c r="P5" i="46"/>
  <c r="F5" i="46"/>
  <c r="G5" i="46" s="1"/>
  <c r="P5" i="45"/>
  <c r="P5" i="44"/>
  <c r="F5" i="38"/>
  <c r="G5" i="38" s="1"/>
  <c r="P5" i="39"/>
  <c r="P5" i="37"/>
  <c r="F5" i="39"/>
  <c r="G5" i="39" s="1"/>
  <c r="P5" i="43"/>
  <c r="F5" i="41"/>
  <c r="G5" i="41" s="1"/>
  <c r="P5" i="42"/>
  <c r="F5" i="36"/>
  <c r="G5" i="36" s="1"/>
  <c r="P5" i="41"/>
  <c r="P5" i="38"/>
  <c r="F5" i="43"/>
  <c r="G5" i="43" s="1"/>
  <c r="P5" i="31"/>
  <c r="F5" i="32"/>
  <c r="G5" i="32" s="1"/>
  <c r="P5" i="26"/>
  <c r="P5" i="24"/>
  <c r="F5" i="24"/>
  <c r="G5" i="24" s="1"/>
  <c r="F5" i="27"/>
  <c r="G5" i="27" s="1"/>
  <c r="P5" i="25"/>
  <c r="P5" i="27"/>
  <c r="P5" i="29"/>
  <c r="F5" i="26"/>
  <c r="G5" i="26" s="1"/>
  <c r="F5" i="31"/>
  <c r="G5" i="31" s="1"/>
  <c r="F5" i="29"/>
  <c r="G5" i="29" s="1"/>
  <c r="F5" i="25"/>
  <c r="G5" i="25" s="1"/>
  <c r="F5" i="33"/>
  <c r="G5" i="33" s="1"/>
  <c r="P5" i="35"/>
  <c r="F5" i="35"/>
  <c r="G5" i="35" s="1"/>
  <c r="P5" i="36"/>
  <c r="F5" i="37"/>
  <c r="G5" i="37" s="1"/>
  <c r="P5" i="28"/>
  <c r="P5" i="30"/>
  <c r="P5" i="32"/>
  <c r="P5" i="34"/>
  <c r="F5" i="45"/>
  <c r="G5" i="45" s="1"/>
  <c r="F5" i="44"/>
  <c r="G5" i="44" s="1"/>
  <c r="P5" i="40"/>
  <c r="F5" i="48"/>
  <c r="G5" i="48" s="1"/>
  <c r="P5" i="51"/>
  <c r="F5" i="30"/>
  <c r="G5" i="30" s="1"/>
  <c r="F5" i="40"/>
  <c r="G5" i="40" s="1"/>
  <c r="F5" i="42"/>
  <c r="G5" i="42" s="1"/>
  <c r="P5" i="53"/>
  <c r="P5" i="50"/>
  <c r="P5" i="52"/>
  <c r="F5" i="49"/>
  <c r="G5" i="49" s="1"/>
  <c r="F5" i="34"/>
  <c r="G5" i="34" s="1"/>
  <c r="F5" i="23"/>
  <c r="G5" i="23" s="1"/>
  <c r="F5" i="50"/>
  <c r="G5" i="50" s="1"/>
  <c r="F5" i="22"/>
  <c r="G5" i="22" s="1"/>
  <c r="P5" i="33"/>
  <c r="F5" i="55"/>
  <c r="G5" i="55" s="1"/>
  <c r="F5" i="52"/>
  <c r="G5" i="52" s="1"/>
  <c r="P5" i="21"/>
  <c r="P5" i="22"/>
  <c r="P5" i="55"/>
  <c r="P5" i="23"/>
  <c r="F5" i="28"/>
  <c r="G5" i="28" s="1"/>
  <c r="F5" i="57"/>
  <c r="G5" i="57" s="1"/>
  <c r="F5" i="58"/>
  <c r="G5" i="58" s="1"/>
  <c r="P5" i="20"/>
  <c r="F5" i="20"/>
  <c r="G5" i="20" s="1"/>
  <c r="F5" i="21"/>
  <c r="G5" i="21" s="1"/>
  <c r="P13" i="27"/>
  <c r="F13" i="25"/>
  <c r="G13" i="25" s="1"/>
  <c r="F13" i="27"/>
  <c r="G13" i="27" s="1"/>
  <c r="F13" i="26"/>
  <c r="G13" i="26" s="1"/>
  <c r="P13" i="28"/>
  <c r="F13" i="28"/>
  <c r="G13" i="28" s="1"/>
  <c r="P13" i="26"/>
  <c r="P13" i="30"/>
  <c r="P13" i="33"/>
  <c r="F13" i="32"/>
  <c r="G13" i="32" s="1"/>
  <c r="P13" i="37"/>
  <c r="P13" i="25"/>
  <c r="F13" i="29"/>
  <c r="G13" i="29" s="1"/>
  <c r="F13" i="30"/>
  <c r="G13" i="30" s="1"/>
  <c r="F13" i="40"/>
  <c r="G13" i="40" s="1"/>
  <c r="P13" i="41"/>
  <c r="P13" i="40"/>
  <c r="P13" i="39"/>
  <c r="P13" i="44"/>
  <c r="P13" i="29"/>
  <c r="P13" i="34"/>
  <c r="F13" i="42"/>
  <c r="G13" i="42" s="1"/>
  <c r="P13" i="36"/>
  <c r="F13" i="31"/>
  <c r="G13" i="31" s="1"/>
  <c r="P13" i="42"/>
  <c r="F13" i="41"/>
  <c r="G13" i="41" s="1"/>
  <c r="F13" i="34"/>
  <c r="G13" i="34" s="1"/>
  <c r="P13" i="32"/>
  <c r="F13" i="37"/>
  <c r="G13" i="37" s="1"/>
  <c r="F13" i="38"/>
  <c r="G13" i="38" s="1"/>
  <c r="P13" i="45"/>
  <c r="F13" i="47"/>
  <c r="G13" i="47" s="1"/>
  <c r="P13" i="47"/>
  <c r="F13" i="36"/>
  <c r="G13" i="36" s="1"/>
  <c r="P13" i="38"/>
  <c r="F13" i="43"/>
  <c r="G13" i="43" s="1"/>
  <c r="F13" i="49"/>
  <c r="G13" i="49" s="1"/>
  <c r="P13" i="50"/>
  <c r="F13" i="50"/>
  <c r="G13" i="50" s="1"/>
  <c r="P13" i="51"/>
  <c r="P13" i="49"/>
  <c r="F13" i="52"/>
  <c r="G13" i="52" s="1"/>
  <c r="P13" i="43"/>
  <c r="F13" i="35"/>
  <c r="G13" i="35" s="1"/>
  <c r="P13" i="35"/>
  <c r="F13" i="44"/>
  <c r="G13" i="44" s="1"/>
  <c r="F13" i="46"/>
  <c r="G13" i="46" s="1"/>
  <c r="F13" i="58"/>
  <c r="G13" i="58" s="1"/>
  <c r="P13" i="46"/>
  <c r="F13" i="51"/>
  <c r="G13" i="51" s="1"/>
  <c r="P13" i="57"/>
  <c r="P13" i="55"/>
  <c r="F13" i="55"/>
  <c r="G13" i="55" s="1"/>
  <c r="P13" i="56"/>
  <c r="F13" i="45"/>
  <c r="G13" i="45" s="1"/>
  <c r="P13" i="54"/>
  <c r="P13" i="52"/>
  <c r="F13" i="56"/>
  <c r="G13" i="56" s="1"/>
  <c r="P13" i="23"/>
  <c r="F13" i="54"/>
  <c r="G13" i="54" s="1"/>
  <c r="F13" i="57"/>
  <c r="G13" i="57" s="1"/>
  <c r="P13" i="58"/>
  <c r="F13" i="24"/>
  <c r="G13" i="24" s="1"/>
  <c r="P13" i="22"/>
  <c r="P13" i="21"/>
  <c r="F13" i="53"/>
  <c r="G13" i="53" s="1"/>
  <c r="P13" i="24"/>
  <c r="P13" i="53"/>
  <c r="P13" i="31"/>
  <c r="F13" i="33"/>
  <c r="G13" i="33" s="1"/>
  <c r="F13" i="39"/>
  <c r="G13" i="39" s="1"/>
  <c r="F13" i="23"/>
  <c r="G13" i="23" s="1"/>
  <c r="P13" i="48"/>
  <c r="F13" i="48"/>
  <c r="G13" i="48" s="1"/>
  <c r="F13" i="22"/>
  <c r="G13" i="22" s="1"/>
  <c r="F13" i="20"/>
  <c r="G13" i="20" s="1"/>
  <c r="F13" i="21"/>
  <c r="G13" i="21" s="1"/>
  <c r="P13" i="20"/>
  <c r="N7" i="53"/>
  <c r="N7" i="52"/>
  <c r="N7" i="51"/>
  <c r="N7" i="47"/>
  <c r="N7" i="48"/>
  <c r="N7" i="36"/>
  <c r="N7" i="37"/>
  <c r="N7" i="33"/>
  <c r="N7" i="42"/>
  <c r="N7" i="32"/>
  <c r="N7" i="40"/>
  <c r="N7" i="30"/>
  <c r="N7" i="38"/>
  <c r="N7" i="55"/>
  <c r="N7" i="57"/>
  <c r="N7" i="26"/>
  <c r="N7" i="28"/>
  <c r="N7" i="45"/>
  <c r="N7" i="35"/>
  <c r="N7" i="43"/>
  <c r="N7" i="50"/>
  <c r="N7" i="27"/>
  <c r="N7" i="41"/>
  <c r="N7" i="54"/>
  <c r="N7" i="25"/>
  <c r="N7" i="39"/>
  <c r="N7" i="44"/>
  <c r="N7" i="31"/>
  <c r="N7" i="34"/>
  <c r="N7" i="56"/>
  <c r="N7" i="58"/>
  <c r="N7" i="24"/>
  <c r="N7" i="49"/>
  <c r="N7" i="29"/>
  <c r="N7" i="46"/>
  <c r="N7" i="23"/>
  <c r="N7" i="21"/>
  <c r="N7" i="22"/>
  <c r="N7" i="20"/>
  <c r="V14" i="25"/>
  <c r="V14" i="29"/>
  <c r="V14" i="30"/>
  <c r="V14" i="28"/>
  <c r="V14" i="32"/>
  <c r="V14" i="37"/>
  <c r="V14" i="34"/>
  <c r="V14" i="40"/>
  <c r="V14" i="39"/>
  <c r="V14" i="26"/>
  <c r="V14" i="27"/>
  <c r="V14" i="31"/>
  <c r="V14" i="33"/>
  <c r="V14" i="41"/>
  <c r="V14" i="35"/>
  <c r="V14" i="43"/>
  <c r="V14" i="36"/>
  <c r="V14" i="44"/>
  <c r="V14" i="47"/>
  <c r="V14" i="42"/>
  <c r="V14" i="50"/>
  <c r="V14" i="51"/>
  <c r="V14" i="49"/>
  <c r="V14" i="38"/>
  <c r="V14" i="58"/>
  <c r="V14" i="54"/>
  <c r="V14" i="23"/>
  <c r="V14" i="22"/>
  <c r="V14" i="21"/>
  <c r="V14" i="45"/>
  <c r="V14" i="24"/>
  <c r="V14" i="57"/>
  <c r="V14" i="53"/>
  <c r="V14" i="46"/>
  <c r="V14" i="55"/>
  <c r="V14" i="56"/>
  <c r="V14" i="52"/>
  <c r="V14" i="48"/>
  <c r="V14" i="20"/>
  <c r="V27" i="26"/>
  <c r="V27" i="29"/>
  <c r="V27" i="30"/>
  <c r="V27" i="27"/>
  <c r="V27" i="32"/>
  <c r="V27" i="33"/>
  <c r="V27" i="35"/>
  <c r="V27" i="25"/>
  <c r="V27" i="28"/>
  <c r="V27" i="31"/>
  <c r="V27" i="37"/>
  <c r="V27" i="41"/>
  <c r="V27" i="40"/>
  <c r="V27" i="42"/>
  <c r="V27" i="38"/>
  <c r="V27" i="49"/>
  <c r="V27" i="48"/>
  <c r="V27" i="47"/>
  <c r="V27" i="34"/>
  <c r="V27" i="44"/>
  <c r="V27" i="36"/>
  <c r="V27" i="39"/>
  <c r="V27" i="51"/>
  <c r="V27" i="53"/>
  <c r="V27" i="58"/>
  <c r="V27" i="57"/>
  <c r="V27" i="23"/>
  <c r="V27" i="21"/>
  <c r="V27" i="46"/>
  <c r="V27" i="54"/>
  <c r="V27" i="22"/>
  <c r="V27" i="43"/>
  <c r="V27" i="55"/>
  <c r="V27" i="56"/>
  <c r="V27" i="50"/>
  <c r="V27" i="52"/>
  <c r="V27" i="24"/>
  <c r="V27" i="45"/>
  <c r="V27" i="20"/>
  <c r="N30" i="43"/>
  <c r="N30" i="48"/>
  <c r="N30" i="31"/>
  <c r="N30" i="33"/>
  <c r="N30" i="41"/>
  <c r="N30" i="29"/>
  <c r="N30" i="39"/>
  <c r="N30" i="56"/>
  <c r="N30" i="58"/>
  <c r="N30" i="46"/>
  <c r="N30" i="51"/>
  <c r="N30" i="36"/>
  <c r="N30" i="49"/>
  <c r="N30" i="34"/>
  <c r="N30" i="37"/>
  <c r="N30" i="44"/>
  <c r="N30" i="38"/>
  <c r="N30" i="50"/>
  <c r="N30" i="54"/>
  <c r="N30" i="32"/>
  <c r="N30" i="27"/>
  <c r="N30" i="42"/>
  <c r="N30" i="47"/>
  <c r="N30" i="57"/>
  <c r="N30" i="28"/>
  <c r="N30" i="55"/>
  <c r="N30" i="30"/>
  <c r="N30" i="52"/>
  <c r="N30" i="35"/>
  <c r="N30" i="40"/>
  <c r="N30" i="53"/>
  <c r="N30" i="26"/>
  <c r="N30" i="24"/>
  <c r="N30" i="45"/>
  <c r="N30" i="22"/>
  <c r="N30" i="23"/>
  <c r="N30" i="25"/>
  <c r="N30" i="21"/>
  <c r="N30" i="20"/>
  <c r="V43" i="25"/>
  <c r="V43" i="27"/>
  <c r="V43" i="26"/>
  <c r="V43" i="35"/>
  <c r="V43" i="32"/>
  <c r="V43" i="34"/>
  <c r="V43" i="28"/>
  <c r="V43" i="33"/>
  <c r="V43" i="37"/>
  <c r="V43" i="41"/>
  <c r="V43" i="40"/>
  <c r="V43" i="31"/>
  <c r="V43" i="36"/>
  <c r="V43" i="42"/>
  <c r="V43" i="29"/>
  <c r="V43" i="30"/>
  <c r="V43" i="38"/>
  <c r="V43" i="49"/>
  <c r="V43" i="46"/>
  <c r="V43" i="48"/>
  <c r="V43" i="47"/>
  <c r="V43" i="51"/>
  <c r="V43" i="54"/>
  <c r="V43" i="58"/>
  <c r="V43" i="39"/>
  <c r="V43" i="57"/>
  <c r="V43" i="43"/>
  <c r="V43" i="45"/>
  <c r="V43" i="44"/>
  <c r="V43" i="52"/>
  <c r="V43" i="56"/>
  <c r="V43" i="55"/>
  <c r="V43" i="23"/>
  <c r="V43" i="50"/>
  <c r="V43" i="21"/>
  <c r="V43" i="53"/>
  <c r="V43" i="24"/>
  <c r="V43" i="22"/>
  <c r="V43" i="20"/>
  <c r="J23" i="27"/>
  <c r="J23" i="25"/>
  <c r="J23" i="28"/>
  <c r="J23" i="32"/>
  <c r="J23" i="30"/>
  <c r="J23" i="29"/>
  <c r="J23" i="26"/>
  <c r="J23" i="31"/>
  <c r="J23" i="33"/>
  <c r="J23" i="38"/>
  <c r="J23" i="34"/>
  <c r="J23" i="40"/>
  <c r="J23" i="42"/>
  <c r="J23" i="41"/>
  <c r="J23" i="36"/>
  <c r="J23" i="37"/>
  <c r="J23" i="39"/>
  <c r="J23" i="47"/>
  <c r="J23" i="43"/>
  <c r="J23" i="46"/>
  <c r="J23" i="44"/>
  <c r="J23" i="45"/>
  <c r="J23" i="57"/>
  <c r="J23" i="35"/>
  <c r="J23" i="52"/>
  <c r="J23" i="54"/>
  <c r="J23" i="55"/>
  <c r="J23" i="48"/>
  <c r="J23" i="51"/>
  <c r="J23" i="53"/>
  <c r="J23" i="50"/>
  <c r="J23" i="24"/>
  <c r="J23" i="21"/>
  <c r="J23" i="58"/>
  <c r="J23" i="56"/>
  <c r="J23" i="49"/>
  <c r="J23" i="22"/>
  <c r="J23" i="23"/>
  <c r="J23" i="20"/>
  <c r="V11" i="35"/>
  <c r="V11" i="32"/>
  <c r="V11" i="30"/>
  <c r="V11" i="37"/>
  <c r="V11" i="41"/>
  <c r="V11" i="42"/>
  <c r="V11" i="27"/>
  <c r="V11" i="29"/>
  <c r="V11" i="39"/>
  <c r="V11" i="28"/>
  <c r="V11" i="49"/>
  <c r="V11" i="48"/>
  <c r="V11" i="31"/>
  <c r="V11" i="44"/>
  <c r="V11" i="33"/>
  <c r="V11" i="47"/>
  <c r="V11" i="36"/>
  <c r="V11" i="45"/>
  <c r="V11" i="43"/>
  <c r="V11" i="34"/>
  <c r="V11" i="50"/>
  <c r="V11" i="25"/>
  <c r="V11" i="53"/>
  <c r="V11" i="58"/>
  <c r="V11" i="26"/>
  <c r="V11" i="57"/>
  <c r="V11" i="54"/>
  <c r="V11" i="23"/>
  <c r="V11" i="21"/>
  <c r="V11" i="24"/>
  <c r="V11" i="55"/>
  <c r="V11" i="22"/>
  <c r="V11" i="40"/>
  <c r="V11" i="38"/>
  <c r="V11" i="46"/>
  <c r="V11" i="51"/>
  <c r="V11" i="56"/>
  <c r="V11" i="52"/>
  <c r="V11" i="20"/>
  <c r="N14" i="43"/>
  <c r="N14" i="48"/>
  <c r="N14" i="31"/>
  <c r="N14" i="33"/>
  <c r="N14" i="41"/>
  <c r="N14" i="29"/>
  <c r="N14" i="39"/>
  <c r="N14" i="56"/>
  <c r="N14" i="58"/>
  <c r="N14" i="46"/>
  <c r="N14" i="51"/>
  <c r="N14" i="36"/>
  <c r="N14" i="49"/>
  <c r="N14" i="34"/>
  <c r="N14" i="37"/>
  <c r="N14" i="44"/>
  <c r="N14" i="25"/>
  <c r="N14" i="30"/>
  <c r="N14" i="35"/>
  <c r="N14" i="42"/>
  <c r="N14" i="28"/>
  <c r="N14" i="53"/>
  <c r="N14" i="47"/>
  <c r="N14" i="27"/>
  <c r="N14" i="26"/>
  <c r="N14" i="55"/>
  <c r="N14" i="52"/>
  <c r="N14" i="54"/>
  <c r="N14" i="50"/>
  <c r="N14" i="24"/>
  <c r="N14" i="32"/>
  <c r="N14" i="38"/>
  <c r="N14" i="40"/>
  <c r="N14" i="57"/>
  <c r="N14" i="45"/>
  <c r="N14" i="22"/>
  <c r="N14" i="21"/>
  <c r="N14" i="23"/>
  <c r="N14" i="20"/>
  <c r="V18" i="25"/>
  <c r="V18" i="28"/>
  <c r="V18" i="27"/>
  <c r="V18" i="30"/>
  <c r="V18" i="31"/>
  <c r="V18" i="32"/>
  <c r="V18" i="34"/>
  <c r="V18" i="41"/>
  <c r="V18" i="33"/>
  <c r="V18" i="26"/>
  <c r="V18" i="29"/>
  <c r="V18" i="42"/>
  <c r="V18" i="38"/>
  <c r="V18" i="36"/>
  <c r="V18" i="39"/>
  <c r="V18" i="37"/>
  <c r="V18" i="45"/>
  <c r="V18" i="50"/>
  <c r="V18" i="43"/>
  <c r="V18" i="53"/>
  <c r="V18" i="49"/>
  <c r="V18" i="44"/>
  <c r="V18" i="56"/>
  <c r="V18" i="35"/>
  <c r="V18" i="40"/>
  <c r="V18" i="52"/>
  <c r="V18" i="55"/>
  <c r="V18" i="24"/>
  <c r="V18" i="23"/>
  <c r="V18" i="22"/>
  <c r="V18" i="54"/>
  <c r="V18" i="48"/>
  <c r="V18" i="46"/>
  <c r="V18" i="51"/>
  <c r="V18" i="47"/>
  <c r="V18" i="58"/>
  <c r="V18" i="57"/>
  <c r="V18" i="21"/>
  <c r="V18" i="20"/>
  <c r="N24" i="32"/>
  <c r="N24" i="40"/>
  <c r="N24" i="30"/>
  <c r="N24" i="38"/>
  <c r="N24" i="55"/>
  <c r="N24" i="57"/>
  <c r="N24" i="26"/>
  <c r="N24" i="28"/>
  <c r="N24" i="47"/>
  <c r="N24" i="50"/>
  <c r="N24" i="35"/>
  <c r="N24" i="53"/>
  <c r="N24" i="43"/>
  <c r="N24" i="48"/>
  <c r="N24" i="42"/>
  <c r="N24" i="45"/>
  <c r="N24" i="37"/>
  <c r="N24" i="29"/>
  <c r="N24" i="34"/>
  <c r="N24" i="46"/>
  <c r="N24" i="54"/>
  <c r="N24" i="24"/>
  <c r="N24" i="25"/>
  <c r="N24" i="51"/>
  <c r="N24" i="56"/>
  <c r="N24" i="49"/>
  <c r="N24" i="58"/>
  <c r="N24" i="33"/>
  <c r="N24" i="39"/>
  <c r="N24" i="44"/>
  <c r="N24" i="52"/>
  <c r="N24" i="27"/>
  <c r="N24" i="31"/>
  <c r="N24" i="41"/>
  <c r="N24" i="36"/>
  <c r="N24" i="22"/>
  <c r="N24" i="21"/>
  <c r="N24" i="23"/>
  <c r="N24" i="20"/>
  <c r="V34" i="26"/>
  <c r="V34" i="25"/>
  <c r="V34" i="30"/>
  <c r="V34" i="28"/>
  <c r="V34" i="31"/>
  <c r="V34" i="27"/>
  <c r="V34" i="34"/>
  <c r="V34" i="41"/>
  <c r="V34" i="29"/>
  <c r="V34" i="32"/>
  <c r="V34" i="42"/>
  <c r="V34" i="38"/>
  <c r="V34" i="33"/>
  <c r="V34" i="35"/>
  <c r="V34" i="39"/>
  <c r="V34" i="44"/>
  <c r="V34" i="50"/>
  <c r="V34" i="53"/>
  <c r="V34" i="40"/>
  <c r="V34" i="46"/>
  <c r="V34" i="37"/>
  <c r="V34" i="56"/>
  <c r="V34" i="48"/>
  <c r="V34" i="55"/>
  <c r="V34" i="58"/>
  <c r="V34" i="47"/>
  <c r="V34" i="36"/>
  <c r="V34" i="45"/>
  <c r="V34" i="52"/>
  <c r="V34" i="54"/>
  <c r="V34" i="24"/>
  <c r="V34" i="43"/>
  <c r="V34" i="51"/>
  <c r="V34" i="49"/>
  <c r="V34" i="57"/>
  <c r="V34" i="21"/>
  <c r="V34" i="23"/>
  <c r="V34" i="22"/>
  <c r="V34" i="20"/>
  <c r="X37" i="28"/>
  <c r="X37" i="25"/>
  <c r="X37" i="27"/>
  <c r="X37" i="26"/>
  <c r="X37" i="30"/>
  <c r="X37" i="33"/>
  <c r="X37" i="31"/>
  <c r="X37" i="29"/>
  <c r="X37" i="32"/>
  <c r="X37" i="37"/>
  <c r="X37" i="41"/>
  <c r="X37" i="40"/>
  <c r="X37" i="34"/>
  <c r="X37" i="35"/>
  <c r="X37" i="39"/>
  <c r="X37" i="44"/>
  <c r="X37" i="36"/>
  <c r="X37" i="43"/>
  <c r="X37" i="38"/>
  <c r="X37" i="48"/>
  <c r="X37" i="47"/>
  <c r="X37" i="45"/>
  <c r="X37" i="50"/>
  <c r="X37" i="51"/>
  <c r="X37" i="46"/>
  <c r="X37" i="49"/>
  <c r="X37" i="54"/>
  <c r="X37" i="24"/>
  <c r="X37" i="57"/>
  <c r="X37" i="56"/>
  <c r="X37" i="23"/>
  <c r="X37" i="52"/>
  <c r="X37" i="22"/>
  <c r="X37" i="21"/>
  <c r="X37" i="42"/>
  <c r="X37" i="53"/>
  <c r="X37" i="58"/>
  <c r="X37" i="55"/>
  <c r="X37" i="20"/>
  <c r="X40" i="27"/>
  <c r="X40" i="25"/>
  <c r="X40" i="28"/>
  <c r="X40" i="29"/>
  <c r="X40" i="30"/>
  <c r="X40" i="31"/>
  <c r="X40" i="26"/>
  <c r="X40" i="32"/>
  <c r="X40" i="37"/>
  <c r="X40" i="33"/>
  <c r="X40" i="34"/>
  <c r="X40" i="39"/>
  <c r="X40" i="47"/>
  <c r="X40" i="43"/>
  <c r="X40" i="36"/>
  <c r="X40" i="40"/>
  <c r="X40" i="45"/>
  <c r="X40" i="38"/>
  <c r="X40" i="50"/>
  <c r="X40" i="42"/>
  <c r="X40" i="53"/>
  <c r="X40" i="46"/>
  <c r="X40" i="41"/>
  <c r="X40" i="35"/>
  <c r="X40" i="48"/>
  <c r="X40" i="57"/>
  <c r="X40" i="51"/>
  <c r="X40" i="44"/>
  <c r="X40" i="52"/>
  <c r="X40" i="22"/>
  <c r="X40" i="21"/>
  <c r="X40" i="49"/>
  <c r="X40" i="55"/>
  <c r="X40" i="24"/>
  <c r="X40" i="54"/>
  <c r="X40" i="58"/>
  <c r="X40" i="23"/>
  <c r="X40" i="56"/>
  <c r="X40" i="20"/>
  <c r="N8" i="47"/>
  <c r="N8" i="37"/>
  <c r="N8" i="36"/>
  <c r="N8" i="32"/>
  <c r="N8" i="40"/>
  <c r="N8" i="30"/>
  <c r="N8" i="38"/>
  <c r="N8" i="55"/>
  <c r="N8" i="57"/>
  <c r="N8" i="26"/>
  <c r="N8" i="28"/>
  <c r="N8" i="50"/>
  <c r="N8" i="35"/>
  <c r="N8" i="53"/>
  <c r="N8" i="43"/>
  <c r="N8" i="48"/>
  <c r="N8" i="27"/>
  <c r="N8" i="41"/>
  <c r="N8" i="46"/>
  <c r="N8" i="25"/>
  <c r="N8" i="39"/>
  <c r="N8" i="44"/>
  <c r="N8" i="33"/>
  <c r="N8" i="31"/>
  <c r="N8" i="51"/>
  <c r="N8" i="54"/>
  <c r="N8" i="49"/>
  <c r="N8" i="34"/>
  <c r="N8" i="56"/>
  <c r="N8" i="58"/>
  <c r="N8" i="29"/>
  <c r="N8" i="24"/>
  <c r="N8" i="42"/>
  <c r="N8" i="45"/>
  <c r="N8" i="52"/>
  <c r="N8" i="22"/>
  <c r="N8" i="21"/>
  <c r="N8" i="23"/>
  <c r="N8" i="20"/>
  <c r="N43" i="45"/>
  <c r="N43" i="35"/>
  <c r="N43" i="53"/>
  <c r="N43" i="43"/>
  <c r="N43" i="31"/>
  <c r="N43" i="33"/>
  <c r="N43" i="41"/>
  <c r="N43" i="29"/>
  <c r="N43" i="39"/>
  <c r="N43" i="25"/>
  <c r="N43" i="27"/>
  <c r="N43" i="49"/>
  <c r="N43" i="30"/>
  <c r="N43" i="36"/>
  <c r="N43" i="42"/>
  <c r="N43" i="28"/>
  <c r="N43" i="47"/>
  <c r="N43" i="55"/>
  <c r="N43" i="37"/>
  <c r="N43" i="24"/>
  <c r="N43" i="40"/>
  <c r="N43" i="54"/>
  <c r="N43" i="32"/>
  <c r="N43" i="58"/>
  <c r="N43" i="26"/>
  <c r="N43" i="56"/>
  <c r="N43" i="57"/>
  <c r="N43" i="50"/>
  <c r="N43" i="51"/>
  <c r="N43" i="44"/>
  <c r="N43" i="34"/>
  <c r="N43" i="46"/>
  <c r="N43" i="38"/>
  <c r="N43" i="48"/>
  <c r="N43" i="52"/>
  <c r="N43" i="21"/>
  <c r="N43" i="22"/>
  <c r="N43" i="23"/>
  <c r="N43" i="20"/>
  <c r="V12" i="28"/>
  <c r="V12" i="25"/>
  <c r="V12" i="30"/>
  <c r="V12" i="31"/>
  <c r="V12" i="35"/>
  <c r="V12" i="32"/>
  <c r="V12" i="41"/>
  <c r="V12" i="34"/>
  <c r="V12" i="40"/>
  <c r="V12" i="27"/>
  <c r="V12" i="29"/>
  <c r="V12" i="45"/>
  <c r="V12" i="43"/>
  <c r="V12" i="39"/>
  <c r="V12" i="36"/>
  <c r="V12" i="37"/>
  <c r="V12" i="52"/>
  <c r="V12" i="48"/>
  <c r="V12" i="44"/>
  <c r="V12" i="42"/>
  <c r="V12" i="50"/>
  <c r="V12" i="51"/>
  <c r="V12" i="53"/>
  <c r="V12" i="33"/>
  <c r="V12" i="49"/>
  <c r="V12" i="26"/>
  <c r="V12" i="56"/>
  <c r="V12" i="54"/>
  <c r="V12" i="58"/>
  <c r="V12" i="23"/>
  <c r="V12" i="22"/>
  <c r="V12" i="55"/>
  <c r="V12" i="24"/>
  <c r="V12" i="46"/>
  <c r="V12" i="47"/>
  <c r="V12" i="38"/>
  <c r="V12" i="57"/>
  <c r="V12" i="21"/>
  <c r="V12" i="20"/>
  <c r="N31" i="31"/>
  <c r="N31" i="33"/>
  <c r="N31" i="41"/>
  <c r="N31" i="29"/>
  <c r="N31" i="39"/>
  <c r="N31" i="56"/>
  <c r="N31" i="58"/>
  <c r="N31" i="25"/>
  <c r="N31" i="27"/>
  <c r="N31" i="54"/>
  <c r="N31" i="36"/>
  <c r="N31" i="49"/>
  <c r="N31" i="34"/>
  <c r="N31" i="37"/>
  <c r="N31" i="44"/>
  <c r="N31" i="52"/>
  <c r="N31" i="38"/>
  <c r="N31" i="32"/>
  <c r="N31" i="43"/>
  <c r="N31" i="46"/>
  <c r="N31" i="48"/>
  <c r="N31" i="30"/>
  <c r="N31" i="35"/>
  <c r="N31" i="42"/>
  <c r="N31" i="50"/>
  <c r="N31" i="47"/>
  <c r="N31" i="57"/>
  <c r="N31" i="28"/>
  <c r="N31" i="40"/>
  <c r="N31" i="26"/>
  <c r="N31" i="51"/>
  <c r="N31" i="24"/>
  <c r="N31" i="55"/>
  <c r="N31" i="45"/>
  <c r="N31" i="53"/>
  <c r="N31" i="22"/>
  <c r="N31" i="23"/>
  <c r="N31" i="21"/>
  <c r="N31" i="20"/>
  <c r="V22" i="25"/>
  <c r="V22" i="27"/>
  <c r="V22" i="26"/>
  <c r="V22" i="31"/>
  <c r="V22" i="32"/>
  <c r="V22" i="34"/>
  <c r="V22" i="29"/>
  <c r="V22" i="30"/>
  <c r="V22" i="33"/>
  <c r="V22" i="28"/>
  <c r="V22" i="35"/>
  <c r="V22" i="36"/>
  <c r="V22" i="37"/>
  <c r="V22" i="40"/>
  <c r="V22" i="45"/>
  <c r="V22" i="38"/>
  <c r="V22" i="44"/>
  <c r="V22" i="42"/>
  <c r="V22" i="46"/>
  <c r="V22" i="49"/>
  <c r="V22" i="52"/>
  <c r="V22" i="48"/>
  <c r="V22" i="43"/>
  <c r="V22" i="41"/>
  <c r="V22" i="39"/>
  <c r="V22" i="50"/>
  <c r="V22" i="54"/>
  <c r="V22" i="51"/>
  <c r="V22" i="53"/>
  <c r="V22" i="55"/>
  <c r="V22" i="56"/>
  <c r="V22" i="47"/>
  <c r="V22" i="21"/>
  <c r="V22" i="24"/>
  <c r="V22" i="22"/>
  <c r="V22" i="57"/>
  <c r="V22" i="23"/>
  <c r="V22" i="58"/>
  <c r="V22" i="20"/>
  <c r="X22" i="28"/>
  <c r="X22" i="27"/>
  <c r="X22" i="25"/>
  <c r="X22" i="26"/>
  <c r="X22" i="31"/>
  <c r="X22" i="33"/>
  <c r="X22" i="30"/>
  <c r="X22" i="32"/>
  <c r="X22" i="34"/>
  <c r="X22" i="37"/>
  <c r="X22" i="40"/>
  <c r="X22" i="29"/>
  <c r="X22" i="39"/>
  <c r="X22" i="43"/>
  <c r="X22" i="35"/>
  <c r="X22" i="42"/>
  <c r="X22" i="45"/>
  <c r="X22" i="46"/>
  <c r="X22" i="47"/>
  <c r="X22" i="50"/>
  <c r="X22" i="51"/>
  <c r="X22" i="36"/>
  <c r="X22" i="44"/>
  <c r="X22" i="48"/>
  <c r="X22" i="58"/>
  <c r="X22" i="49"/>
  <c r="X22" i="52"/>
  <c r="X22" i="56"/>
  <c r="X22" i="23"/>
  <c r="X22" i="22"/>
  <c r="X22" i="21"/>
  <c r="X22" i="55"/>
  <c r="X22" i="54"/>
  <c r="X22" i="38"/>
  <c r="X22" i="57"/>
  <c r="X22" i="53"/>
  <c r="X22" i="24"/>
  <c r="X22" i="41"/>
  <c r="X22" i="20"/>
  <c r="V41" i="29"/>
  <c r="V41" i="27"/>
  <c r="V41" i="28"/>
  <c r="V41" i="32"/>
  <c r="V41" i="25"/>
  <c r="V41" i="30"/>
  <c r="V41" i="38"/>
  <c r="V41" i="36"/>
  <c r="V41" i="26"/>
  <c r="V41" i="34"/>
  <c r="V41" i="35"/>
  <c r="V41" i="37"/>
  <c r="V41" i="39"/>
  <c r="V41" i="33"/>
  <c r="V41" i="43"/>
  <c r="V41" i="31"/>
  <c r="V41" i="40"/>
  <c r="V41" i="45"/>
  <c r="V41" i="46"/>
  <c r="V41" i="49"/>
  <c r="V41" i="41"/>
  <c r="V41" i="42"/>
  <c r="V41" i="47"/>
  <c r="V41" i="50"/>
  <c r="V41" i="48"/>
  <c r="V41" i="52"/>
  <c r="V41" i="58"/>
  <c r="V41" i="51"/>
  <c r="V41" i="54"/>
  <c r="V41" i="44"/>
  <c r="V41" i="56"/>
  <c r="V41" i="57"/>
  <c r="V41" i="23"/>
  <c r="V41" i="22"/>
  <c r="V41" i="24"/>
  <c r="V41" i="21"/>
  <c r="V41" i="55"/>
  <c r="V41" i="53"/>
  <c r="V41" i="20"/>
  <c r="V32" i="27"/>
  <c r="V32" i="26"/>
  <c r="V32" i="29"/>
  <c r="V32" i="30"/>
  <c r="V32" i="31"/>
  <c r="V32" i="28"/>
  <c r="V32" i="25"/>
  <c r="V32" i="37"/>
  <c r="V32" i="34"/>
  <c r="V32" i="38"/>
  <c r="V32" i="32"/>
  <c r="V32" i="41"/>
  <c r="V32" i="35"/>
  <c r="V32" i="47"/>
  <c r="V32" i="44"/>
  <c r="V32" i="50"/>
  <c r="V32" i="45"/>
  <c r="V32" i="39"/>
  <c r="V32" i="53"/>
  <c r="V32" i="36"/>
  <c r="V32" i="51"/>
  <c r="V32" i="33"/>
  <c r="V32" i="46"/>
  <c r="V32" i="48"/>
  <c r="V32" i="40"/>
  <c r="V32" i="42"/>
  <c r="V32" i="49"/>
  <c r="V32" i="57"/>
  <c r="V32" i="22"/>
  <c r="V32" i="21"/>
  <c r="V32" i="58"/>
  <c r="V32" i="52"/>
  <c r="V32" i="54"/>
  <c r="V32" i="24"/>
  <c r="V32" i="43"/>
  <c r="V32" i="23"/>
  <c r="V32" i="55"/>
  <c r="V32" i="56"/>
  <c r="V32" i="20"/>
  <c r="X19" i="27"/>
  <c r="X19" i="30"/>
  <c r="X19" i="31"/>
  <c r="X19" i="29"/>
  <c r="X19" i="26"/>
  <c r="X19" i="25"/>
  <c r="X19" i="34"/>
  <c r="X19" i="37"/>
  <c r="X19" i="35"/>
  <c r="X19" i="41"/>
  <c r="X19" i="38"/>
  <c r="X19" i="39"/>
  <c r="X19" i="28"/>
  <c r="X19" i="42"/>
  <c r="X19" i="49"/>
  <c r="X19" i="45"/>
  <c r="X19" i="48"/>
  <c r="X19" i="46"/>
  <c r="X19" i="47"/>
  <c r="X19" i="44"/>
  <c r="X19" i="43"/>
  <c r="X19" i="54"/>
  <c r="X19" i="58"/>
  <c r="X19" i="57"/>
  <c r="X19" i="33"/>
  <c r="X19" i="36"/>
  <c r="X19" i="50"/>
  <c r="X19" i="53"/>
  <c r="X19" i="23"/>
  <c r="X19" i="56"/>
  <c r="X19" i="21"/>
  <c r="X19" i="32"/>
  <c r="X19" i="55"/>
  <c r="X19" i="51"/>
  <c r="X19" i="52"/>
  <c r="X19" i="40"/>
  <c r="X19" i="24"/>
  <c r="X19" i="22"/>
  <c r="X19" i="20"/>
  <c r="N38" i="42"/>
  <c r="N38" i="32"/>
  <c r="N38" i="40"/>
  <c r="N38" i="52"/>
  <c r="N38" i="24"/>
  <c r="N38" i="30"/>
  <c r="N38" i="38"/>
  <c r="N38" i="55"/>
  <c r="N38" i="57"/>
  <c r="N38" i="47"/>
  <c r="N38" i="50"/>
  <c r="N38" i="45"/>
  <c r="N38" i="35"/>
  <c r="N38" i="53"/>
  <c r="N38" i="27"/>
  <c r="N38" i="41"/>
  <c r="N38" i="58"/>
  <c r="N38" i="25"/>
  <c r="N38" i="39"/>
  <c r="N38" i="44"/>
  <c r="N38" i="56"/>
  <c r="N38" i="33"/>
  <c r="N38" i="49"/>
  <c r="N38" i="28"/>
  <c r="N38" i="51"/>
  <c r="N38" i="34"/>
  <c r="N38" i="29"/>
  <c r="N38" i="37"/>
  <c r="N38" i="46"/>
  <c r="N38" i="36"/>
  <c r="N38" i="48"/>
  <c r="N38" i="54"/>
  <c r="N38" i="26"/>
  <c r="N38" i="31"/>
  <c r="N38" i="43"/>
  <c r="N38" i="23"/>
  <c r="N38" i="22"/>
  <c r="N38" i="21"/>
  <c r="N38" i="20"/>
  <c r="V42" i="28"/>
  <c r="V42" i="27"/>
  <c r="V42" i="25"/>
  <c r="V42" i="31"/>
  <c r="V42" i="33"/>
  <c r="V42" i="32"/>
  <c r="V42" i="36"/>
  <c r="V42" i="26"/>
  <c r="V42" i="34"/>
  <c r="V42" i="37"/>
  <c r="V42" i="35"/>
  <c r="V42" i="46"/>
  <c r="V42" i="43"/>
  <c r="V42" i="40"/>
  <c r="V42" i="42"/>
  <c r="V42" i="29"/>
  <c r="V42" i="30"/>
  <c r="V42" i="38"/>
  <c r="V42" i="49"/>
  <c r="V42" i="48"/>
  <c r="V42" i="39"/>
  <c r="V42" i="41"/>
  <c r="V42" i="47"/>
  <c r="V42" i="54"/>
  <c r="V42" i="52"/>
  <c r="V42" i="24"/>
  <c r="V42" i="57"/>
  <c r="V42" i="44"/>
  <c r="V42" i="45"/>
  <c r="V42" i="56"/>
  <c r="V42" i="55"/>
  <c r="V42" i="22"/>
  <c r="V42" i="21"/>
  <c r="V42" i="50"/>
  <c r="V42" i="58"/>
  <c r="V42" i="23"/>
  <c r="V42" i="51"/>
  <c r="V42" i="53"/>
  <c r="V42" i="20"/>
  <c r="X13" i="26"/>
  <c r="X13" i="25"/>
  <c r="X13" i="27"/>
  <c r="X13" i="29"/>
  <c r="X13" i="31"/>
  <c r="X13" i="34"/>
  <c r="X13" i="30"/>
  <c r="X13" i="36"/>
  <c r="X13" i="38"/>
  <c r="X13" i="37"/>
  <c r="X13" i="41"/>
  <c r="X13" i="46"/>
  <c r="X13" i="45"/>
  <c r="X13" i="32"/>
  <c r="X13" i="44"/>
  <c r="X13" i="42"/>
  <c r="X13" i="49"/>
  <c r="X13" i="52"/>
  <c r="X13" i="33"/>
  <c r="X13" i="51"/>
  <c r="X13" i="35"/>
  <c r="X13" i="40"/>
  <c r="X13" i="48"/>
  <c r="X13" i="53"/>
  <c r="X13" i="39"/>
  <c r="X13" i="43"/>
  <c r="X13" i="50"/>
  <c r="X13" i="54"/>
  <c r="X13" i="58"/>
  <c r="X13" i="47"/>
  <c r="X13" i="24"/>
  <c r="X13" i="28"/>
  <c r="X13" i="22"/>
  <c r="X13" i="23"/>
  <c r="X13" i="55"/>
  <c r="X13" i="57"/>
  <c r="X13" i="21"/>
  <c r="X13" i="56"/>
  <c r="X13" i="20"/>
  <c r="X26" i="27"/>
  <c r="X26" i="26"/>
  <c r="X26" i="29"/>
  <c r="X26" i="30"/>
  <c r="X26" i="31"/>
  <c r="X26" i="25"/>
  <c r="X26" i="35"/>
  <c r="X26" i="41"/>
  <c r="X26" i="39"/>
  <c r="X26" i="33"/>
  <c r="X26" i="42"/>
  <c r="X26" i="28"/>
  <c r="X26" i="40"/>
  <c r="X26" i="36"/>
  <c r="X26" i="50"/>
  <c r="X26" i="51"/>
  <c r="X26" i="53"/>
  <c r="X26" i="38"/>
  <c r="X26" i="48"/>
  <c r="X26" i="43"/>
  <c r="X26" i="45"/>
  <c r="X26" i="37"/>
  <c r="X26" i="32"/>
  <c r="X26" i="49"/>
  <c r="X26" i="56"/>
  <c r="X26" i="52"/>
  <c r="X26" i="55"/>
  <c r="X26" i="44"/>
  <c r="X26" i="54"/>
  <c r="X26" i="46"/>
  <c r="X26" i="58"/>
  <c r="X26" i="34"/>
  <c r="X26" i="21"/>
  <c r="X26" i="47"/>
  <c r="X26" i="22"/>
  <c r="X26" i="57"/>
  <c r="X26" i="24"/>
  <c r="X26" i="23"/>
  <c r="X26" i="20"/>
  <c r="T42" i="34"/>
  <c r="T42" i="26"/>
  <c r="T42" i="27"/>
  <c r="T42" i="25"/>
  <c r="T42" i="32"/>
  <c r="T42" i="29"/>
  <c r="T42" i="33"/>
  <c r="T42" i="41"/>
  <c r="T42" i="38"/>
  <c r="T42" i="30"/>
  <c r="T42" i="40"/>
  <c r="T42" i="42"/>
  <c r="T42" i="28"/>
  <c r="T42" i="46"/>
  <c r="T42" i="50"/>
  <c r="T42" i="31"/>
  <c r="T42" i="39"/>
  <c r="T42" i="47"/>
  <c r="T42" i="36"/>
  <c r="T42" i="48"/>
  <c r="T42" i="51"/>
  <c r="T42" i="45"/>
  <c r="T42" i="56"/>
  <c r="T42" i="44"/>
  <c r="T42" i="54"/>
  <c r="T42" i="35"/>
  <c r="T42" i="37"/>
  <c r="T42" i="24"/>
  <c r="T42" i="49"/>
  <c r="T42" i="52"/>
  <c r="T42" i="53"/>
  <c r="T42" i="22"/>
  <c r="T42" i="43"/>
  <c r="T42" i="23"/>
  <c r="T42" i="57"/>
  <c r="T42" i="58"/>
  <c r="T42" i="21"/>
  <c r="T42" i="55"/>
  <c r="T42" i="20"/>
  <c r="V20" i="25"/>
  <c r="V20" i="26"/>
  <c r="V20" i="28"/>
  <c r="V20" i="27"/>
  <c r="V20" i="31"/>
  <c r="V20" i="32"/>
  <c r="V20" i="33"/>
  <c r="V20" i="39"/>
  <c r="V20" i="30"/>
  <c r="V20" i="34"/>
  <c r="V20" i="29"/>
  <c r="V20" i="38"/>
  <c r="V20" i="36"/>
  <c r="V20" i="37"/>
  <c r="V20" i="41"/>
  <c r="V20" i="43"/>
  <c r="V20" i="42"/>
  <c r="V20" i="46"/>
  <c r="V20" i="49"/>
  <c r="V20" i="44"/>
  <c r="V20" i="35"/>
  <c r="V20" i="47"/>
  <c r="V20" i="45"/>
  <c r="V20" i="52"/>
  <c r="V20" i="40"/>
  <c r="V20" i="55"/>
  <c r="V20" i="50"/>
  <c r="V20" i="54"/>
  <c r="V20" i="48"/>
  <c r="V20" i="24"/>
  <c r="V20" i="56"/>
  <c r="V20" i="53"/>
  <c r="V20" i="57"/>
  <c r="V20" i="58"/>
  <c r="V20" i="21"/>
  <c r="V20" i="22"/>
  <c r="V20" i="51"/>
  <c r="V20" i="23"/>
  <c r="V20" i="20"/>
  <c r="X7" i="25"/>
  <c r="X7" i="26"/>
  <c r="X7" i="28"/>
  <c r="X7" i="27"/>
  <c r="X7" i="32"/>
  <c r="X7" i="33"/>
  <c r="X7" i="35"/>
  <c r="X7" i="37"/>
  <c r="X7" i="39"/>
  <c r="X7" i="30"/>
  <c r="X7" i="43"/>
  <c r="X7" i="34"/>
  <c r="X7" i="31"/>
  <c r="X7" i="36"/>
  <c r="X7" i="42"/>
  <c r="X7" i="29"/>
  <c r="X7" i="41"/>
  <c r="X7" i="40"/>
  <c r="X7" i="47"/>
  <c r="X7" i="44"/>
  <c r="X7" i="45"/>
  <c r="X7" i="53"/>
  <c r="X7" i="56"/>
  <c r="X7" i="46"/>
  <c r="X7" i="50"/>
  <c r="X7" i="51"/>
  <c r="X7" i="23"/>
  <c r="X7" i="52"/>
  <c r="X7" i="22"/>
  <c r="X7" i="21"/>
  <c r="X7" i="57"/>
  <c r="X7" i="48"/>
  <c r="X7" i="58"/>
  <c r="X7" i="54"/>
  <c r="X7" i="55"/>
  <c r="X7" i="24"/>
  <c r="X7" i="38"/>
  <c r="X7" i="49"/>
  <c r="X7" i="20"/>
  <c r="N10" i="36"/>
  <c r="N10" i="26"/>
  <c r="N10" i="28"/>
  <c r="N10" i="47"/>
  <c r="N10" i="50"/>
  <c r="N10" i="45"/>
  <c r="N10" i="35"/>
  <c r="N10" i="53"/>
  <c r="N10" i="48"/>
  <c r="N10" i="31"/>
  <c r="N10" i="33"/>
  <c r="N10" i="41"/>
  <c r="N10" i="29"/>
  <c r="N10" i="39"/>
  <c r="N10" i="32"/>
  <c r="N10" i="25"/>
  <c r="N10" i="44"/>
  <c r="N10" i="30"/>
  <c r="N10" i="49"/>
  <c r="N10" i="51"/>
  <c r="N10" i="40"/>
  <c r="N10" i="27"/>
  <c r="N10" i="57"/>
  <c r="N10" i="55"/>
  <c r="N10" i="34"/>
  <c r="N10" i="42"/>
  <c r="N10" i="52"/>
  <c r="N10" i="58"/>
  <c r="N10" i="37"/>
  <c r="N10" i="46"/>
  <c r="N10" i="24"/>
  <c r="N10" i="38"/>
  <c r="N10" i="43"/>
  <c r="N10" i="56"/>
  <c r="N10" i="54"/>
  <c r="N10" i="22"/>
  <c r="N10" i="23"/>
  <c r="N10" i="21"/>
  <c r="N10" i="20"/>
  <c r="V30" i="25"/>
  <c r="V30" i="26"/>
  <c r="V30" i="29"/>
  <c r="V30" i="28"/>
  <c r="V30" i="31"/>
  <c r="V30" i="30"/>
  <c r="V30" i="35"/>
  <c r="V30" i="37"/>
  <c r="V30" i="27"/>
  <c r="V30" i="40"/>
  <c r="V30" i="39"/>
  <c r="V30" i="42"/>
  <c r="V30" i="43"/>
  <c r="V30" i="38"/>
  <c r="V30" i="32"/>
  <c r="V30" i="33"/>
  <c r="V30" i="34"/>
  <c r="V30" i="36"/>
  <c r="V30" i="47"/>
  <c r="V30" i="44"/>
  <c r="V30" i="50"/>
  <c r="V30" i="51"/>
  <c r="V30" i="41"/>
  <c r="V30" i="45"/>
  <c r="V30" i="52"/>
  <c r="V30" i="53"/>
  <c r="V30" i="46"/>
  <c r="V30" i="48"/>
  <c r="V30" i="58"/>
  <c r="V30" i="49"/>
  <c r="V30" i="57"/>
  <c r="V30" i="23"/>
  <c r="V30" i="22"/>
  <c r="V30" i="21"/>
  <c r="V30" i="56"/>
  <c r="V30" i="24"/>
  <c r="V30" i="54"/>
  <c r="V30" i="55"/>
  <c r="V30" i="20"/>
  <c r="V33" i="25"/>
  <c r="V33" i="31"/>
  <c r="V33" i="26"/>
  <c r="V33" i="28"/>
  <c r="V33" i="29"/>
  <c r="V33" i="30"/>
  <c r="V33" i="27"/>
  <c r="V33" i="34"/>
  <c r="V33" i="32"/>
  <c r="V33" i="42"/>
  <c r="V33" i="41"/>
  <c r="V33" i="33"/>
  <c r="V33" i="35"/>
  <c r="V33" i="39"/>
  <c r="V33" i="44"/>
  <c r="V33" i="50"/>
  <c r="V33" i="45"/>
  <c r="V33" i="40"/>
  <c r="V33" i="38"/>
  <c r="V33" i="46"/>
  <c r="V33" i="37"/>
  <c r="V33" i="48"/>
  <c r="V33" i="55"/>
  <c r="V33" i="21"/>
  <c r="V33" i="52"/>
  <c r="V33" i="54"/>
  <c r="V33" i="36"/>
  <c r="V33" i="58"/>
  <c r="V33" i="47"/>
  <c r="V33" i="43"/>
  <c r="V33" i="51"/>
  <c r="V33" i="22"/>
  <c r="V33" i="57"/>
  <c r="V33" i="56"/>
  <c r="V33" i="24"/>
  <c r="V33" i="49"/>
  <c r="V33" i="23"/>
  <c r="V33" i="53"/>
  <c r="V33" i="20"/>
  <c r="N36" i="36"/>
  <c r="N36" i="34"/>
  <c r="N36" i="37"/>
  <c r="N36" i="44"/>
  <c r="N36" i="42"/>
  <c r="N36" i="30"/>
  <c r="N36" i="38"/>
  <c r="N36" i="55"/>
  <c r="N36" i="57"/>
  <c r="N36" i="26"/>
  <c r="N36" i="28"/>
  <c r="N36" i="47"/>
  <c r="N36" i="50"/>
  <c r="N36" i="32"/>
  <c r="N36" i="35"/>
  <c r="N36" i="27"/>
  <c r="N36" i="41"/>
  <c r="N36" i="53"/>
  <c r="N36" i="25"/>
  <c r="N36" i="39"/>
  <c r="N36" i="56"/>
  <c r="N36" i="48"/>
  <c r="N36" i="33"/>
  <c r="N36" i="29"/>
  <c r="N36" i="45"/>
  <c r="N36" i="46"/>
  <c r="N36" i="40"/>
  <c r="N36" i="52"/>
  <c r="N36" i="54"/>
  <c r="N36" i="58"/>
  <c r="N36" i="24"/>
  <c r="N36" i="31"/>
  <c r="N36" i="43"/>
  <c r="N36" i="51"/>
  <c r="N36" i="49"/>
  <c r="N36" i="23"/>
  <c r="N36" i="22"/>
  <c r="N36" i="21"/>
  <c r="N36" i="20"/>
  <c r="X42" i="25"/>
  <c r="X42" i="27"/>
  <c r="X42" i="29"/>
  <c r="X42" i="30"/>
  <c r="X42" i="26"/>
  <c r="X42" i="31"/>
  <c r="X42" i="28"/>
  <c r="X42" i="32"/>
  <c r="X42" i="41"/>
  <c r="X42" i="34"/>
  <c r="X42" i="35"/>
  <c r="X42" i="39"/>
  <c r="X42" i="42"/>
  <c r="X42" i="33"/>
  <c r="X42" i="37"/>
  <c r="X42" i="38"/>
  <c r="X42" i="36"/>
  <c r="X42" i="40"/>
  <c r="X42" i="45"/>
  <c r="X42" i="50"/>
  <c r="X42" i="51"/>
  <c r="X42" i="46"/>
  <c r="X42" i="53"/>
  <c r="X42" i="56"/>
  <c r="X42" i="44"/>
  <c r="X42" i="43"/>
  <c r="X42" i="47"/>
  <c r="X42" i="52"/>
  <c r="X42" i="55"/>
  <c r="X42" i="49"/>
  <c r="X42" i="48"/>
  <c r="X42" i="22"/>
  <c r="X42" i="58"/>
  <c r="X42" i="23"/>
  <c r="X42" i="24"/>
  <c r="X42" i="54"/>
  <c r="X42" i="21"/>
  <c r="X42" i="57"/>
  <c r="X42" i="20"/>
  <c r="J13" i="36"/>
  <c r="J13" i="25"/>
  <c r="J13" i="27"/>
  <c r="J13" i="28"/>
  <c r="J13" i="30"/>
  <c r="J13" i="29"/>
  <c r="J13" i="38"/>
  <c r="J13" i="32"/>
  <c r="J13" i="34"/>
  <c r="J13" i="35"/>
  <c r="J13" i="26"/>
  <c r="J13" i="45"/>
  <c r="J13" i="40"/>
  <c r="J13" i="44"/>
  <c r="J13" i="39"/>
  <c r="J13" i="42"/>
  <c r="J13" i="31"/>
  <c r="J13" i="37"/>
  <c r="J13" i="49"/>
  <c r="J13" i="48"/>
  <c r="J13" i="43"/>
  <c r="J13" i="33"/>
  <c r="J13" i="46"/>
  <c r="J13" i="50"/>
  <c r="J13" i="41"/>
  <c r="J13" i="55"/>
  <c r="J13" i="21"/>
  <c r="J13" i="52"/>
  <c r="J13" i="58"/>
  <c r="J13" i="23"/>
  <c r="J13" i="56"/>
  <c r="J13" i="22"/>
  <c r="J13" i="47"/>
  <c r="J13" i="24"/>
  <c r="J13" i="51"/>
  <c r="J13" i="53"/>
  <c r="J13" i="57"/>
  <c r="J13" i="54"/>
  <c r="J13" i="20"/>
  <c r="X30" i="28"/>
  <c r="X30" i="25"/>
  <c r="X30" i="26"/>
  <c r="X30" i="29"/>
  <c r="X30" i="34"/>
  <c r="X30" i="27"/>
  <c r="X30" i="32"/>
  <c r="X30" i="31"/>
  <c r="X30" i="40"/>
  <c r="X30" i="42"/>
  <c r="X30" i="35"/>
  <c r="X30" i="36"/>
  <c r="X30" i="41"/>
  <c r="X30" i="37"/>
  <c r="X30" i="45"/>
  <c r="X30" i="33"/>
  <c r="X30" i="44"/>
  <c r="X30" i="49"/>
  <c r="X30" i="38"/>
  <c r="X30" i="52"/>
  <c r="X30" i="48"/>
  <c r="X30" i="43"/>
  <c r="X30" i="30"/>
  <c r="X30" i="46"/>
  <c r="X30" i="55"/>
  <c r="X30" i="53"/>
  <c r="X30" i="54"/>
  <c r="X30" i="50"/>
  <c r="X30" i="57"/>
  <c r="X30" i="51"/>
  <c r="X30" i="58"/>
  <c r="X30" i="22"/>
  <c r="X30" i="21"/>
  <c r="X30" i="24"/>
  <c r="X30" i="23"/>
  <c r="X30" i="56"/>
  <c r="X30" i="39"/>
  <c r="X30" i="47"/>
  <c r="X30" i="20"/>
  <c r="J15" i="26"/>
  <c r="J15" i="25"/>
  <c r="J15" i="29"/>
  <c r="J15" i="30"/>
  <c r="J15" i="27"/>
  <c r="J15" i="28"/>
  <c r="J15" i="32"/>
  <c r="J15" i="34"/>
  <c r="J15" i="35"/>
  <c r="J15" i="36"/>
  <c r="J15" i="37"/>
  <c r="J15" i="40"/>
  <c r="J15" i="44"/>
  <c r="J15" i="38"/>
  <c r="J15" i="41"/>
  <c r="J15" i="43"/>
  <c r="J15" i="31"/>
  <c r="J15" i="49"/>
  <c r="J15" i="39"/>
  <c r="J15" i="33"/>
  <c r="J15" i="46"/>
  <c r="J15" i="51"/>
  <c r="J15" i="50"/>
  <c r="J15" i="58"/>
  <c r="J15" i="23"/>
  <c r="J15" i="21"/>
  <c r="J15" i="56"/>
  <c r="J15" i="22"/>
  <c r="J15" i="47"/>
  <c r="J15" i="57"/>
  <c r="J15" i="48"/>
  <c r="J15" i="53"/>
  <c r="J15" i="45"/>
  <c r="J15" i="55"/>
  <c r="J15" i="24"/>
  <c r="J15" i="52"/>
  <c r="J15" i="54"/>
  <c r="J15" i="42"/>
  <c r="J15" i="20"/>
  <c r="X11" i="26"/>
  <c r="X11" i="28"/>
  <c r="X11" i="25"/>
  <c r="X11" i="27"/>
  <c r="X11" i="29"/>
  <c r="X11" i="40"/>
  <c r="X11" i="42"/>
  <c r="X11" i="31"/>
  <c r="X11" i="36"/>
  <c r="X11" i="38"/>
  <c r="X11" i="37"/>
  <c r="X11" i="46"/>
  <c r="X11" i="39"/>
  <c r="X11" i="43"/>
  <c r="X11" i="50"/>
  <c r="X11" i="51"/>
  <c r="X11" i="32"/>
  <c r="X11" i="35"/>
  <c r="X11" i="34"/>
  <c r="X11" i="41"/>
  <c r="X11" i="45"/>
  <c r="X11" i="33"/>
  <c r="X11" i="44"/>
  <c r="X11" i="30"/>
  <c r="X11" i="47"/>
  <c r="X11" i="57"/>
  <c r="X11" i="58"/>
  <c r="X11" i="48"/>
  <c r="X11" i="53"/>
  <c r="X11" i="49"/>
  <c r="X11" i="55"/>
  <c r="X11" i="21"/>
  <c r="X11" i="56"/>
  <c r="X11" i="23"/>
  <c r="X11" i="52"/>
  <c r="X11" i="22"/>
  <c r="X11" i="54"/>
  <c r="X11" i="24"/>
  <c r="X11" i="20"/>
  <c r="N17" i="29"/>
  <c r="N17" i="39"/>
  <c r="N17" i="25"/>
  <c r="N17" i="27"/>
  <c r="N17" i="54"/>
  <c r="N17" i="46"/>
  <c r="N17" i="51"/>
  <c r="N17" i="36"/>
  <c r="N17" i="49"/>
  <c r="N17" i="42"/>
  <c r="N17" i="32"/>
  <c r="N17" i="40"/>
  <c r="N17" i="52"/>
  <c r="N17" i="28"/>
  <c r="N17" i="53"/>
  <c r="N17" i="57"/>
  <c r="N17" i="33"/>
  <c r="N17" i="47"/>
  <c r="N17" i="26"/>
  <c r="N17" i="45"/>
  <c r="N17" i="37"/>
  <c r="N17" i="55"/>
  <c r="N17" i="31"/>
  <c r="N17" i="34"/>
  <c r="N17" i="44"/>
  <c r="N17" i="38"/>
  <c r="N17" i="43"/>
  <c r="N17" i="35"/>
  <c r="N17" i="50"/>
  <c r="N17" i="30"/>
  <c r="N17" i="24"/>
  <c r="N17" i="48"/>
  <c r="N17" i="41"/>
  <c r="N17" i="56"/>
  <c r="N17" i="58"/>
  <c r="N17" i="23"/>
  <c r="N17" i="22"/>
  <c r="N17" i="21"/>
  <c r="N17" i="20"/>
  <c r="V24" i="30"/>
  <c r="V24" i="31"/>
  <c r="V24" i="28"/>
  <c r="V24" i="27"/>
  <c r="V24" i="26"/>
  <c r="V24" i="29"/>
  <c r="V24" i="32"/>
  <c r="V24" i="33"/>
  <c r="V24" i="38"/>
  <c r="V24" i="36"/>
  <c r="V24" i="35"/>
  <c r="V24" i="25"/>
  <c r="V24" i="44"/>
  <c r="V24" i="42"/>
  <c r="V24" i="41"/>
  <c r="V24" i="43"/>
  <c r="V24" i="46"/>
  <c r="V24" i="49"/>
  <c r="V24" i="48"/>
  <c r="V24" i="50"/>
  <c r="V24" i="54"/>
  <c r="V24" i="47"/>
  <c r="V24" i="34"/>
  <c r="V24" i="39"/>
  <c r="V24" i="45"/>
  <c r="V24" i="52"/>
  <c r="V24" i="40"/>
  <c r="V24" i="37"/>
  <c r="V24" i="51"/>
  <c r="V24" i="53"/>
  <c r="V24" i="56"/>
  <c r="V24" i="55"/>
  <c r="V24" i="57"/>
  <c r="V24" i="23"/>
  <c r="V24" i="58"/>
  <c r="V24" i="24"/>
  <c r="V24" i="22"/>
  <c r="V24" i="21"/>
  <c r="V24" i="20"/>
  <c r="X27" i="25"/>
  <c r="X27" i="31"/>
  <c r="X27" i="26"/>
  <c r="X27" i="30"/>
  <c r="X27" i="32"/>
  <c r="X27" i="28"/>
  <c r="X27" i="40"/>
  <c r="X27" i="33"/>
  <c r="X27" i="27"/>
  <c r="X27" i="29"/>
  <c r="X27" i="42"/>
  <c r="X27" i="36"/>
  <c r="X27" i="38"/>
  <c r="X27" i="35"/>
  <c r="X27" i="46"/>
  <c r="X27" i="50"/>
  <c r="X27" i="51"/>
  <c r="X27" i="43"/>
  <c r="X27" i="45"/>
  <c r="X27" i="37"/>
  <c r="X27" i="49"/>
  <c r="X27" i="41"/>
  <c r="X27" i="52"/>
  <c r="X27" i="39"/>
  <c r="X27" i="44"/>
  <c r="X27" i="48"/>
  <c r="X27" i="54"/>
  <c r="X27" i="55"/>
  <c r="X27" i="56"/>
  <c r="X27" i="57"/>
  <c r="X27" i="58"/>
  <c r="X27" i="21"/>
  <c r="X27" i="24"/>
  <c r="X27" i="22"/>
  <c r="X27" i="34"/>
  <c r="X27" i="53"/>
  <c r="X27" i="23"/>
  <c r="X27" i="47"/>
  <c r="X27" i="20"/>
  <c r="J16" i="30"/>
  <c r="J16" i="27"/>
  <c r="J16" i="28"/>
  <c r="J16" i="25"/>
  <c r="J16" i="26"/>
  <c r="J16" i="29"/>
  <c r="J16" i="32"/>
  <c r="J16" i="34"/>
  <c r="J16" i="35"/>
  <c r="J16" i="36"/>
  <c r="J16" i="37"/>
  <c r="J16" i="38"/>
  <c r="J16" i="41"/>
  <c r="J16" i="43"/>
  <c r="J16" i="31"/>
  <c r="J16" i="42"/>
  <c r="J16" i="49"/>
  <c r="J16" i="52"/>
  <c r="J16" i="48"/>
  <c r="J16" i="47"/>
  <c r="J16" i="39"/>
  <c r="J16" i="33"/>
  <c r="J16" i="44"/>
  <c r="J16" i="50"/>
  <c r="J16" i="40"/>
  <c r="J16" i="58"/>
  <c r="J16" i="56"/>
  <c r="J16" i="22"/>
  <c r="J16" i="46"/>
  <c r="J16" i="21"/>
  <c r="J16" i="57"/>
  <c r="J16" i="54"/>
  <c r="J16" i="45"/>
  <c r="J16" i="24"/>
  <c r="J16" i="23"/>
  <c r="J16" i="51"/>
  <c r="J16" i="53"/>
  <c r="J16" i="55"/>
  <c r="J16" i="20"/>
  <c r="V8" i="55"/>
  <c r="V8" i="30"/>
  <c r="V8" i="31"/>
  <c r="V8" i="29"/>
  <c r="V8" i="26"/>
  <c r="V8" i="33"/>
  <c r="V8" i="38"/>
  <c r="V8" i="36"/>
  <c r="V8" i="32"/>
  <c r="V8" i="28"/>
  <c r="V8" i="40"/>
  <c r="V8" i="34"/>
  <c r="V8" i="35"/>
  <c r="V8" i="27"/>
  <c r="V8" i="41"/>
  <c r="V8" i="42"/>
  <c r="V8" i="44"/>
  <c r="V8" i="43"/>
  <c r="V8" i="25"/>
  <c r="V8" i="39"/>
  <c r="V8" i="49"/>
  <c r="V8" i="48"/>
  <c r="V8" i="54"/>
  <c r="V8" i="46"/>
  <c r="V8" i="53"/>
  <c r="V8" i="37"/>
  <c r="V8" i="51"/>
  <c r="V8" i="50"/>
  <c r="V8" i="52"/>
  <c r="V8" i="23"/>
  <c r="V8" i="58"/>
  <c r="V8" i="21"/>
  <c r="V8" i="47"/>
  <c r="V8" i="24"/>
  <c r="V8" i="45"/>
  <c r="V8" i="56"/>
  <c r="V8" i="57"/>
  <c r="V8" i="22"/>
  <c r="V8" i="20"/>
  <c r="X14" i="28"/>
  <c r="X14" i="26"/>
  <c r="X14" i="27"/>
  <c r="X14" i="32"/>
  <c r="X14" i="30"/>
  <c r="X14" i="25"/>
  <c r="X14" i="29"/>
  <c r="X14" i="31"/>
  <c r="X14" i="34"/>
  <c r="X14" i="41"/>
  <c r="X14" i="45"/>
  <c r="X14" i="44"/>
  <c r="X14" i="37"/>
  <c r="X14" i="49"/>
  <c r="X14" i="52"/>
  <c r="X14" i="48"/>
  <c r="X14" i="50"/>
  <c r="X14" i="42"/>
  <c r="X14" i="47"/>
  <c r="X14" i="35"/>
  <c r="X14" i="40"/>
  <c r="X14" i="43"/>
  <c r="X14" i="46"/>
  <c r="X14" i="53"/>
  <c r="X14" i="51"/>
  <c r="X14" i="39"/>
  <c r="X14" i="54"/>
  <c r="X14" i="58"/>
  <c r="X14" i="36"/>
  <c r="X14" i="33"/>
  <c r="X14" i="24"/>
  <c r="X14" i="56"/>
  <c r="X14" i="55"/>
  <c r="X14" i="21"/>
  <c r="X14" i="22"/>
  <c r="X14" i="38"/>
  <c r="X14" i="57"/>
  <c r="X14" i="23"/>
  <c r="X14" i="20"/>
  <c r="V21" i="28"/>
  <c r="V21" i="25"/>
  <c r="V21" i="27"/>
  <c r="V21" i="26"/>
  <c r="V21" i="32"/>
  <c r="V21" i="33"/>
  <c r="V21" i="30"/>
  <c r="V21" i="34"/>
  <c r="V21" i="29"/>
  <c r="V21" i="36"/>
  <c r="V21" i="39"/>
  <c r="V21" i="37"/>
  <c r="V21" i="46"/>
  <c r="V21" i="40"/>
  <c r="V21" i="45"/>
  <c r="V21" i="43"/>
  <c r="V21" i="31"/>
  <c r="V21" i="42"/>
  <c r="V21" i="38"/>
  <c r="V21" i="49"/>
  <c r="V21" i="35"/>
  <c r="V21" i="52"/>
  <c r="V21" i="41"/>
  <c r="V21" i="47"/>
  <c r="V21" i="44"/>
  <c r="V21" i="50"/>
  <c r="V21" i="54"/>
  <c r="V21" i="48"/>
  <c r="V21" i="51"/>
  <c r="V21" i="24"/>
  <c r="V21" i="53"/>
  <c r="V21" i="55"/>
  <c r="V21" i="56"/>
  <c r="V21" i="57"/>
  <c r="V21" i="21"/>
  <c r="V21" i="58"/>
  <c r="V21" i="22"/>
  <c r="V21" i="23"/>
  <c r="V21" i="20"/>
  <c r="N27" i="45"/>
  <c r="N27" i="35"/>
  <c r="N27" i="53"/>
  <c r="N27" i="43"/>
  <c r="N27" i="31"/>
  <c r="N27" i="33"/>
  <c r="N27" i="41"/>
  <c r="N27" i="29"/>
  <c r="N27" i="39"/>
  <c r="N27" i="25"/>
  <c r="N27" i="27"/>
  <c r="N27" i="34"/>
  <c r="N27" i="55"/>
  <c r="N27" i="26"/>
  <c r="N27" i="40"/>
  <c r="N27" i="46"/>
  <c r="N27" i="54"/>
  <c r="N27" i="48"/>
  <c r="N27" i="52"/>
  <c r="N27" i="38"/>
  <c r="N27" i="50"/>
  <c r="N27" i="32"/>
  <c r="N27" i="49"/>
  <c r="N27" i="58"/>
  <c r="N27" i="30"/>
  <c r="N27" i="42"/>
  <c r="N27" i="37"/>
  <c r="N27" i="47"/>
  <c r="N27" i="57"/>
  <c r="N27" i="44"/>
  <c r="N27" i="28"/>
  <c r="N27" i="56"/>
  <c r="N27" i="36"/>
  <c r="N27" i="51"/>
  <c r="N27" i="24"/>
  <c r="N27" i="21"/>
  <c r="N27" i="23"/>
  <c r="N27" i="22"/>
  <c r="N27" i="20"/>
  <c r="V37" i="28"/>
  <c r="V37" i="27"/>
  <c r="V37" i="26"/>
  <c r="V37" i="25"/>
  <c r="V37" i="32"/>
  <c r="V37" i="31"/>
  <c r="V37" i="30"/>
  <c r="V37" i="33"/>
  <c r="V37" i="34"/>
  <c r="V37" i="36"/>
  <c r="V37" i="35"/>
  <c r="V37" i="46"/>
  <c r="V37" i="45"/>
  <c r="V37" i="38"/>
  <c r="V37" i="29"/>
  <c r="V37" i="37"/>
  <c r="V37" i="39"/>
  <c r="V37" i="49"/>
  <c r="V37" i="43"/>
  <c r="V37" i="52"/>
  <c r="V37" i="40"/>
  <c r="V37" i="42"/>
  <c r="V37" i="48"/>
  <c r="V37" i="41"/>
  <c r="V37" i="47"/>
  <c r="V37" i="54"/>
  <c r="V37" i="44"/>
  <c r="V37" i="24"/>
  <c r="V37" i="51"/>
  <c r="V37" i="21"/>
  <c r="V37" i="50"/>
  <c r="V37" i="23"/>
  <c r="V37" i="53"/>
  <c r="V37" i="56"/>
  <c r="V37" i="58"/>
  <c r="V37" i="22"/>
  <c r="V37" i="57"/>
  <c r="V37" i="55"/>
  <c r="V37" i="20"/>
  <c r="V40" i="30"/>
  <c r="V40" i="31"/>
  <c r="V40" i="27"/>
  <c r="V40" i="25"/>
  <c r="V40" i="26"/>
  <c r="V40" i="28"/>
  <c r="V40" i="32"/>
  <c r="V40" i="38"/>
  <c r="V40" i="36"/>
  <c r="V40" i="34"/>
  <c r="V40" i="33"/>
  <c r="V40" i="35"/>
  <c r="V40" i="39"/>
  <c r="V40" i="44"/>
  <c r="V40" i="37"/>
  <c r="V40" i="43"/>
  <c r="V40" i="40"/>
  <c r="V40" i="45"/>
  <c r="V40" i="29"/>
  <c r="V40" i="46"/>
  <c r="V40" i="49"/>
  <c r="V40" i="48"/>
  <c r="V40" i="41"/>
  <c r="V40" i="54"/>
  <c r="V40" i="42"/>
  <c r="V40" i="47"/>
  <c r="V40" i="52"/>
  <c r="V40" i="56"/>
  <c r="V40" i="51"/>
  <c r="V40" i="55"/>
  <c r="V40" i="23"/>
  <c r="V40" i="50"/>
  <c r="V40" i="57"/>
  <c r="V40" i="58"/>
  <c r="V40" i="24"/>
  <c r="V40" i="53"/>
  <c r="V40" i="22"/>
  <c r="V40" i="21"/>
  <c r="V40" i="20"/>
  <c r="J30" i="25"/>
  <c r="J30" i="28"/>
  <c r="J30" i="27"/>
  <c r="J30" i="26"/>
  <c r="J30" i="30"/>
  <c r="J30" i="31"/>
  <c r="J30" i="38"/>
  <c r="J30" i="34"/>
  <c r="J30" i="45"/>
  <c r="J30" i="32"/>
  <c r="J30" i="33"/>
  <c r="J30" i="44"/>
  <c r="J30" i="29"/>
  <c r="J30" i="49"/>
  <c r="J30" i="48"/>
  <c r="J30" i="42"/>
  <c r="J30" i="54"/>
  <c r="J30" i="47"/>
  <c r="J30" i="40"/>
  <c r="J30" i="36"/>
  <c r="J30" i="37"/>
  <c r="J30" i="43"/>
  <c r="J30" i="41"/>
  <c r="J30" i="39"/>
  <c r="J30" i="53"/>
  <c r="J30" i="23"/>
  <c r="J30" i="21"/>
  <c r="J30" i="22"/>
  <c r="J30" i="55"/>
  <c r="J30" i="58"/>
  <c r="J30" i="56"/>
  <c r="J30" i="52"/>
  <c r="J30" i="51"/>
  <c r="J30" i="46"/>
  <c r="J30" i="57"/>
  <c r="J30" i="50"/>
  <c r="J30" i="24"/>
  <c r="J30" i="35"/>
  <c r="J30" i="20"/>
  <c r="X8" i="27"/>
  <c r="X8" i="25"/>
  <c r="X8" i="29"/>
  <c r="X8" i="30"/>
  <c r="X8" i="26"/>
  <c r="X8" i="28"/>
  <c r="X8" i="33"/>
  <c r="X8" i="35"/>
  <c r="X8" i="37"/>
  <c r="X8" i="32"/>
  <c r="X8" i="31"/>
  <c r="X8" i="34"/>
  <c r="X8" i="36"/>
  <c r="X8" i="42"/>
  <c r="X8" i="40"/>
  <c r="X8" i="41"/>
  <c r="X8" i="38"/>
  <c r="X8" i="47"/>
  <c r="X8" i="39"/>
  <c r="X8" i="43"/>
  <c r="X8" i="50"/>
  <c r="X8" i="44"/>
  <c r="X8" i="53"/>
  <c r="X8" i="49"/>
  <c r="X8" i="57"/>
  <c r="X8" i="45"/>
  <c r="X8" i="46"/>
  <c r="X8" i="51"/>
  <c r="X8" i="52"/>
  <c r="X8" i="56"/>
  <c r="X8" i="22"/>
  <c r="X8" i="21"/>
  <c r="X8" i="58"/>
  <c r="X8" i="48"/>
  <c r="X8" i="23"/>
  <c r="X8" i="55"/>
  <c r="X8" i="54"/>
  <c r="X8" i="24"/>
  <c r="X8" i="20"/>
  <c r="N11" i="45"/>
  <c r="N11" i="35"/>
  <c r="N11" i="53"/>
  <c r="N11" i="43"/>
  <c r="N11" i="31"/>
  <c r="N11" i="33"/>
  <c r="N11" i="41"/>
  <c r="N11" i="29"/>
  <c r="N11" i="39"/>
  <c r="N11" i="25"/>
  <c r="N11" i="27"/>
  <c r="N11" i="44"/>
  <c r="N11" i="30"/>
  <c r="N11" i="36"/>
  <c r="N11" i="49"/>
  <c r="N11" i="51"/>
  <c r="N11" i="42"/>
  <c r="N11" i="32"/>
  <c r="N11" i="26"/>
  <c r="N11" i="54"/>
  <c r="N11" i="34"/>
  <c r="N11" i="52"/>
  <c r="N11" i="56"/>
  <c r="N11" i="58"/>
  <c r="N11" i="57"/>
  <c r="N11" i="37"/>
  <c r="N11" i="46"/>
  <c r="N11" i="55"/>
  <c r="N11" i="24"/>
  <c r="N11" i="48"/>
  <c r="N11" i="50"/>
  <c r="N11" i="47"/>
  <c r="N11" i="28"/>
  <c r="N11" i="40"/>
  <c r="N11" i="38"/>
  <c r="N11" i="21"/>
  <c r="N11" i="23"/>
  <c r="N11" i="22"/>
  <c r="N11" i="20"/>
  <c r="X21" i="28"/>
  <c r="X21" i="26"/>
  <c r="X21" i="27"/>
  <c r="X21" i="29"/>
  <c r="X21" i="30"/>
  <c r="X21" i="31"/>
  <c r="X21" i="32"/>
  <c r="X21" i="34"/>
  <c r="X21" i="37"/>
  <c r="X21" i="35"/>
  <c r="X21" i="41"/>
  <c r="X21" i="40"/>
  <c r="X21" i="33"/>
  <c r="X21" i="39"/>
  <c r="X21" i="38"/>
  <c r="X21" i="44"/>
  <c r="X21" i="43"/>
  <c r="X21" i="48"/>
  <c r="X21" i="45"/>
  <c r="X21" i="46"/>
  <c r="X21" i="47"/>
  <c r="X21" i="50"/>
  <c r="X21" i="51"/>
  <c r="X21" i="36"/>
  <c r="X21" i="25"/>
  <c r="X21" i="24"/>
  <c r="X21" i="57"/>
  <c r="X21" i="49"/>
  <c r="X21" i="56"/>
  <c r="X21" i="52"/>
  <c r="X21" i="53"/>
  <c r="X21" i="55"/>
  <c r="X21" i="42"/>
  <c r="X21" i="21"/>
  <c r="X21" i="23"/>
  <c r="X21" i="22"/>
  <c r="X21" i="54"/>
  <c r="X21" i="58"/>
  <c r="X21" i="20"/>
  <c r="V31" i="25"/>
  <c r="V31" i="29"/>
  <c r="V31" i="30"/>
  <c r="V31" i="26"/>
  <c r="V31" i="28"/>
  <c r="V31" i="31"/>
  <c r="V31" i="27"/>
  <c r="V31" i="37"/>
  <c r="V31" i="39"/>
  <c r="V31" i="40"/>
  <c r="V31" i="43"/>
  <c r="V31" i="38"/>
  <c r="V31" i="32"/>
  <c r="V31" i="41"/>
  <c r="V31" i="33"/>
  <c r="V31" i="34"/>
  <c r="V31" i="36"/>
  <c r="V31" i="47"/>
  <c r="V31" i="35"/>
  <c r="V31" i="45"/>
  <c r="V31" i="46"/>
  <c r="V31" i="48"/>
  <c r="V31" i="51"/>
  <c r="V31" i="53"/>
  <c r="V31" i="42"/>
  <c r="V31" i="49"/>
  <c r="V31" i="56"/>
  <c r="V31" i="23"/>
  <c r="V31" i="21"/>
  <c r="V31" i="22"/>
  <c r="V31" i="58"/>
  <c r="V31" i="44"/>
  <c r="V31" i="52"/>
  <c r="V31" i="54"/>
  <c r="V31" i="24"/>
  <c r="V31" i="55"/>
  <c r="V31" i="57"/>
  <c r="V31" i="50"/>
  <c r="V31" i="20"/>
  <c r="X34" i="26"/>
  <c r="X34" i="28"/>
  <c r="X34" i="29"/>
  <c r="X34" i="32"/>
  <c r="X34" i="34"/>
  <c r="X34" i="33"/>
  <c r="X34" i="36"/>
  <c r="X34" i="38"/>
  <c r="X34" i="25"/>
  <c r="X34" i="37"/>
  <c r="X34" i="35"/>
  <c r="X34" i="46"/>
  <c r="X34" i="41"/>
  <c r="X34" i="43"/>
  <c r="X34" i="30"/>
  <c r="X34" i="49"/>
  <c r="X34" i="48"/>
  <c r="X34" i="40"/>
  <c r="X34" i="39"/>
  <c r="X34" i="47"/>
  <c r="X34" i="45"/>
  <c r="X34" i="51"/>
  <c r="X34" i="27"/>
  <c r="X34" i="31"/>
  <c r="X34" i="54"/>
  <c r="X34" i="24"/>
  <c r="X34" i="44"/>
  <c r="X34" i="57"/>
  <c r="X34" i="52"/>
  <c r="X34" i="58"/>
  <c r="X34" i="22"/>
  <c r="X34" i="21"/>
  <c r="X34" i="50"/>
  <c r="X34" i="23"/>
  <c r="X34" i="53"/>
  <c r="X34" i="56"/>
  <c r="X34" i="42"/>
  <c r="X34" i="55"/>
  <c r="X34" i="20"/>
  <c r="N37" i="34"/>
  <c r="N37" i="37"/>
  <c r="N37" i="44"/>
  <c r="N37" i="42"/>
  <c r="N37" i="32"/>
  <c r="N37" i="40"/>
  <c r="N37" i="52"/>
  <c r="N37" i="24"/>
  <c r="N37" i="26"/>
  <c r="N37" i="28"/>
  <c r="N37" i="47"/>
  <c r="N37" i="50"/>
  <c r="N37" i="45"/>
  <c r="N37" i="35"/>
  <c r="N37" i="46"/>
  <c r="N37" i="27"/>
  <c r="N37" i="41"/>
  <c r="N37" i="57"/>
  <c r="N37" i="30"/>
  <c r="N37" i="53"/>
  <c r="N37" i="58"/>
  <c r="N37" i="25"/>
  <c r="N37" i="39"/>
  <c r="N37" i="56"/>
  <c r="N37" i="33"/>
  <c r="N37" i="49"/>
  <c r="N37" i="29"/>
  <c r="N37" i="48"/>
  <c r="N37" i="54"/>
  <c r="N37" i="31"/>
  <c r="N37" i="43"/>
  <c r="N37" i="51"/>
  <c r="N37" i="36"/>
  <c r="N37" i="55"/>
  <c r="N37" i="38"/>
  <c r="N37" i="21"/>
  <c r="N37" i="23"/>
  <c r="N37" i="22"/>
  <c r="N37" i="20"/>
  <c r="N40" i="32"/>
  <c r="N40" i="40"/>
  <c r="N40" i="30"/>
  <c r="N40" i="38"/>
  <c r="N40" i="55"/>
  <c r="N40" i="57"/>
  <c r="N40" i="26"/>
  <c r="N40" i="28"/>
  <c r="N40" i="47"/>
  <c r="N40" i="50"/>
  <c r="N40" i="35"/>
  <c r="N40" i="53"/>
  <c r="N40" i="43"/>
  <c r="N40" i="48"/>
  <c r="N40" i="58"/>
  <c r="N40" i="25"/>
  <c r="N40" i="39"/>
  <c r="N40" i="44"/>
  <c r="N40" i="56"/>
  <c r="N40" i="33"/>
  <c r="N40" i="49"/>
  <c r="N40" i="51"/>
  <c r="N40" i="31"/>
  <c r="N40" i="36"/>
  <c r="N40" i="37"/>
  <c r="N40" i="46"/>
  <c r="N40" i="45"/>
  <c r="N40" i="41"/>
  <c r="N40" i="24"/>
  <c r="N40" i="54"/>
  <c r="N40" i="52"/>
  <c r="N40" i="42"/>
  <c r="N40" i="27"/>
  <c r="N40" i="34"/>
  <c r="N40" i="29"/>
  <c r="N40" i="22"/>
  <c r="N40" i="21"/>
  <c r="N40" i="23"/>
  <c r="N40" i="20"/>
  <c r="X43" i="27"/>
  <c r="X43" i="26"/>
  <c r="X43" i="29"/>
  <c r="X43" i="30"/>
  <c r="X43" i="31"/>
  <c r="X43" i="28"/>
  <c r="X43" i="25"/>
  <c r="X43" i="32"/>
  <c r="X43" i="40"/>
  <c r="X43" i="34"/>
  <c r="X43" i="35"/>
  <c r="X43" i="39"/>
  <c r="X43" i="42"/>
  <c r="X43" i="33"/>
  <c r="X43" i="36"/>
  <c r="X43" i="38"/>
  <c r="X43" i="37"/>
  <c r="X43" i="46"/>
  <c r="X43" i="50"/>
  <c r="X43" i="51"/>
  <c r="X43" i="41"/>
  <c r="X43" i="44"/>
  <c r="X43" i="48"/>
  <c r="X43" i="43"/>
  <c r="X43" i="47"/>
  <c r="X43" i="52"/>
  <c r="X43" i="55"/>
  <c r="X43" i="49"/>
  <c r="X43" i="56"/>
  <c r="X43" i="58"/>
  <c r="X43" i="21"/>
  <c r="X43" i="22"/>
  <c r="X43" i="57"/>
  <c r="X43" i="54"/>
  <c r="X43" i="24"/>
  <c r="X43" i="53"/>
  <c r="X43" i="23"/>
  <c r="X43" i="45"/>
  <c r="X43" i="20"/>
  <c r="Q38" i="17"/>
  <c r="Q44" i="17"/>
  <c r="Q35" i="17"/>
  <c r="Q41" i="17"/>
  <c r="Q13" i="17"/>
  <c r="Q29" i="17"/>
  <c r="Q11" i="17"/>
  <c r="AX47" i="17"/>
  <c r="AY47" i="17" s="1"/>
  <c r="Q27" i="17"/>
  <c r="Q43" i="17"/>
  <c r="Q19" i="17"/>
  <c r="Q22" i="17"/>
  <c r="Q28" i="17"/>
  <c r="Q47" i="17"/>
  <c r="C47" i="17" s="1"/>
  <c r="Q25" i="17"/>
  <c r="Q20" i="17"/>
  <c r="Q42" i="17"/>
  <c r="Q36" i="17"/>
  <c r="Q30" i="17"/>
  <c r="Q40" i="17"/>
  <c r="Q21" i="17"/>
  <c r="Q37" i="17"/>
  <c r="Q34" i="17"/>
  <c r="Q12" i="17"/>
  <c r="Q31" i="17"/>
  <c r="Q32" i="17"/>
  <c r="Y47" i="17"/>
  <c r="E47" i="17" s="1"/>
  <c r="X47" i="17"/>
  <c r="D47" i="17" s="1"/>
  <c r="Q23" i="17"/>
  <c r="Q39" i="17"/>
  <c r="Q14" i="17"/>
  <c r="Q33" i="17"/>
  <c r="Q45" i="17"/>
  <c r="Q17" i="17"/>
  <c r="Q24" i="17"/>
  <c r="Q46" i="17"/>
  <c r="Q9" i="17"/>
  <c r="Q15" i="17"/>
  <c r="AX49" i="17"/>
  <c r="AY49" i="17" s="1"/>
  <c r="AX50" i="17"/>
  <c r="AY50" i="17" s="1"/>
  <c r="AI10" i="17"/>
  <c r="F10" i="17" s="1"/>
  <c r="AI29" i="17"/>
  <c r="F29" i="17" s="1"/>
  <c r="AI25" i="17"/>
  <c r="F25" i="17" s="1"/>
  <c r="AI41" i="17"/>
  <c r="F41" i="17" s="1"/>
  <c r="AI33" i="17"/>
  <c r="F33" i="17" s="1"/>
  <c r="AI26" i="17"/>
  <c r="F26" i="17" s="1"/>
  <c r="AI19" i="17"/>
  <c r="F19" i="17" s="1"/>
  <c r="AI11" i="17"/>
  <c r="F11" i="17" s="1"/>
  <c r="AW50" i="17"/>
  <c r="AI14" i="17"/>
  <c r="F14" i="17" s="1"/>
  <c r="AJ29" i="17"/>
  <c r="G29" i="17" s="1"/>
  <c r="AI40" i="17"/>
  <c r="F40" i="17" s="1"/>
  <c r="AJ22" i="17"/>
  <c r="G22" i="17" s="1"/>
  <c r="AW49" i="17"/>
  <c r="AJ44" i="17"/>
  <c r="G44" i="17" s="1"/>
  <c r="AJ28" i="17"/>
  <c r="G28" i="17" s="1"/>
  <c r="AJ12" i="17"/>
  <c r="G12" i="17" s="1"/>
  <c r="AJ31" i="17"/>
  <c r="G31" i="17" s="1"/>
  <c r="AI18" i="17"/>
  <c r="F18" i="17" s="1"/>
  <c r="AJ15" i="17"/>
  <c r="G15" i="17" s="1"/>
  <c r="AJ14" i="17"/>
  <c r="G14" i="17" s="1"/>
  <c r="AJ43" i="17"/>
  <c r="G43" i="17" s="1"/>
  <c r="AI32" i="17"/>
  <c r="F32" i="17" s="1"/>
  <c r="AJ25" i="17"/>
  <c r="G25" i="17" s="1"/>
  <c r="AJ21" i="17"/>
  <c r="G21" i="17" s="1"/>
  <c r="AI35" i="17"/>
  <c r="F35" i="17" s="1"/>
  <c r="AJ32" i="17"/>
  <c r="G32" i="17" s="1"/>
  <c r="AJ10" i="17"/>
  <c r="G10" i="17" s="1"/>
  <c r="AJ39" i="17"/>
  <c r="G39" i="17" s="1"/>
  <c r="AI20" i="17"/>
  <c r="F20" i="17" s="1"/>
  <c r="AI13" i="17"/>
  <c r="F13" i="17" s="1"/>
  <c r="AJ13" i="17"/>
  <c r="G13" i="17" s="1"/>
  <c r="AI28" i="17"/>
  <c r="F28" i="17" s="1"/>
  <c r="AJ17" i="17"/>
  <c r="G17" i="17" s="1"/>
  <c r="AI9" i="17"/>
  <c r="F9" i="17" s="1"/>
  <c r="AJ24" i="17"/>
  <c r="G24" i="17" s="1"/>
  <c r="AJ46" i="17"/>
  <c r="G46" i="17" s="1"/>
  <c r="AJ35" i="17"/>
  <c r="G35" i="17" s="1"/>
  <c r="AJ42" i="17"/>
  <c r="G42" i="17" s="1"/>
  <c r="AJ20" i="17"/>
  <c r="G20" i="17" s="1"/>
  <c r="AI16" i="17"/>
  <c r="F16" i="17" s="1"/>
  <c r="AI38" i="17"/>
  <c r="F38" i="17" s="1"/>
  <c r="AJ27" i="17"/>
  <c r="G27" i="17" s="1"/>
  <c r="AE47" i="17"/>
  <c r="AJ9" i="17"/>
  <c r="G9" i="17" s="1"/>
  <c r="AJ37" i="17"/>
  <c r="G37" i="17" s="1"/>
  <c r="AJ30" i="17"/>
  <c r="G30" i="17" s="1"/>
  <c r="AI46" i="17"/>
  <c r="F46" i="17" s="1"/>
  <c r="AJ34" i="17"/>
  <c r="G34" i="17" s="1"/>
  <c r="AI24" i="17"/>
  <c r="F24" i="17" s="1"/>
  <c r="AH47" i="17"/>
  <c r="AJ23" i="17"/>
  <c r="G23" i="17" s="1"/>
  <c r="P10" i="17"/>
  <c r="P18" i="17"/>
  <c r="F8" i="17"/>
  <c r="P26" i="17"/>
  <c r="J11" i="39" l="1"/>
  <c r="J11" i="36"/>
  <c r="J11" i="27"/>
  <c r="J11" i="28"/>
  <c r="J11" i="26"/>
  <c r="J11" i="30"/>
  <c r="J11" i="32"/>
  <c r="J11" i="25"/>
  <c r="J11" i="31"/>
  <c r="J11" i="40"/>
  <c r="J11" i="29"/>
  <c r="J11" i="34"/>
  <c r="J11" i="35"/>
  <c r="J11" i="38"/>
  <c r="J11" i="33"/>
  <c r="J11" i="50"/>
  <c r="J11" i="51"/>
  <c r="J11" i="42"/>
  <c r="J11" i="49"/>
  <c r="J11" i="52"/>
  <c r="J11" i="41"/>
  <c r="J11" i="37"/>
  <c r="J11" i="48"/>
  <c r="J11" i="43"/>
  <c r="J11" i="44"/>
  <c r="J11" i="46"/>
  <c r="J11" i="53"/>
  <c r="J11" i="55"/>
  <c r="J11" i="58"/>
  <c r="J11" i="23"/>
  <c r="J11" i="47"/>
  <c r="J11" i="21"/>
  <c r="J11" i="57"/>
  <c r="J11" i="45"/>
  <c r="J11" i="24"/>
  <c r="J11" i="22"/>
  <c r="J11" i="56"/>
  <c r="J11" i="54"/>
  <c r="J11" i="20"/>
  <c r="T30" i="33"/>
  <c r="T30" i="25"/>
  <c r="T30" i="28"/>
  <c r="T30" i="27"/>
  <c r="T30" i="26"/>
  <c r="T30" i="31"/>
  <c r="T30" i="29"/>
  <c r="T30" i="38"/>
  <c r="T30" i="41"/>
  <c r="T30" i="36"/>
  <c r="T30" i="37"/>
  <c r="T30" i="45"/>
  <c r="T30" i="34"/>
  <c r="T30" i="39"/>
  <c r="T30" i="44"/>
  <c r="T30" i="42"/>
  <c r="T30" i="35"/>
  <c r="T30" i="43"/>
  <c r="T30" i="52"/>
  <c r="T30" i="30"/>
  <c r="T30" i="48"/>
  <c r="T30" i="40"/>
  <c r="T30" i="49"/>
  <c r="T30" i="47"/>
  <c r="T30" i="54"/>
  <c r="T30" i="46"/>
  <c r="T30" i="32"/>
  <c r="T30" i="50"/>
  <c r="T30" i="53"/>
  <c r="T30" i="58"/>
  <c r="T30" i="51"/>
  <c r="T30" i="23"/>
  <c r="T30" i="24"/>
  <c r="T30" i="21"/>
  <c r="T30" i="56"/>
  <c r="T30" i="57"/>
  <c r="T30" i="22"/>
  <c r="T30" i="55"/>
  <c r="T30" i="20"/>
  <c r="J28" i="25"/>
  <c r="J28" i="33"/>
  <c r="J28" i="28"/>
  <c r="J28" i="27"/>
  <c r="J28" i="32"/>
  <c r="J28" i="30"/>
  <c r="J28" i="26"/>
  <c r="J28" i="29"/>
  <c r="J28" i="31"/>
  <c r="J28" i="38"/>
  <c r="J28" i="35"/>
  <c r="J28" i="36"/>
  <c r="J28" i="37"/>
  <c r="J28" i="39"/>
  <c r="J28" i="45"/>
  <c r="J28" i="41"/>
  <c r="J28" i="34"/>
  <c r="J28" i="48"/>
  <c r="J28" i="44"/>
  <c r="J28" i="40"/>
  <c r="J28" i="51"/>
  <c r="J28" i="53"/>
  <c r="J28" i="42"/>
  <c r="J28" i="43"/>
  <c r="J28" i="54"/>
  <c r="J28" i="55"/>
  <c r="J28" i="23"/>
  <c r="J28" i="22"/>
  <c r="J28" i="58"/>
  <c r="J28" i="56"/>
  <c r="J28" i="21"/>
  <c r="J28" i="52"/>
  <c r="J28" i="46"/>
  <c r="J28" i="57"/>
  <c r="J28" i="50"/>
  <c r="J28" i="24"/>
  <c r="J28" i="49"/>
  <c r="J28" i="47"/>
  <c r="J28" i="20"/>
  <c r="T7" i="52"/>
  <c r="T7" i="39"/>
  <c r="T7" i="27"/>
  <c r="T7" i="31"/>
  <c r="T7" i="28"/>
  <c r="T7" i="25"/>
  <c r="T7" i="26"/>
  <c r="T7" i="32"/>
  <c r="T7" i="37"/>
  <c r="T7" i="33"/>
  <c r="T7" i="40"/>
  <c r="T7" i="43"/>
  <c r="T7" i="34"/>
  <c r="T7" i="41"/>
  <c r="T7" i="47"/>
  <c r="T7" i="36"/>
  <c r="T7" i="35"/>
  <c r="T7" i="45"/>
  <c r="T7" i="50"/>
  <c r="T7" i="46"/>
  <c r="T7" i="42"/>
  <c r="T7" i="38"/>
  <c r="T7" i="29"/>
  <c r="T7" i="56"/>
  <c r="T7" i="54"/>
  <c r="T7" i="49"/>
  <c r="T7" i="51"/>
  <c r="T7" i="23"/>
  <c r="T7" i="21"/>
  <c r="T7" i="22"/>
  <c r="T7" i="53"/>
  <c r="T7" i="24"/>
  <c r="T7" i="48"/>
  <c r="T7" i="55"/>
  <c r="T7" i="57"/>
  <c r="T7" i="58"/>
  <c r="T7" i="30"/>
  <c r="T7" i="44"/>
  <c r="T7" i="20"/>
  <c r="T43" i="28"/>
  <c r="T43" i="26"/>
  <c r="T43" i="27"/>
  <c r="T43" i="25"/>
  <c r="T43" i="31"/>
  <c r="T43" i="32"/>
  <c r="T43" i="29"/>
  <c r="T43" i="33"/>
  <c r="T43" i="40"/>
  <c r="T43" i="38"/>
  <c r="T43" i="30"/>
  <c r="T43" i="36"/>
  <c r="T43" i="35"/>
  <c r="T43" i="42"/>
  <c r="T43" i="46"/>
  <c r="T43" i="50"/>
  <c r="T43" i="51"/>
  <c r="T43" i="37"/>
  <c r="T43" i="39"/>
  <c r="T43" i="41"/>
  <c r="T43" i="49"/>
  <c r="T43" i="44"/>
  <c r="T43" i="55"/>
  <c r="T43" i="34"/>
  <c r="T43" i="47"/>
  <c r="T43" i="54"/>
  <c r="T43" i="48"/>
  <c r="T43" i="24"/>
  <c r="T43" i="52"/>
  <c r="T43" i="56"/>
  <c r="T43" i="57"/>
  <c r="T43" i="22"/>
  <c r="T43" i="23"/>
  <c r="T43" i="43"/>
  <c r="T43" i="53"/>
  <c r="T43" i="58"/>
  <c r="T43" i="21"/>
  <c r="T43" i="45"/>
  <c r="T43" i="20"/>
  <c r="J10" i="39"/>
  <c r="J10" i="36"/>
  <c r="J10" i="29"/>
  <c r="J10" i="27"/>
  <c r="J10" i="25"/>
  <c r="J10" i="31"/>
  <c r="J10" i="28"/>
  <c r="J10" i="30"/>
  <c r="J10" i="32"/>
  <c r="J10" i="35"/>
  <c r="J10" i="33"/>
  <c r="J10" i="40"/>
  <c r="J10" i="50"/>
  <c r="J10" i="38"/>
  <c r="J10" i="37"/>
  <c r="J10" i="49"/>
  <c r="J10" i="52"/>
  <c r="J10" i="41"/>
  <c r="J10" i="48"/>
  <c r="J10" i="43"/>
  <c r="J10" i="34"/>
  <c r="J10" i="55"/>
  <c r="J10" i="46"/>
  <c r="J10" i="26"/>
  <c r="J10" i="51"/>
  <c r="J10" i="53"/>
  <c r="J10" i="56"/>
  <c r="J10" i="22"/>
  <c r="J10" i="21"/>
  <c r="J10" i="44"/>
  <c r="J10" i="47"/>
  <c r="J10" i="24"/>
  <c r="J10" i="45"/>
  <c r="J10" i="54"/>
  <c r="J10" i="23"/>
  <c r="J10" i="42"/>
  <c r="J10" i="58"/>
  <c r="J10" i="57"/>
  <c r="J10" i="20"/>
  <c r="J25" i="26"/>
  <c r="J25" i="34"/>
  <c r="J25" i="28"/>
  <c r="J25" i="29"/>
  <c r="J25" i="41"/>
  <c r="J25" i="33"/>
  <c r="J25" i="38"/>
  <c r="J25" i="25"/>
  <c r="J25" i="36"/>
  <c r="J25" i="37"/>
  <c r="J25" i="31"/>
  <c r="J25" i="46"/>
  <c r="J25" i="44"/>
  <c r="J25" i="50"/>
  <c r="J25" i="30"/>
  <c r="J25" i="32"/>
  <c r="J25" i="49"/>
  <c r="J25" i="52"/>
  <c r="J25" i="45"/>
  <c r="J25" i="40"/>
  <c r="J25" i="47"/>
  <c r="J25" i="56"/>
  <c r="J25" i="48"/>
  <c r="J25" i="51"/>
  <c r="J25" i="53"/>
  <c r="J25" i="42"/>
  <c r="J25" i="43"/>
  <c r="J25" i="39"/>
  <c r="J25" i="27"/>
  <c r="J25" i="54"/>
  <c r="J25" i="23"/>
  <c r="J25" i="55"/>
  <c r="J25" i="22"/>
  <c r="J25" i="58"/>
  <c r="J25" i="21"/>
  <c r="J25" i="57"/>
  <c r="J25" i="35"/>
  <c r="J25" i="24"/>
  <c r="J25" i="20"/>
  <c r="J27" i="29"/>
  <c r="J27" i="25"/>
  <c r="J27" i="28"/>
  <c r="J27" i="30"/>
  <c r="J27" i="40"/>
  <c r="J27" i="33"/>
  <c r="J27" i="26"/>
  <c r="J27" i="31"/>
  <c r="J27" i="35"/>
  <c r="J27" i="36"/>
  <c r="J27" i="37"/>
  <c r="J27" i="39"/>
  <c r="J27" i="50"/>
  <c r="J27" i="51"/>
  <c r="J27" i="41"/>
  <c r="J27" i="45"/>
  <c r="J27" i="32"/>
  <c r="J27" i="49"/>
  <c r="J27" i="52"/>
  <c r="J27" i="34"/>
  <c r="J27" i="46"/>
  <c r="J27" i="44"/>
  <c r="J27" i="47"/>
  <c r="J27" i="27"/>
  <c r="J27" i="48"/>
  <c r="J27" i="42"/>
  <c r="J27" i="43"/>
  <c r="J27" i="38"/>
  <c r="J27" i="54"/>
  <c r="J27" i="23"/>
  <c r="J27" i="53"/>
  <c r="J27" i="55"/>
  <c r="J27" i="21"/>
  <c r="J27" i="58"/>
  <c r="J27" i="24"/>
  <c r="J27" i="56"/>
  <c r="J27" i="22"/>
  <c r="J27" i="57"/>
  <c r="J27" i="20"/>
  <c r="T10" i="27"/>
  <c r="T10" i="34"/>
  <c r="T10" i="25"/>
  <c r="T10" i="41"/>
  <c r="T10" i="30"/>
  <c r="T10" i="33"/>
  <c r="T10" i="32"/>
  <c r="T10" i="38"/>
  <c r="T10" i="29"/>
  <c r="T10" i="37"/>
  <c r="T10" i="26"/>
  <c r="T10" i="28"/>
  <c r="T10" i="42"/>
  <c r="T10" i="35"/>
  <c r="T10" i="39"/>
  <c r="T10" i="40"/>
  <c r="T10" i="43"/>
  <c r="T10" i="44"/>
  <c r="T10" i="50"/>
  <c r="T10" i="36"/>
  <c r="T10" i="46"/>
  <c r="T10" i="48"/>
  <c r="T10" i="47"/>
  <c r="T10" i="56"/>
  <c r="T10" i="54"/>
  <c r="T10" i="52"/>
  <c r="T10" i="31"/>
  <c r="T10" i="24"/>
  <c r="T10" i="55"/>
  <c r="T10" i="58"/>
  <c r="T10" i="21"/>
  <c r="T10" i="45"/>
  <c r="T10" i="49"/>
  <c r="T10" i="22"/>
  <c r="T10" i="23"/>
  <c r="T10" i="53"/>
  <c r="T10" i="57"/>
  <c r="T10" i="51"/>
  <c r="T10" i="20"/>
  <c r="J41" i="26"/>
  <c r="J41" i="34"/>
  <c r="J41" i="25"/>
  <c r="J41" i="29"/>
  <c r="J41" i="32"/>
  <c r="J41" i="41"/>
  <c r="J41" i="38"/>
  <c r="J41" i="27"/>
  <c r="J41" i="33"/>
  <c r="J41" i="35"/>
  <c r="J41" i="40"/>
  <c r="J41" i="31"/>
  <c r="J41" i="28"/>
  <c r="J41" i="36"/>
  <c r="J41" i="46"/>
  <c r="J41" i="50"/>
  <c r="J41" i="42"/>
  <c r="J41" i="43"/>
  <c r="J41" i="44"/>
  <c r="J41" i="49"/>
  <c r="J41" i="52"/>
  <c r="J41" i="48"/>
  <c r="J41" i="54"/>
  <c r="J41" i="56"/>
  <c r="J41" i="30"/>
  <c r="J41" i="39"/>
  <c r="J41" i="47"/>
  <c r="J41" i="45"/>
  <c r="J41" i="53"/>
  <c r="J41" i="57"/>
  <c r="J41" i="51"/>
  <c r="J41" i="23"/>
  <c r="J41" i="22"/>
  <c r="J41" i="37"/>
  <c r="J41" i="58"/>
  <c r="J41" i="55"/>
  <c r="J41" i="24"/>
  <c r="J41" i="21"/>
  <c r="J41" i="20"/>
  <c r="T26" i="28"/>
  <c r="T26" i="34"/>
  <c r="T26" i="27"/>
  <c r="T26" i="29"/>
  <c r="T26" i="32"/>
  <c r="T26" i="25"/>
  <c r="T26" i="30"/>
  <c r="T26" i="26"/>
  <c r="T26" i="31"/>
  <c r="T26" i="33"/>
  <c r="T26" i="41"/>
  <c r="T26" i="38"/>
  <c r="T26" i="40"/>
  <c r="T26" i="36"/>
  <c r="T26" i="42"/>
  <c r="T26" i="37"/>
  <c r="T26" i="50"/>
  <c r="T26" i="35"/>
  <c r="T26" i="44"/>
  <c r="T26" i="43"/>
  <c r="T26" i="56"/>
  <c r="T26" i="45"/>
  <c r="T26" i="46"/>
  <c r="T26" i="49"/>
  <c r="T26" i="54"/>
  <c r="T26" i="48"/>
  <c r="T26" i="39"/>
  <c r="T26" i="57"/>
  <c r="T26" i="24"/>
  <c r="T26" i="53"/>
  <c r="T26" i="21"/>
  <c r="T26" i="55"/>
  <c r="T26" i="23"/>
  <c r="T26" i="51"/>
  <c r="T26" i="47"/>
  <c r="T26" i="22"/>
  <c r="T26" i="58"/>
  <c r="T26" i="52"/>
  <c r="T26" i="20"/>
  <c r="J9" i="49"/>
  <c r="J9" i="39"/>
  <c r="J9" i="36"/>
  <c r="J9" i="26"/>
  <c r="J9" i="25"/>
  <c r="J9" i="27"/>
  <c r="J9" i="30"/>
  <c r="J9" i="32"/>
  <c r="J9" i="31"/>
  <c r="J9" i="41"/>
  <c r="J9" i="28"/>
  <c r="J9" i="38"/>
  <c r="J9" i="29"/>
  <c r="J9" i="35"/>
  <c r="J9" i="34"/>
  <c r="J9" i="45"/>
  <c r="J9" i="46"/>
  <c r="J9" i="33"/>
  <c r="J9" i="40"/>
  <c r="J9" i="50"/>
  <c r="J9" i="42"/>
  <c r="J9" i="37"/>
  <c r="J9" i="52"/>
  <c r="J9" i="43"/>
  <c r="J9" i="47"/>
  <c r="J9" i="56"/>
  <c r="J9" i="53"/>
  <c r="J9" i="51"/>
  <c r="J9" i="55"/>
  <c r="J9" i="58"/>
  <c r="J9" i="23"/>
  <c r="J9" i="22"/>
  <c r="J9" i="48"/>
  <c r="J9" i="44"/>
  <c r="J9" i="24"/>
  <c r="J9" i="54"/>
  <c r="J9" i="21"/>
  <c r="J9" i="57"/>
  <c r="J9" i="20"/>
  <c r="J34" i="25"/>
  <c r="J34" i="31"/>
  <c r="J34" i="27"/>
  <c r="J34" i="26"/>
  <c r="J34" i="28"/>
  <c r="J34" i="30"/>
  <c r="J34" i="34"/>
  <c r="J34" i="35"/>
  <c r="J34" i="36"/>
  <c r="J34" i="32"/>
  <c r="J34" i="39"/>
  <c r="J34" i="41"/>
  <c r="J34" i="33"/>
  <c r="J34" i="42"/>
  <c r="J34" i="40"/>
  <c r="J34" i="29"/>
  <c r="J34" i="48"/>
  <c r="J34" i="47"/>
  <c r="J34" i="45"/>
  <c r="J34" i="37"/>
  <c r="J34" i="43"/>
  <c r="J34" i="58"/>
  <c r="J34" i="38"/>
  <c r="J34" i="57"/>
  <c r="J34" i="49"/>
  <c r="J34" i="51"/>
  <c r="J34" i="53"/>
  <c r="J34" i="44"/>
  <c r="J34" i="56"/>
  <c r="J34" i="24"/>
  <c r="J34" i="22"/>
  <c r="J34" i="46"/>
  <c r="J34" i="50"/>
  <c r="J34" i="54"/>
  <c r="J34" i="52"/>
  <c r="J34" i="23"/>
  <c r="J34" i="21"/>
  <c r="J34" i="55"/>
  <c r="J34" i="20"/>
  <c r="J20" i="26"/>
  <c r="J20" i="25"/>
  <c r="J20" i="27"/>
  <c r="J20" i="30"/>
  <c r="J20" i="29"/>
  <c r="J20" i="34"/>
  <c r="J20" i="37"/>
  <c r="J20" i="41"/>
  <c r="J20" i="31"/>
  <c r="J20" i="33"/>
  <c r="J20" i="40"/>
  <c r="J20" i="44"/>
  <c r="J20" i="38"/>
  <c r="J20" i="42"/>
  <c r="J20" i="36"/>
  <c r="J20" i="35"/>
  <c r="J20" i="43"/>
  <c r="J20" i="47"/>
  <c r="J20" i="46"/>
  <c r="J20" i="50"/>
  <c r="J20" i="51"/>
  <c r="J20" i="39"/>
  <c r="J20" i="53"/>
  <c r="J20" i="32"/>
  <c r="J20" i="57"/>
  <c r="J20" i="52"/>
  <c r="J20" i="56"/>
  <c r="J20" i="55"/>
  <c r="J20" i="49"/>
  <c r="J20" i="54"/>
  <c r="J20" i="48"/>
  <c r="J20" i="24"/>
  <c r="J20" i="45"/>
  <c r="J20" i="28"/>
  <c r="J20" i="22"/>
  <c r="J20" i="23"/>
  <c r="J20" i="58"/>
  <c r="J20" i="21"/>
  <c r="J20" i="20"/>
  <c r="J31" i="29"/>
  <c r="J31" i="30"/>
  <c r="J31" i="27"/>
  <c r="J31" i="25"/>
  <c r="J31" i="26"/>
  <c r="J31" i="28"/>
  <c r="J31" i="31"/>
  <c r="J31" i="35"/>
  <c r="J31" i="36"/>
  <c r="J31" i="34"/>
  <c r="J31" i="37"/>
  <c r="J31" i="32"/>
  <c r="J31" i="33"/>
  <c r="J31" i="44"/>
  <c r="J31" i="43"/>
  <c r="J31" i="45"/>
  <c r="J31" i="49"/>
  <c r="J31" i="42"/>
  <c r="J31" i="47"/>
  <c r="J31" i="50"/>
  <c r="J31" i="40"/>
  <c r="J31" i="48"/>
  <c r="J31" i="41"/>
  <c r="J31" i="39"/>
  <c r="J31" i="23"/>
  <c r="J31" i="22"/>
  <c r="J31" i="21"/>
  <c r="J31" i="55"/>
  <c r="J31" i="58"/>
  <c r="J31" i="38"/>
  <c r="J31" i="53"/>
  <c r="J31" i="57"/>
  <c r="J31" i="52"/>
  <c r="J31" i="46"/>
  <c r="J31" i="51"/>
  <c r="J31" i="56"/>
  <c r="J31" i="54"/>
  <c r="J31" i="24"/>
  <c r="J31" i="20"/>
  <c r="T22" i="25"/>
  <c r="T22" i="31"/>
  <c r="T22" i="26"/>
  <c r="T22" i="28"/>
  <c r="T22" i="27"/>
  <c r="T22" i="29"/>
  <c r="T22" i="30"/>
  <c r="T22" i="34"/>
  <c r="T22" i="32"/>
  <c r="T22" i="37"/>
  <c r="T22" i="40"/>
  <c r="T22" i="39"/>
  <c r="T22" i="35"/>
  <c r="T22" i="43"/>
  <c r="T22" i="42"/>
  <c r="T22" i="36"/>
  <c r="T22" i="46"/>
  <c r="T22" i="47"/>
  <c r="T22" i="50"/>
  <c r="T22" i="51"/>
  <c r="T22" i="38"/>
  <c r="T22" i="44"/>
  <c r="T22" i="48"/>
  <c r="T22" i="45"/>
  <c r="T22" i="58"/>
  <c r="T22" i="55"/>
  <c r="T22" i="56"/>
  <c r="T22" i="23"/>
  <c r="T22" i="54"/>
  <c r="T22" i="22"/>
  <c r="T22" i="33"/>
  <c r="T22" i="41"/>
  <c r="T22" i="21"/>
  <c r="T22" i="57"/>
  <c r="T22" i="24"/>
  <c r="T22" i="52"/>
  <c r="T22" i="53"/>
  <c r="T22" i="49"/>
  <c r="T22" i="20"/>
  <c r="T15" i="25"/>
  <c r="T15" i="29"/>
  <c r="T15" i="33"/>
  <c r="T15" i="26"/>
  <c r="T15" i="27"/>
  <c r="T15" i="28"/>
  <c r="T15" i="38"/>
  <c r="T15" i="30"/>
  <c r="T15" i="32"/>
  <c r="T15" i="34"/>
  <c r="T15" i="35"/>
  <c r="T15" i="36"/>
  <c r="T15" i="31"/>
  <c r="T15" i="39"/>
  <c r="T15" i="45"/>
  <c r="T15" i="44"/>
  <c r="T15" i="41"/>
  <c r="T15" i="49"/>
  <c r="T15" i="42"/>
  <c r="T15" i="48"/>
  <c r="T15" i="43"/>
  <c r="T15" i="54"/>
  <c r="T15" i="37"/>
  <c r="T15" i="40"/>
  <c r="T15" i="51"/>
  <c r="T15" i="46"/>
  <c r="T15" i="52"/>
  <c r="T15" i="58"/>
  <c r="T15" i="47"/>
  <c r="T15" i="55"/>
  <c r="T15" i="56"/>
  <c r="T15" i="53"/>
  <c r="T15" i="24"/>
  <c r="T15" i="57"/>
  <c r="T15" i="21"/>
  <c r="T15" i="23"/>
  <c r="T15" i="22"/>
  <c r="T15" i="50"/>
  <c r="T15" i="20"/>
  <c r="J14" i="29"/>
  <c r="J14" i="30"/>
  <c r="J14" i="27"/>
  <c r="J14" i="31"/>
  <c r="J14" i="25"/>
  <c r="J14" i="28"/>
  <c r="J14" i="38"/>
  <c r="J14" i="26"/>
  <c r="J14" i="35"/>
  <c r="J14" i="34"/>
  <c r="J14" i="45"/>
  <c r="J14" i="40"/>
  <c r="J14" i="44"/>
  <c r="J14" i="37"/>
  <c r="J14" i="39"/>
  <c r="J14" i="42"/>
  <c r="J14" i="49"/>
  <c r="J14" i="41"/>
  <c r="J14" i="48"/>
  <c r="J14" i="43"/>
  <c r="J14" i="54"/>
  <c r="J14" i="33"/>
  <c r="J14" i="46"/>
  <c r="J14" i="32"/>
  <c r="J14" i="36"/>
  <c r="J14" i="50"/>
  <c r="J14" i="52"/>
  <c r="J14" i="21"/>
  <c r="J14" i="58"/>
  <c r="J14" i="23"/>
  <c r="J14" i="56"/>
  <c r="J14" i="22"/>
  <c r="J14" i="47"/>
  <c r="J14" i="57"/>
  <c r="J14" i="51"/>
  <c r="J14" i="24"/>
  <c r="J14" i="55"/>
  <c r="J14" i="53"/>
  <c r="J14" i="20"/>
  <c r="J29" i="28"/>
  <c r="J29" i="27"/>
  <c r="J29" i="25"/>
  <c r="J29" i="30"/>
  <c r="J29" i="26"/>
  <c r="J29" i="31"/>
  <c r="J29" i="29"/>
  <c r="J29" i="33"/>
  <c r="J29" i="38"/>
  <c r="J29" i="35"/>
  <c r="J29" i="36"/>
  <c r="J29" i="39"/>
  <c r="J29" i="45"/>
  <c r="J29" i="32"/>
  <c r="J29" i="44"/>
  <c r="J29" i="37"/>
  <c r="J29" i="49"/>
  <c r="J29" i="48"/>
  <c r="J29" i="34"/>
  <c r="J29" i="40"/>
  <c r="J29" i="42"/>
  <c r="J29" i="51"/>
  <c r="J29" i="53"/>
  <c r="J29" i="43"/>
  <c r="J29" i="41"/>
  <c r="J29" i="47"/>
  <c r="J29" i="21"/>
  <c r="J29" i="23"/>
  <c r="J29" i="22"/>
  <c r="J29" i="55"/>
  <c r="J29" i="56"/>
  <c r="J29" i="52"/>
  <c r="J29" i="46"/>
  <c r="J29" i="57"/>
  <c r="J29" i="58"/>
  <c r="J29" i="50"/>
  <c r="J29" i="54"/>
  <c r="J29" i="24"/>
  <c r="J29" i="20"/>
  <c r="T38" i="26"/>
  <c r="T38" i="29"/>
  <c r="T38" i="30"/>
  <c r="T38" i="25"/>
  <c r="T38" i="31"/>
  <c r="T38" i="28"/>
  <c r="T38" i="32"/>
  <c r="T38" i="34"/>
  <c r="T38" i="33"/>
  <c r="T38" i="37"/>
  <c r="T38" i="40"/>
  <c r="T38" i="39"/>
  <c r="T38" i="42"/>
  <c r="T38" i="43"/>
  <c r="T38" i="38"/>
  <c r="T38" i="45"/>
  <c r="T38" i="47"/>
  <c r="T38" i="46"/>
  <c r="T38" i="50"/>
  <c r="T38" i="51"/>
  <c r="T38" i="27"/>
  <c r="T38" i="36"/>
  <c r="T38" i="48"/>
  <c r="T38" i="49"/>
  <c r="T38" i="58"/>
  <c r="T38" i="52"/>
  <c r="T38" i="41"/>
  <c r="T38" i="55"/>
  <c r="T38" i="21"/>
  <c r="T38" i="56"/>
  <c r="T38" i="53"/>
  <c r="T38" i="23"/>
  <c r="T38" i="22"/>
  <c r="T38" i="35"/>
  <c r="T38" i="24"/>
  <c r="T38" i="44"/>
  <c r="T38" i="54"/>
  <c r="T38" i="57"/>
  <c r="T38" i="20"/>
  <c r="V44" i="28"/>
  <c r="V44" i="26"/>
  <c r="V44" i="27"/>
  <c r="V44" i="25"/>
  <c r="V44" i="29"/>
  <c r="V44" i="30"/>
  <c r="V44" i="33"/>
  <c r="V44" i="32"/>
  <c r="V44" i="35"/>
  <c r="V44" i="41"/>
  <c r="V44" i="40"/>
  <c r="V44" i="45"/>
  <c r="V44" i="34"/>
  <c r="V44" i="43"/>
  <c r="V44" i="31"/>
  <c r="V44" i="36"/>
  <c r="V44" i="37"/>
  <c r="V44" i="42"/>
  <c r="V44" i="46"/>
  <c r="V44" i="52"/>
  <c r="V44" i="48"/>
  <c r="V44" i="39"/>
  <c r="V44" i="50"/>
  <c r="V44" i="51"/>
  <c r="V44" i="38"/>
  <c r="V44" i="49"/>
  <c r="V44" i="44"/>
  <c r="V44" i="47"/>
  <c r="V44" i="53"/>
  <c r="V44" i="56"/>
  <c r="V44" i="54"/>
  <c r="V44" i="55"/>
  <c r="V44" i="23"/>
  <c r="V44" i="22"/>
  <c r="V44" i="57"/>
  <c r="V44" i="58"/>
  <c r="V44" i="21"/>
  <c r="V44" i="24"/>
  <c r="V44" i="20"/>
  <c r="J36" i="26"/>
  <c r="J36" i="25"/>
  <c r="J36" i="28"/>
  <c r="J36" i="33"/>
  <c r="J36" i="31"/>
  <c r="J36" i="34"/>
  <c r="J36" i="37"/>
  <c r="J36" i="41"/>
  <c r="J36" i="40"/>
  <c r="J36" i="44"/>
  <c r="J36" i="42"/>
  <c r="J36" i="29"/>
  <c r="J36" i="35"/>
  <c r="J36" i="38"/>
  <c r="J36" i="30"/>
  <c r="J36" i="47"/>
  <c r="J36" i="36"/>
  <c r="J36" i="43"/>
  <c r="J36" i="46"/>
  <c r="J36" i="50"/>
  <c r="J36" i="51"/>
  <c r="J36" i="53"/>
  <c r="J36" i="27"/>
  <c r="J36" i="32"/>
  <c r="J36" i="48"/>
  <c r="J36" i="39"/>
  <c r="J36" i="57"/>
  <c r="J36" i="49"/>
  <c r="J36" i="54"/>
  <c r="J36" i="56"/>
  <c r="J36" i="55"/>
  <c r="J36" i="58"/>
  <c r="J36" i="45"/>
  <c r="J36" i="24"/>
  <c r="J36" i="52"/>
  <c r="J36" i="23"/>
  <c r="J36" i="21"/>
  <c r="J36" i="22"/>
  <c r="J36" i="20"/>
  <c r="J19" i="28"/>
  <c r="J19" i="26"/>
  <c r="J19" i="25"/>
  <c r="J19" i="27"/>
  <c r="J19" i="29"/>
  <c r="J19" i="33"/>
  <c r="J19" i="32"/>
  <c r="J19" i="34"/>
  <c r="J19" i="37"/>
  <c r="J19" i="39"/>
  <c r="J19" i="41"/>
  <c r="J19" i="35"/>
  <c r="J19" i="45"/>
  <c r="J19" i="40"/>
  <c r="J19" i="38"/>
  <c r="J19" i="31"/>
  <c r="J19" i="36"/>
  <c r="J19" i="48"/>
  <c r="J19" i="44"/>
  <c r="J19" i="46"/>
  <c r="J19" i="30"/>
  <c r="J19" i="51"/>
  <c r="J19" i="52"/>
  <c r="J19" i="54"/>
  <c r="J19" i="56"/>
  <c r="J19" i="47"/>
  <c r="J19" i="49"/>
  <c r="J19" i="50"/>
  <c r="J19" i="57"/>
  <c r="J19" i="43"/>
  <c r="J19" i="55"/>
  <c r="J19" i="22"/>
  <c r="J19" i="53"/>
  <c r="J19" i="58"/>
  <c r="J19" i="21"/>
  <c r="J19" i="23"/>
  <c r="J19" i="24"/>
  <c r="J19" i="42"/>
  <c r="J19" i="20"/>
  <c r="T37" i="25"/>
  <c r="T37" i="29"/>
  <c r="T37" i="30"/>
  <c r="T37" i="26"/>
  <c r="T37" i="31"/>
  <c r="T37" i="32"/>
  <c r="T37" i="34"/>
  <c r="T37" i="33"/>
  <c r="T37" i="37"/>
  <c r="T37" i="41"/>
  <c r="T37" i="40"/>
  <c r="T37" i="39"/>
  <c r="T37" i="44"/>
  <c r="T37" i="27"/>
  <c r="T37" i="38"/>
  <c r="T37" i="43"/>
  <c r="T37" i="48"/>
  <c r="T37" i="45"/>
  <c r="T37" i="28"/>
  <c r="T37" i="47"/>
  <c r="T37" i="46"/>
  <c r="T37" i="50"/>
  <c r="T37" i="51"/>
  <c r="T37" i="24"/>
  <c r="T37" i="49"/>
  <c r="T37" i="57"/>
  <c r="T37" i="42"/>
  <c r="T37" i="56"/>
  <c r="T37" i="55"/>
  <c r="T37" i="21"/>
  <c r="T37" i="53"/>
  <c r="T37" i="23"/>
  <c r="T37" i="22"/>
  <c r="T37" i="36"/>
  <c r="T37" i="52"/>
  <c r="T37" i="35"/>
  <c r="T37" i="58"/>
  <c r="T37" i="54"/>
  <c r="T37" i="20"/>
  <c r="J18" i="31"/>
  <c r="J18" i="26"/>
  <c r="J18" i="25"/>
  <c r="J18" i="27"/>
  <c r="J18" i="30"/>
  <c r="J18" i="29"/>
  <c r="J18" i="33"/>
  <c r="J18" i="35"/>
  <c r="J18" i="36"/>
  <c r="J18" i="32"/>
  <c r="J18" i="34"/>
  <c r="J18" i="39"/>
  <c r="J18" i="41"/>
  <c r="J18" i="40"/>
  <c r="J18" i="38"/>
  <c r="J18" i="42"/>
  <c r="J18" i="37"/>
  <c r="J18" i="48"/>
  <c r="J18" i="43"/>
  <c r="J18" i="47"/>
  <c r="J18" i="44"/>
  <c r="J18" i="46"/>
  <c r="J18" i="52"/>
  <c r="J18" i="49"/>
  <c r="J18" i="50"/>
  <c r="J18" i="58"/>
  <c r="J18" i="57"/>
  <c r="J18" i="51"/>
  <c r="J18" i="54"/>
  <c r="J18" i="24"/>
  <c r="J18" i="28"/>
  <c r="J18" i="45"/>
  <c r="J18" i="53"/>
  <c r="J18" i="55"/>
  <c r="J18" i="22"/>
  <c r="J18" i="21"/>
  <c r="J18" i="23"/>
  <c r="J18" i="56"/>
  <c r="J18" i="20"/>
  <c r="J17" i="25"/>
  <c r="J17" i="29"/>
  <c r="J17" i="27"/>
  <c r="J17" i="31"/>
  <c r="J17" i="32"/>
  <c r="J17" i="26"/>
  <c r="J17" i="34"/>
  <c r="J17" i="35"/>
  <c r="J17" i="36"/>
  <c r="J17" i="30"/>
  <c r="J17" i="37"/>
  <c r="J17" i="39"/>
  <c r="J17" i="40"/>
  <c r="J17" i="41"/>
  <c r="J17" i="43"/>
  <c r="J17" i="42"/>
  <c r="J17" i="38"/>
  <c r="J17" i="48"/>
  <c r="J17" i="47"/>
  <c r="J17" i="33"/>
  <c r="J17" i="44"/>
  <c r="J17" i="28"/>
  <c r="J17" i="52"/>
  <c r="J17" i="57"/>
  <c r="J17" i="46"/>
  <c r="J17" i="21"/>
  <c r="J17" i="49"/>
  <c r="J17" i="50"/>
  <c r="J17" i="54"/>
  <c r="J17" i="45"/>
  <c r="J17" i="24"/>
  <c r="J17" i="51"/>
  <c r="J17" i="53"/>
  <c r="J17" i="22"/>
  <c r="J17" i="23"/>
  <c r="J17" i="55"/>
  <c r="J17" i="58"/>
  <c r="J17" i="56"/>
  <c r="J17" i="20"/>
  <c r="J22" i="26"/>
  <c r="J22" i="25"/>
  <c r="J22" i="27"/>
  <c r="J22" i="29"/>
  <c r="J22" i="31"/>
  <c r="J22" i="33"/>
  <c r="J22" i="28"/>
  <c r="J22" i="32"/>
  <c r="J22" i="37"/>
  <c r="J22" i="30"/>
  <c r="J22" i="40"/>
  <c r="J22" i="43"/>
  <c r="J22" i="34"/>
  <c r="J22" i="42"/>
  <c r="J22" i="41"/>
  <c r="J22" i="39"/>
  <c r="J22" i="38"/>
  <c r="J22" i="47"/>
  <c r="J22" i="46"/>
  <c r="J22" i="50"/>
  <c r="J22" i="51"/>
  <c r="J22" i="45"/>
  <c r="J22" i="49"/>
  <c r="J22" i="44"/>
  <c r="J22" i="36"/>
  <c r="J22" i="35"/>
  <c r="J22" i="56"/>
  <c r="J22" i="48"/>
  <c r="J22" i="24"/>
  <c r="J22" i="54"/>
  <c r="J22" i="53"/>
  <c r="J22" i="57"/>
  <c r="J22" i="58"/>
  <c r="J22" i="21"/>
  <c r="J22" i="55"/>
  <c r="J22" i="52"/>
  <c r="J22" i="22"/>
  <c r="J22" i="23"/>
  <c r="J22" i="20"/>
  <c r="T8" i="28"/>
  <c r="T8" i="27"/>
  <c r="T8" i="25"/>
  <c r="T8" i="29"/>
  <c r="T8" i="33"/>
  <c r="T8" i="37"/>
  <c r="T8" i="30"/>
  <c r="T8" i="32"/>
  <c r="T8" i="34"/>
  <c r="T8" i="41"/>
  <c r="T8" i="26"/>
  <c r="T8" i="42"/>
  <c r="T8" i="35"/>
  <c r="T8" i="38"/>
  <c r="T8" i="47"/>
  <c r="T8" i="39"/>
  <c r="T8" i="40"/>
  <c r="T8" i="43"/>
  <c r="T8" i="44"/>
  <c r="T8" i="50"/>
  <c r="T8" i="36"/>
  <c r="T8" i="45"/>
  <c r="T8" i="51"/>
  <c r="T8" i="46"/>
  <c r="T8" i="57"/>
  <c r="T8" i="55"/>
  <c r="T8" i="54"/>
  <c r="T8" i="52"/>
  <c r="T8" i="22"/>
  <c r="T8" i="53"/>
  <c r="T8" i="21"/>
  <c r="T8" i="31"/>
  <c r="T8" i="24"/>
  <c r="T8" i="48"/>
  <c r="T8" i="58"/>
  <c r="T8" i="23"/>
  <c r="T8" i="49"/>
  <c r="T8" i="56"/>
  <c r="T8" i="20"/>
  <c r="J43" i="25"/>
  <c r="J43" i="26"/>
  <c r="J43" i="27"/>
  <c r="J43" i="28"/>
  <c r="J43" i="29"/>
  <c r="J43" i="32"/>
  <c r="J43" i="40"/>
  <c r="J43" i="33"/>
  <c r="J43" i="35"/>
  <c r="J43" i="36"/>
  <c r="J43" i="31"/>
  <c r="J43" i="38"/>
  <c r="J43" i="41"/>
  <c r="J43" i="39"/>
  <c r="J43" i="34"/>
  <c r="J43" i="50"/>
  <c r="J43" i="51"/>
  <c r="J43" i="42"/>
  <c r="J43" i="43"/>
  <c r="J43" i="46"/>
  <c r="J43" i="44"/>
  <c r="J43" i="49"/>
  <c r="J43" i="52"/>
  <c r="J43" i="45"/>
  <c r="J43" i="30"/>
  <c r="J43" i="47"/>
  <c r="J43" i="53"/>
  <c r="J43" i="48"/>
  <c r="J43" i="23"/>
  <c r="J43" i="37"/>
  <c r="J43" i="21"/>
  <c r="J43" i="54"/>
  <c r="J43" i="24"/>
  <c r="J43" i="55"/>
  <c r="J43" i="57"/>
  <c r="J43" i="22"/>
  <c r="J43" i="56"/>
  <c r="J43" i="58"/>
  <c r="J43" i="20"/>
  <c r="J21" i="26"/>
  <c r="J21" i="25"/>
  <c r="J21" i="28"/>
  <c r="J21" i="27"/>
  <c r="J21" i="29"/>
  <c r="J21" i="37"/>
  <c r="J21" i="30"/>
  <c r="J21" i="31"/>
  <c r="J21" i="33"/>
  <c r="J21" i="40"/>
  <c r="J21" i="38"/>
  <c r="J21" i="34"/>
  <c r="J21" i="42"/>
  <c r="J21" i="36"/>
  <c r="J21" i="39"/>
  <c r="J21" i="41"/>
  <c r="J21" i="43"/>
  <c r="J21" i="47"/>
  <c r="J21" i="44"/>
  <c r="J21" i="50"/>
  <c r="J21" i="51"/>
  <c r="J21" i="46"/>
  <c r="J21" i="32"/>
  <c r="J21" i="45"/>
  <c r="J21" i="58"/>
  <c r="J21" i="35"/>
  <c r="J21" i="52"/>
  <c r="J21" i="54"/>
  <c r="J21" i="55"/>
  <c r="J21" i="48"/>
  <c r="J21" i="57"/>
  <c r="J21" i="24"/>
  <c r="J21" i="23"/>
  <c r="J21" i="53"/>
  <c r="J21" i="56"/>
  <c r="J21" i="21"/>
  <c r="J21" i="22"/>
  <c r="J21" i="49"/>
  <c r="J21" i="20"/>
  <c r="T6" i="52"/>
  <c r="T6" i="39"/>
  <c r="T6" i="33"/>
  <c r="T6" i="26"/>
  <c r="T6" i="31"/>
  <c r="T6" i="27"/>
  <c r="T6" i="25"/>
  <c r="T6" i="29"/>
  <c r="T6" i="30"/>
  <c r="T6" i="34"/>
  <c r="T6" i="28"/>
  <c r="T6" i="37"/>
  <c r="T6" i="40"/>
  <c r="T6" i="36"/>
  <c r="T6" i="43"/>
  <c r="T6" i="32"/>
  <c r="T6" i="42"/>
  <c r="T6" i="47"/>
  <c r="T6" i="44"/>
  <c r="T6" i="50"/>
  <c r="T6" i="51"/>
  <c r="T6" i="41"/>
  <c r="T6" i="46"/>
  <c r="T6" i="58"/>
  <c r="T6" i="38"/>
  <c r="T6" i="55"/>
  <c r="T6" i="57"/>
  <c r="T6" i="49"/>
  <c r="T6" i="23"/>
  <c r="T6" i="22"/>
  <c r="T6" i="53"/>
  <c r="T6" i="21"/>
  <c r="T6" i="24"/>
  <c r="T6" i="54"/>
  <c r="T6" i="56"/>
  <c r="T6" i="35"/>
  <c r="T6" i="48"/>
  <c r="T6" i="45"/>
  <c r="T6" i="20"/>
  <c r="T25" i="26"/>
  <c r="T25" i="28"/>
  <c r="T25" i="27"/>
  <c r="T25" i="31"/>
  <c r="T25" i="30"/>
  <c r="T25" i="33"/>
  <c r="T25" i="32"/>
  <c r="T25" i="29"/>
  <c r="T25" i="38"/>
  <c r="T25" i="25"/>
  <c r="T25" i="40"/>
  <c r="T25" i="41"/>
  <c r="T25" i="34"/>
  <c r="T25" i="42"/>
  <c r="T25" i="50"/>
  <c r="T25" i="35"/>
  <c r="T25" i="44"/>
  <c r="T25" i="37"/>
  <c r="T25" i="52"/>
  <c r="T25" i="45"/>
  <c r="T25" i="43"/>
  <c r="T25" i="46"/>
  <c r="T25" i="49"/>
  <c r="T25" i="54"/>
  <c r="T25" i="48"/>
  <c r="T25" i="47"/>
  <c r="T25" i="21"/>
  <c r="T25" i="39"/>
  <c r="T25" i="57"/>
  <c r="T25" i="24"/>
  <c r="T25" i="36"/>
  <c r="T25" i="53"/>
  <c r="T25" i="51"/>
  <c r="T25" i="22"/>
  <c r="T25" i="23"/>
  <c r="T25" i="58"/>
  <c r="T25" i="56"/>
  <c r="T25" i="55"/>
  <c r="T25" i="20"/>
  <c r="J6" i="53"/>
  <c r="J6" i="51"/>
  <c r="J6" i="49"/>
  <c r="J6" i="37"/>
  <c r="J6" i="39"/>
  <c r="J6" i="36"/>
  <c r="J6" i="41"/>
  <c r="J6" i="26"/>
  <c r="J6" i="31"/>
  <c r="J6" i="27"/>
  <c r="J6" i="30"/>
  <c r="J6" i="32"/>
  <c r="J6" i="25"/>
  <c r="J6" i="33"/>
  <c r="J6" i="28"/>
  <c r="J6" i="40"/>
  <c r="J6" i="43"/>
  <c r="J6" i="42"/>
  <c r="J6" i="35"/>
  <c r="J6" i="44"/>
  <c r="J6" i="47"/>
  <c r="J6" i="45"/>
  <c r="J6" i="46"/>
  <c r="J6" i="29"/>
  <c r="J6" i="50"/>
  <c r="J6" i="34"/>
  <c r="J6" i="48"/>
  <c r="J6" i="54"/>
  <c r="J6" i="56"/>
  <c r="J6" i="52"/>
  <c r="J6" i="55"/>
  <c r="J6" i="24"/>
  <c r="J6" i="38"/>
  <c r="J6" i="23"/>
  <c r="J6" i="58"/>
  <c r="J6" i="21"/>
  <c r="J6" i="57"/>
  <c r="J6" i="22"/>
  <c r="J6" i="20"/>
  <c r="J12" i="39"/>
  <c r="J12" i="36"/>
  <c r="J12" i="25"/>
  <c r="J12" i="33"/>
  <c r="J12" i="27"/>
  <c r="J12" i="28"/>
  <c r="J12" i="31"/>
  <c r="J12" i="38"/>
  <c r="J12" i="30"/>
  <c r="J12" i="32"/>
  <c r="J12" i="34"/>
  <c r="J12" i="35"/>
  <c r="J12" i="26"/>
  <c r="J12" i="45"/>
  <c r="J12" i="40"/>
  <c r="J12" i="42"/>
  <c r="J12" i="29"/>
  <c r="J12" i="37"/>
  <c r="J12" i="41"/>
  <c r="J12" i="48"/>
  <c r="J12" i="43"/>
  <c r="J12" i="44"/>
  <c r="J12" i="49"/>
  <c r="J12" i="46"/>
  <c r="J12" i="53"/>
  <c r="J12" i="50"/>
  <c r="J12" i="47"/>
  <c r="J12" i="55"/>
  <c r="J12" i="52"/>
  <c r="J12" i="58"/>
  <c r="J12" i="23"/>
  <c r="J12" i="56"/>
  <c r="J12" i="22"/>
  <c r="J12" i="57"/>
  <c r="J12" i="24"/>
  <c r="J12" i="21"/>
  <c r="J12" i="51"/>
  <c r="J12" i="54"/>
  <c r="J12" i="20"/>
  <c r="X44" i="25"/>
  <c r="X44" i="26"/>
  <c r="X44" i="27"/>
  <c r="X44" i="31"/>
  <c r="X44" i="34"/>
  <c r="X44" i="28"/>
  <c r="X44" i="29"/>
  <c r="X44" i="32"/>
  <c r="X44" i="30"/>
  <c r="X44" i="35"/>
  <c r="X44" i="39"/>
  <c r="X44" i="33"/>
  <c r="X44" i="36"/>
  <c r="X44" i="38"/>
  <c r="X44" i="46"/>
  <c r="X44" i="41"/>
  <c r="X44" i="42"/>
  <c r="X44" i="49"/>
  <c r="X44" i="50"/>
  <c r="X44" i="47"/>
  <c r="X44" i="44"/>
  <c r="X44" i="48"/>
  <c r="X44" i="52"/>
  <c r="X44" i="43"/>
  <c r="X44" i="37"/>
  <c r="X44" i="56"/>
  <c r="X44" i="51"/>
  <c r="X44" i="55"/>
  <c r="X44" i="53"/>
  <c r="X44" i="54"/>
  <c r="X44" i="57"/>
  <c r="X44" i="40"/>
  <c r="X44" i="24"/>
  <c r="X44" i="58"/>
  <c r="X44" i="22"/>
  <c r="X44" i="21"/>
  <c r="X44" i="23"/>
  <c r="X44" i="45"/>
  <c r="X44" i="20"/>
  <c r="T21" i="26"/>
  <c r="T21" i="29"/>
  <c r="T21" i="30"/>
  <c r="T21" i="28"/>
  <c r="T21" i="27"/>
  <c r="T21" i="31"/>
  <c r="T21" i="25"/>
  <c r="T21" i="32"/>
  <c r="T21" i="37"/>
  <c r="T21" i="41"/>
  <c r="T21" i="40"/>
  <c r="T21" i="39"/>
  <c r="T21" i="38"/>
  <c r="T21" i="44"/>
  <c r="T21" i="35"/>
  <c r="T21" i="42"/>
  <c r="T21" i="48"/>
  <c r="T21" i="34"/>
  <c r="T21" i="46"/>
  <c r="T21" i="47"/>
  <c r="T21" i="50"/>
  <c r="T21" i="51"/>
  <c r="T21" i="49"/>
  <c r="T21" i="33"/>
  <c r="T21" i="36"/>
  <c r="T21" i="24"/>
  <c r="T21" i="57"/>
  <c r="T21" i="43"/>
  <c r="T21" i="45"/>
  <c r="T21" i="56"/>
  <c r="T21" i="55"/>
  <c r="T21" i="23"/>
  <c r="T21" i="21"/>
  <c r="T21" i="54"/>
  <c r="T21" i="22"/>
  <c r="T21" i="52"/>
  <c r="T21" i="53"/>
  <c r="T21" i="58"/>
  <c r="T21" i="20"/>
  <c r="T17" i="29"/>
  <c r="T17" i="32"/>
  <c r="T17" i="26"/>
  <c r="T17" i="30"/>
  <c r="T17" i="28"/>
  <c r="T17" i="25"/>
  <c r="T17" i="27"/>
  <c r="T17" i="33"/>
  <c r="T17" i="34"/>
  <c r="T17" i="35"/>
  <c r="T17" i="36"/>
  <c r="T17" i="31"/>
  <c r="T17" i="37"/>
  <c r="T17" i="39"/>
  <c r="T17" i="43"/>
  <c r="T17" i="40"/>
  <c r="T17" i="45"/>
  <c r="T17" i="41"/>
  <c r="T17" i="49"/>
  <c r="T17" i="46"/>
  <c r="T17" i="38"/>
  <c r="T17" i="47"/>
  <c r="T17" i="42"/>
  <c r="T17" i="44"/>
  <c r="T17" i="52"/>
  <c r="T17" i="53"/>
  <c r="T17" i="58"/>
  <c r="T17" i="55"/>
  <c r="T17" i="48"/>
  <c r="T17" i="56"/>
  <c r="T17" i="57"/>
  <c r="T17" i="23"/>
  <c r="T17" i="22"/>
  <c r="T17" i="54"/>
  <c r="T17" i="21"/>
  <c r="T17" i="24"/>
  <c r="T17" i="51"/>
  <c r="T17" i="50"/>
  <c r="T17" i="20"/>
  <c r="J7" i="53"/>
  <c r="J7" i="51"/>
  <c r="J7" i="49"/>
  <c r="J7" i="37"/>
  <c r="J7" i="39"/>
  <c r="J7" i="36"/>
  <c r="J7" i="27"/>
  <c r="J7" i="26"/>
  <c r="J7" i="30"/>
  <c r="J7" i="25"/>
  <c r="J7" i="31"/>
  <c r="J7" i="33"/>
  <c r="J7" i="38"/>
  <c r="J7" i="42"/>
  <c r="J7" i="35"/>
  <c r="J7" i="34"/>
  <c r="J7" i="47"/>
  <c r="J7" i="45"/>
  <c r="J7" i="46"/>
  <c r="J7" i="41"/>
  <c r="J7" i="48"/>
  <c r="J7" i="43"/>
  <c r="J7" i="54"/>
  <c r="J7" i="57"/>
  <c r="J7" i="28"/>
  <c r="J7" i="44"/>
  <c r="J7" i="55"/>
  <c r="J7" i="40"/>
  <c r="J7" i="50"/>
  <c r="J7" i="24"/>
  <c r="J7" i="52"/>
  <c r="J7" i="29"/>
  <c r="J7" i="56"/>
  <c r="J7" i="21"/>
  <c r="J7" i="23"/>
  <c r="J7" i="22"/>
  <c r="J7" i="32"/>
  <c r="J7" i="58"/>
  <c r="J7" i="20"/>
  <c r="J24" i="26"/>
  <c r="J24" i="29"/>
  <c r="J24" i="31"/>
  <c r="J24" i="25"/>
  <c r="J24" i="28"/>
  <c r="J24" i="30"/>
  <c r="J24" i="39"/>
  <c r="J24" i="38"/>
  <c r="J24" i="27"/>
  <c r="J24" i="41"/>
  <c r="J24" i="36"/>
  <c r="J24" i="33"/>
  <c r="J24" i="43"/>
  <c r="J24" i="37"/>
  <c r="J24" i="46"/>
  <c r="J24" i="44"/>
  <c r="J24" i="50"/>
  <c r="J24" i="45"/>
  <c r="J24" i="32"/>
  <c r="J24" i="51"/>
  <c r="J24" i="34"/>
  <c r="J24" i="35"/>
  <c r="J24" i="52"/>
  <c r="J24" i="54"/>
  <c r="J24" i="40"/>
  <c r="J24" i="48"/>
  <c r="J24" i="53"/>
  <c r="J24" i="42"/>
  <c r="J24" i="47"/>
  <c r="J24" i="24"/>
  <c r="J24" i="23"/>
  <c r="J24" i="21"/>
  <c r="J24" i="58"/>
  <c r="J24" i="56"/>
  <c r="J24" i="57"/>
  <c r="J24" i="49"/>
  <c r="J24" i="22"/>
  <c r="J24" i="55"/>
  <c r="J24" i="20"/>
  <c r="J26" i="25"/>
  <c r="J26" i="28"/>
  <c r="J26" i="31"/>
  <c r="J26" i="32"/>
  <c r="J26" i="29"/>
  <c r="J26" i="33"/>
  <c r="J26" i="36"/>
  <c r="J26" i="41"/>
  <c r="J26" i="37"/>
  <c r="J26" i="39"/>
  <c r="J26" i="26"/>
  <c r="J26" i="46"/>
  <c r="J26" i="38"/>
  <c r="J26" i="44"/>
  <c r="J26" i="50"/>
  <c r="J26" i="30"/>
  <c r="J26" i="45"/>
  <c r="J26" i="49"/>
  <c r="J26" i="52"/>
  <c r="J26" i="34"/>
  <c r="J26" i="40"/>
  <c r="J26" i="47"/>
  <c r="J26" i="27"/>
  <c r="J26" i="55"/>
  <c r="J26" i="48"/>
  <c r="J26" i="53"/>
  <c r="J26" i="42"/>
  <c r="J26" i="43"/>
  <c r="J26" i="54"/>
  <c r="J26" i="22"/>
  <c r="J26" i="21"/>
  <c r="J26" i="51"/>
  <c r="J26" i="24"/>
  <c r="J26" i="58"/>
  <c r="J26" i="56"/>
  <c r="J26" i="23"/>
  <c r="J26" i="35"/>
  <c r="J26" i="57"/>
  <c r="J26" i="20"/>
  <c r="T35" i="28"/>
  <c r="T35" i="25"/>
  <c r="T35" i="27"/>
  <c r="T35" i="26"/>
  <c r="T35" i="35"/>
  <c r="T35" i="34"/>
  <c r="T35" i="37"/>
  <c r="T35" i="41"/>
  <c r="T35" i="31"/>
  <c r="T35" i="36"/>
  <c r="T35" i="39"/>
  <c r="T35" i="33"/>
  <c r="T35" i="52"/>
  <c r="T35" i="43"/>
  <c r="T35" i="45"/>
  <c r="T35" i="48"/>
  <c r="T35" i="47"/>
  <c r="T35" i="32"/>
  <c r="T35" i="29"/>
  <c r="T35" i="46"/>
  <c r="T35" i="30"/>
  <c r="T35" i="49"/>
  <c r="T35" i="58"/>
  <c r="T35" i="57"/>
  <c r="T35" i="51"/>
  <c r="T35" i="38"/>
  <c r="T35" i="42"/>
  <c r="T35" i="53"/>
  <c r="T35" i="55"/>
  <c r="T35" i="23"/>
  <c r="T35" i="56"/>
  <c r="T35" i="21"/>
  <c r="T35" i="50"/>
  <c r="T35" i="22"/>
  <c r="T35" i="54"/>
  <c r="T35" i="24"/>
  <c r="T35" i="40"/>
  <c r="T35" i="44"/>
  <c r="T35" i="20"/>
  <c r="T32" i="30"/>
  <c r="T32" i="25"/>
  <c r="T32" i="27"/>
  <c r="T32" i="29"/>
  <c r="T32" i="26"/>
  <c r="T32" i="33"/>
  <c r="T32" i="28"/>
  <c r="T32" i="38"/>
  <c r="T32" i="31"/>
  <c r="T32" i="35"/>
  <c r="T32" i="36"/>
  <c r="T32" i="34"/>
  <c r="T32" i="37"/>
  <c r="T32" i="39"/>
  <c r="T32" i="44"/>
  <c r="T32" i="43"/>
  <c r="T32" i="49"/>
  <c r="T32" i="45"/>
  <c r="T32" i="48"/>
  <c r="T32" i="40"/>
  <c r="T32" i="42"/>
  <c r="T32" i="46"/>
  <c r="T32" i="32"/>
  <c r="T32" i="50"/>
  <c r="T32" i="47"/>
  <c r="T32" i="52"/>
  <c r="T32" i="41"/>
  <c r="T32" i="58"/>
  <c r="T32" i="51"/>
  <c r="T32" i="53"/>
  <c r="T32" i="55"/>
  <c r="T32" i="23"/>
  <c r="T32" i="56"/>
  <c r="T32" i="57"/>
  <c r="T32" i="22"/>
  <c r="T32" i="24"/>
  <c r="T32" i="21"/>
  <c r="T32" i="54"/>
  <c r="T32" i="20"/>
  <c r="T11" i="25"/>
  <c r="T11" i="32"/>
  <c r="T11" i="27"/>
  <c r="T11" i="40"/>
  <c r="T11" i="38"/>
  <c r="T11" i="29"/>
  <c r="T11" i="34"/>
  <c r="T11" i="35"/>
  <c r="T11" i="36"/>
  <c r="T11" i="26"/>
  <c r="T11" i="28"/>
  <c r="T11" i="41"/>
  <c r="T11" i="42"/>
  <c r="T11" i="39"/>
  <c r="T11" i="31"/>
  <c r="T11" i="46"/>
  <c r="T11" i="43"/>
  <c r="T11" i="44"/>
  <c r="T11" i="50"/>
  <c r="T11" i="51"/>
  <c r="T11" i="45"/>
  <c r="T11" i="49"/>
  <c r="T11" i="47"/>
  <c r="T11" i="37"/>
  <c r="T11" i="48"/>
  <c r="T11" i="55"/>
  <c r="T11" i="33"/>
  <c r="T11" i="52"/>
  <c r="T11" i="53"/>
  <c r="T11" i="58"/>
  <c r="T11" i="54"/>
  <c r="T11" i="22"/>
  <c r="T11" i="56"/>
  <c r="T11" i="30"/>
  <c r="T11" i="24"/>
  <c r="T11" i="21"/>
  <c r="T11" i="23"/>
  <c r="T11" i="57"/>
  <c r="T11" i="20"/>
  <c r="T13" i="25"/>
  <c r="T13" i="29"/>
  <c r="T13" i="26"/>
  <c r="T13" i="30"/>
  <c r="T13" i="33"/>
  <c r="T13" i="34"/>
  <c r="T13" i="35"/>
  <c r="T13" i="36"/>
  <c r="T13" i="32"/>
  <c r="T13" i="31"/>
  <c r="T13" i="38"/>
  <c r="T13" i="46"/>
  <c r="T13" i="27"/>
  <c r="T13" i="45"/>
  <c r="T13" i="39"/>
  <c r="T13" i="28"/>
  <c r="T13" i="41"/>
  <c r="T13" i="49"/>
  <c r="T13" i="52"/>
  <c r="T13" i="43"/>
  <c r="T13" i="37"/>
  <c r="T13" i="42"/>
  <c r="T13" i="44"/>
  <c r="T13" i="40"/>
  <c r="T13" i="54"/>
  <c r="T13" i="53"/>
  <c r="T13" i="51"/>
  <c r="T13" i="55"/>
  <c r="T13" i="48"/>
  <c r="T13" i="58"/>
  <c r="T13" i="47"/>
  <c r="T13" i="22"/>
  <c r="T13" i="57"/>
  <c r="T13" i="24"/>
  <c r="T13" i="23"/>
  <c r="T13" i="50"/>
  <c r="T13" i="21"/>
  <c r="T13" i="56"/>
  <c r="T13" i="20"/>
  <c r="T5" i="55"/>
  <c r="T5" i="52"/>
  <c r="T5" i="49"/>
  <c r="T5" i="48"/>
  <c r="T5" i="34"/>
  <c r="T5" i="42"/>
  <c r="T5" i="38"/>
  <c r="T5" i="37"/>
  <c r="T5" i="39"/>
  <c r="T5" i="33"/>
  <c r="T5" i="25"/>
  <c r="T5" i="28"/>
  <c r="T5" i="27"/>
  <c r="T5" i="31"/>
  <c r="T5" i="41"/>
  <c r="T5" i="40"/>
  <c r="T5" i="44"/>
  <c r="T5" i="36"/>
  <c r="T5" i="46"/>
  <c r="T5" i="47"/>
  <c r="T5" i="50"/>
  <c r="T5" i="51"/>
  <c r="T5" i="43"/>
  <c r="T5" i="24"/>
  <c r="T5" i="29"/>
  <c r="T5" i="57"/>
  <c r="T5" i="32"/>
  <c r="T5" i="56"/>
  <c r="T5" i="26"/>
  <c r="T5" i="30"/>
  <c r="T5" i="23"/>
  <c r="T5" i="22"/>
  <c r="T5" i="53"/>
  <c r="T5" i="21"/>
  <c r="T5" i="54"/>
  <c r="T5" i="35"/>
  <c r="T5" i="58"/>
  <c r="T5" i="45"/>
  <c r="T5" i="20"/>
  <c r="J39" i="27"/>
  <c r="J39" i="26"/>
  <c r="J39" i="25"/>
  <c r="J39" i="30"/>
  <c r="J39" i="33"/>
  <c r="J39" i="29"/>
  <c r="J39" i="32"/>
  <c r="J39" i="34"/>
  <c r="J39" i="38"/>
  <c r="J39" i="42"/>
  <c r="J39" i="35"/>
  <c r="J39" i="41"/>
  <c r="J39" i="28"/>
  <c r="J39" i="31"/>
  <c r="J39" i="47"/>
  <c r="J39" i="36"/>
  <c r="J39" i="39"/>
  <c r="J39" i="43"/>
  <c r="J39" i="40"/>
  <c r="J39" i="44"/>
  <c r="J39" i="49"/>
  <c r="J39" i="57"/>
  <c r="J39" i="55"/>
  <c r="J39" i="50"/>
  <c r="J39" i="45"/>
  <c r="J39" i="46"/>
  <c r="J39" i="52"/>
  <c r="J39" i="56"/>
  <c r="J39" i="24"/>
  <c r="J39" i="48"/>
  <c r="J39" i="51"/>
  <c r="J39" i="58"/>
  <c r="J39" i="23"/>
  <c r="J39" i="37"/>
  <c r="J39" i="22"/>
  <c r="J39" i="53"/>
  <c r="J39" i="21"/>
  <c r="J39" i="54"/>
  <c r="J39" i="20"/>
  <c r="T29" i="25"/>
  <c r="T29" i="28"/>
  <c r="T29" i="27"/>
  <c r="T29" i="26"/>
  <c r="T29" i="33"/>
  <c r="T29" i="29"/>
  <c r="T29" i="31"/>
  <c r="T29" i="35"/>
  <c r="T29" i="36"/>
  <c r="T29" i="32"/>
  <c r="T29" i="42"/>
  <c r="T29" i="41"/>
  <c r="T29" i="46"/>
  <c r="T29" i="45"/>
  <c r="T29" i="38"/>
  <c r="T29" i="44"/>
  <c r="T29" i="49"/>
  <c r="T29" i="37"/>
  <c r="T29" i="52"/>
  <c r="T29" i="30"/>
  <c r="T29" i="51"/>
  <c r="T29" i="40"/>
  <c r="T29" i="47"/>
  <c r="T29" i="43"/>
  <c r="T29" i="54"/>
  <c r="T29" i="34"/>
  <c r="T29" i="48"/>
  <c r="T29" i="50"/>
  <c r="T29" i="53"/>
  <c r="T29" i="23"/>
  <c r="T29" i="56"/>
  <c r="T29" i="39"/>
  <c r="T29" i="21"/>
  <c r="T29" i="57"/>
  <c r="T29" i="22"/>
  <c r="T29" i="55"/>
  <c r="T29" i="58"/>
  <c r="T29" i="24"/>
  <c r="T29" i="20"/>
  <c r="T16" i="30"/>
  <c r="T16" i="26"/>
  <c r="T16" i="27"/>
  <c r="T16" i="25"/>
  <c r="T16" i="29"/>
  <c r="T16" i="28"/>
  <c r="T16" i="32"/>
  <c r="T16" i="38"/>
  <c r="T16" i="33"/>
  <c r="T16" i="34"/>
  <c r="T16" i="35"/>
  <c r="T16" i="36"/>
  <c r="T16" i="31"/>
  <c r="T16" i="39"/>
  <c r="T16" i="44"/>
  <c r="T16" i="43"/>
  <c r="T16" i="45"/>
  <c r="T16" i="41"/>
  <c r="T16" i="49"/>
  <c r="T16" i="42"/>
  <c r="T16" i="48"/>
  <c r="T16" i="46"/>
  <c r="T16" i="37"/>
  <c r="T16" i="40"/>
  <c r="T16" i="52"/>
  <c r="T16" i="53"/>
  <c r="T16" i="51"/>
  <c r="T16" i="56"/>
  <c r="T16" i="47"/>
  <c r="T16" i="55"/>
  <c r="T16" i="23"/>
  <c r="T16" i="57"/>
  <c r="T16" i="22"/>
  <c r="T16" i="21"/>
  <c r="T16" i="50"/>
  <c r="T16" i="54"/>
  <c r="T16" i="58"/>
  <c r="T16" i="24"/>
  <c r="T16" i="20"/>
  <c r="J32" i="26"/>
  <c r="J32" i="30"/>
  <c r="J32" i="25"/>
  <c r="J32" i="27"/>
  <c r="J32" i="29"/>
  <c r="J32" i="28"/>
  <c r="J32" i="31"/>
  <c r="J32" i="35"/>
  <c r="J32" i="36"/>
  <c r="J32" i="34"/>
  <c r="J32" i="37"/>
  <c r="J32" i="32"/>
  <c r="J32" i="43"/>
  <c r="J32" i="42"/>
  <c r="J32" i="45"/>
  <c r="J32" i="49"/>
  <c r="J32" i="52"/>
  <c r="J32" i="48"/>
  <c r="J32" i="40"/>
  <c r="J32" i="47"/>
  <c r="J32" i="33"/>
  <c r="J32" i="41"/>
  <c r="J32" i="39"/>
  <c r="J32" i="58"/>
  <c r="J32" i="22"/>
  <c r="J32" i="55"/>
  <c r="J32" i="21"/>
  <c r="J32" i="38"/>
  <c r="J32" i="53"/>
  <c r="J32" i="56"/>
  <c r="J32" i="57"/>
  <c r="J32" i="44"/>
  <c r="J32" i="51"/>
  <c r="J32" i="46"/>
  <c r="J32" i="50"/>
  <c r="J32" i="54"/>
  <c r="J32" i="23"/>
  <c r="J32" i="24"/>
  <c r="J32" i="20"/>
  <c r="J40" i="26"/>
  <c r="J40" i="25"/>
  <c r="J40" i="32"/>
  <c r="J40" i="27"/>
  <c r="J40" i="29"/>
  <c r="J40" i="31"/>
  <c r="J40" i="39"/>
  <c r="J40" i="38"/>
  <c r="J40" i="35"/>
  <c r="J40" i="40"/>
  <c r="J40" i="41"/>
  <c r="J40" i="28"/>
  <c r="J40" i="30"/>
  <c r="J40" i="34"/>
  <c r="J40" i="36"/>
  <c r="J40" i="46"/>
  <c r="J40" i="50"/>
  <c r="J40" i="44"/>
  <c r="J40" i="33"/>
  <c r="J40" i="48"/>
  <c r="J40" i="42"/>
  <c r="J40" i="43"/>
  <c r="J40" i="49"/>
  <c r="J40" i="54"/>
  <c r="J40" i="47"/>
  <c r="J40" i="45"/>
  <c r="J40" i="52"/>
  <c r="J40" i="53"/>
  <c r="J40" i="24"/>
  <c r="J40" i="57"/>
  <c r="J40" i="51"/>
  <c r="J40" i="23"/>
  <c r="J40" i="37"/>
  <c r="J40" i="21"/>
  <c r="J40" i="55"/>
  <c r="J40" i="22"/>
  <c r="J40" i="56"/>
  <c r="J40" i="58"/>
  <c r="J40" i="20"/>
  <c r="T23" i="26"/>
  <c r="T23" i="27"/>
  <c r="T23" i="31"/>
  <c r="T23" i="28"/>
  <c r="T23" i="32"/>
  <c r="T23" i="30"/>
  <c r="T23" i="34"/>
  <c r="T23" i="37"/>
  <c r="T23" i="39"/>
  <c r="T23" i="42"/>
  <c r="T23" i="43"/>
  <c r="T23" i="25"/>
  <c r="T23" i="36"/>
  <c r="T23" i="29"/>
  <c r="T23" i="33"/>
  <c r="T23" i="41"/>
  <c r="T23" i="46"/>
  <c r="T23" i="47"/>
  <c r="T23" i="35"/>
  <c r="T23" i="38"/>
  <c r="T23" i="48"/>
  <c r="T23" i="40"/>
  <c r="T23" i="49"/>
  <c r="T23" i="45"/>
  <c r="T23" i="51"/>
  <c r="T23" i="56"/>
  <c r="T23" i="50"/>
  <c r="T23" i="23"/>
  <c r="T23" i="21"/>
  <c r="T23" i="54"/>
  <c r="T23" i="22"/>
  <c r="T23" i="57"/>
  <c r="T23" i="24"/>
  <c r="T23" i="52"/>
  <c r="T23" i="44"/>
  <c r="T23" i="53"/>
  <c r="T23" i="55"/>
  <c r="T23" i="58"/>
  <c r="T23" i="20"/>
  <c r="F44" i="54"/>
  <c r="P44" i="26"/>
  <c r="P44" i="29"/>
  <c r="P44" i="30"/>
  <c r="P44" i="28"/>
  <c r="P44" i="27"/>
  <c r="F44" i="26"/>
  <c r="F44" i="31"/>
  <c r="F44" i="28"/>
  <c r="P44" i="31"/>
  <c r="F44" i="34"/>
  <c r="F44" i="27"/>
  <c r="P44" i="25"/>
  <c r="F44" i="33"/>
  <c r="P44" i="37"/>
  <c r="F44" i="36"/>
  <c r="P44" i="39"/>
  <c r="F44" i="40"/>
  <c r="P44" i="41"/>
  <c r="P44" i="33"/>
  <c r="P44" i="40"/>
  <c r="F44" i="30"/>
  <c r="F44" i="32"/>
  <c r="F44" i="44"/>
  <c r="P44" i="45"/>
  <c r="P44" i="34"/>
  <c r="P44" i="36"/>
  <c r="F44" i="42"/>
  <c r="P44" i="43"/>
  <c r="F44" i="25"/>
  <c r="P44" i="32"/>
  <c r="P44" i="42"/>
  <c r="P44" i="48"/>
  <c r="P44" i="46"/>
  <c r="F44" i="35"/>
  <c r="F44" i="39"/>
  <c r="F44" i="47"/>
  <c r="F44" i="38"/>
  <c r="F44" i="46"/>
  <c r="F44" i="29"/>
  <c r="P44" i="44"/>
  <c r="F44" i="37"/>
  <c r="F44" i="49"/>
  <c r="P44" i="50"/>
  <c r="F44" i="50"/>
  <c r="P44" i="51"/>
  <c r="P44" i="35"/>
  <c r="P44" i="53"/>
  <c r="F44" i="41"/>
  <c r="P44" i="47"/>
  <c r="P44" i="49"/>
  <c r="P44" i="38"/>
  <c r="F44" i="53"/>
  <c r="F44" i="56"/>
  <c r="P44" i="55"/>
  <c r="F44" i="55"/>
  <c r="P44" i="56"/>
  <c r="P44" i="52"/>
  <c r="P44" i="57"/>
  <c r="F44" i="51"/>
  <c r="P44" i="23"/>
  <c r="F44" i="24"/>
  <c r="P44" i="22"/>
  <c r="F44" i="52"/>
  <c r="F44" i="43"/>
  <c r="F44" i="57"/>
  <c r="P44" i="54"/>
  <c r="P44" i="21"/>
  <c r="F44" i="23"/>
  <c r="F44" i="45"/>
  <c r="F44" i="58"/>
  <c r="F44" i="22"/>
  <c r="P44" i="58"/>
  <c r="P44" i="24"/>
  <c r="F44" i="48"/>
  <c r="F44" i="21"/>
  <c r="F44" i="20"/>
  <c r="P44" i="20"/>
  <c r="C31" i="17"/>
  <c r="C37" i="17"/>
  <c r="C17" i="17"/>
  <c r="C43" i="17"/>
  <c r="C27" i="17"/>
  <c r="C20" i="17"/>
  <c r="C11" i="17"/>
  <c r="C14" i="17"/>
  <c r="C25" i="17"/>
  <c r="C39" i="17"/>
  <c r="C40" i="17"/>
  <c r="C30" i="17"/>
  <c r="C35" i="17"/>
  <c r="C42" i="17"/>
  <c r="C21" i="17"/>
  <c r="C13" i="17"/>
  <c r="C23" i="17"/>
  <c r="C28" i="17"/>
  <c r="Q26" i="17"/>
  <c r="C46" i="17"/>
  <c r="Q18" i="17"/>
  <c r="Q10" i="17"/>
  <c r="C24" i="17"/>
  <c r="C19" i="17"/>
  <c r="C38" i="17"/>
  <c r="C45" i="17"/>
  <c r="C12" i="17"/>
  <c r="C33" i="17"/>
  <c r="C34" i="17"/>
  <c r="C29" i="17"/>
  <c r="C15" i="17"/>
  <c r="C9" i="17"/>
  <c r="C41" i="17"/>
  <c r="C22" i="17"/>
  <c r="C32" i="17"/>
  <c r="C36" i="17"/>
  <c r="C44" i="17"/>
  <c r="AI27" i="17"/>
  <c r="F27" i="17" s="1"/>
  <c r="AI37" i="17"/>
  <c r="F37" i="17" s="1"/>
  <c r="AI21" i="17"/>
  <c r="F21" i="17" s="1"/>
  <c r="AC47" i="17"/>
  <c r="AJ47" i="17" s="1"/>
  <c r="G47" i="17" s="1"/>
  <c r="G8" i="17"/>
  <c r="AI30" i="17"/>
  <c r="F30" i="17" s="1"/>
  <c r="AD47" i="17"/>
  <c r="AK47" i="17" s="1"/>
  <c r="AI43" i="17"/>
  <c r="F43" i="17" s="1"/>
  <c r="AI39" i="17"/>
  <c r="F39" i="17" s="1"/>
  <c r="AI15" i="17"/>
  <c r="F15" i="17" s="1"/>
  <c r="AI31" i="17"/>
  <c r="F31" i="17" s="1"/>
  <c r="AI17" i="17"/>
  <c r="F17" i="17" s="1"/>
  <c r="AI23" i="17"/>
  <c r="F23" i="17" s="1"/>
  <c r="AJ36" i="17"/>
  <c r="G36" i="17" s="1"/>
  <c r="AI36" i="17"/>
  <c r="F36" i="17" s="1"/>
  <c r="AF47" i="17"/>
  <c r="AI42" i="17"/>
  <c r="F42" i="17" s="1"/>
  <c r="AI12" i="17"/>
  <c r="F12" i="17" s="1"/>
  <c r="AI44" i="17"/>
  <c r="F44" i="17" s="1"/>
  <c r="AG47" i="17"/>
  <c r="AI22" i="17"/>
  <c r="F22" i="17" s="1"/>
  <c r="AI34" i="17"/>
  <c r="F34" i="17" s="1"/>
  <c r="F10" i="41" l="1"/>
  <c r="G10" i="41" s="1"/>
  <c r="F10" i="28"/>
  <c r="G10" i="28" s="1"/>
  <c r="P10" i="29"/>
  <c r="P10" i="30"/>
  <c r="F10" i="31"/>
  <c r="G10" i="31" s="1"/>
  <c r="P10" i="28"/>
  <c r="P10" i="27"/>
  <c r="F10" i="25"/>
  <c r="G10" i="25" s="1"/>
  <c r="P10" i="26"/>
  <c r="F10" i="26"/>
  <c r="G10" i="26" s="1"/>
  <c r="P10" i="35"/>
  <c r="F10" i="35"/>
  <c r="G10" i="35" s="1"/>
  <c r="P10" i="36"/>
  <c r="F10" i="37"/>
  <c r="G10" i="37" s="1"/>
  <c r="F10" i="32"/>
  <c r="G10" i="32" s="1"/>
  <c r="P10" i="25"/>
  <c r="P10" i="37"/>
  <c r="P10" i="34"/>
  <c r="F10" i="29"/>
  <c r="G10" i="29" s="1"/>
  <c r="F10" i="36"/>
  <c r="G10" i="36" s="1"/>
  <c r="P10" i="39"/>
  <c r="P10" i="32"/>
  <c r="P10" i="38"/>
  <c r="F10" i="38"/>
  <c r="G10" i="38" s="1"/>
  <c r="F10" i="45"/>
  <c r="G10" i="45" s="1"/>
  <c r="P10" i="46"/>
  <c r="P10" i="31"/>
  <c r="F10" i="27"/>
  <c r="G10" i="27" s="1"/>
  <c r="F10" i="40"/>
  <c r="G10" i="40" s="1"/>
  <c r="F10" i="42"/>
  <c r="G10" i="42" s="1"/>
  <c r="P10" i="43"/>
  <c r="F10" i="39"/>
  <c r="G10" i="39" s="1"/>
  <c r="P10" i="40"/>
  <c r="P10" i="44"/>
  <c r="F10" i="48"/>
  <c r="G10" i="48" s="1"/>
  <c r="P10" i="48"/>
  <c r="P10" i="45"/>
  <c r="P10" i="41"/>
  <c r="P10" i="47"/>
  <c r="F10" i="51"/>
  <c r="G10" i="51" s="1"/>
  <c r="F10" i="30"/>
  <c r="G10" i="30" s="1"/>
  <c r="P10" i="33"/>
  <c r="F10" i="46"/>
  <c r="G10" i="46" s="1"/>
  <c r="P10" i="42"/>
  <c r="F10" i="43"/>
  <c r="G10" i="43" s="1"/>
  <c r="P10" i="49"/>
  <c r="F10" i="49"/>
  <c r="G10" i="49" s="1"/>
  <c r="P10" i="51"/>
  <c r="F10" i="54"/>
  <c r="G10" i="54" s="1"/>
  <c r="F10" i="58"/>
  <c r="G10" i="58" s="1"/>
  <c r="F10" i="53"/>
  <c r="G10" i="53" s="1"/>
  <c r="F10" i="52"/>
  <c r="G10" i="52" s="1"/>
  <c r="P10" i="57"/>
  <c r="P10" i="54"/>
  <c r="F10" i="56"/>
  <c r="G10" i="56" s="1"/>
  <c r="P10" i="52"/>
  <c r="P10" i="55"/>
  <c r="F10" i="34"/>
  <c r="G10" i="34" s="1"/>
  <c r="F10" i="24"/>
  <c r="G10" i="24" s="1"/>
  <c r="P10" i="22"/>
  <c r="P10" i="56"/>
  <c r="P10" i="24"/>
  <c r="P10" i="21"/>
  <c r="P10" i="50"/>
  <c r="F10" i="57"/>
  <c r="G10" i="57" s="1"/>
  <c r="P10" i="23"/>
  <c r="F10" i="33"/>
  <c r="G10" i="33" s="1"/>
  <c r="F10" i="44"/>
  <c r="G10" i="44" s="1"/>
  <c r="F10" i="55"/>
  <c r="G10" i="55" s="1"/>
  <c r="P10" i="58"/>
  <c r="P10" i="53"/>
  <c r="F10" i="23"/>
  <c r="G10" i="23" s="1"/>
  <c r="F10" i="50"/>
  <c r="G10" i="50" s="1"/>
  <c r="F10" i="22"/>
  <c r="G10" i="22" s="1"/>
  <c r="F10" i="47"/>
  <c r="G10" i="47" s="1"/>
  <c r="F10" i="21"/>
  <c r="G10" i="21" s="1"/>
  <c r="P10" i="20"/>
  <c r="F10" i="20"/>
  <c r="G10" i="20" s="1"/>
  <c r="F32" i="26"/>
  <c r="G32" i="26" s="1"/>
  <c r="F32" i="25"/>
  <c r="G32" i="25" s="1"/>
  <c r="P32" i="27"/>
  <c r="F32" i="27"/>
  <c r="G32" i="27" s="1"/>
  <c r="F32" i="29"/>
  <c r="G32" i="29" s="1"/>
  <c r="P32" i="26"/>
  <c r="P32" i="25"/>
  <c r="F32" i="28"/>
  <c r="G32" i="28" s="1"/>
  <c r="P32" i="28"/>
  <c r="F32" i="32"/>
  <c r="G32" i="32" s="1"/>
  <c r="P32" i="29"/>
  <c r="P32" i="33"/>
  <c r="F32" i="36"/>
  <c r="G32" i="36" s="1"/>
  <c r="P32" i="31"/>
  <c r="F32" i="31"/>
  <c r="G32" i="31" s="1"/>
  <c r="P32" i="34"/>
  <c r="F32" i="38"/>
  <c r="G32" i="38" s="1"/>
  <c r="P32" i="38"/>
  <c r="P32" i="35"/>
  <c r="P32" i="30"/>
  <c r="P32" i="39"/>
  <c r="F32" i="37"/>
  <c r="G32" i="37" s="1"/>
  <c r="P32" i="42"/>
  <c r="F32" i="33"/>
  <c r="G32" i="33" s="1"/>
  <c r="F32" i="39"/>
  <c r="G32" i="39" s="1"/>
  <c r="F32" i="30"/>
  <c r="G32" i="30" s="1"/>
  <c r="F32" i="40"/>
  <c r="G32" i="40" s="1"/>
  <c r="P32" i="36"/>
  <c r="P32" i="47"/>
  <c r="F32" i="51"/>
  <c r="G32" i="51" s="1"/>
  <c r="F32" i="46"/>
  <c r="G32" i="46" s="1"/>
  <c r="P32" i="37"/>
  <c r="P32" i="45"/>
  <c r="F32" i="49"/>
  <c r="G32" i="49" s="1"/>
  <c r="P32" i="50"/>
  <c r="F32" i="35"/>
  <c r="G32" i="35" s="1"/>
  <c r="F32" i="52"/>
  <c r="G32" i="52" s="1"/>
  <c r="P32" i="32"/>
  <c r="P32" i="48"/>
  <c r="F32" i="45"/>
  <c r="G32" i="45" s="1"/>
  <c r="P32" i="41"/>
  <c r="F32" i="41"/>
  <c r="G32" i="41" s="1"/>
  <c r="P32" i="49"/>
  <c r="F32" i="42"/>
  <c r="G32" i="42" s="1"/>
  <c r="F32" i="48"/>
  <c r="G32" i="48" s="1"/>
  <c r="F32" i="53"/>
  <c r="G32" i="53" s="1"/>
  <c r="P32" i="57"/>
  <c r="P32" i="44"/>
  <c r="F32" i="47"/>
  <c r="G32" i="47" s="1"/>
  <c r="P32" i="51"/>
  <c r="P32" i="54"/>
  <c r="F32" i="44"/>
  <c r="G32" i="44" s="1"/>
  <c r="F32" i="55"/>
  <c r="G32" i="55" s="1"/>
  <c r="F32" i="24"/>
  <c r="G32" i="24" s="1"/>
  <c r="P32" i="22"/>
  <c r="P32" i="24"/>
  <c r="P32" i="21"/>
  <c r="P32" i="40"/>
  <c r="P32" i="46"/>
  <c r="F32" i="34"/>
  <c r="G32" i="34" s="1"/>
  <c r="F32" i="56"/>
  <c r="G32" i="56" s="1"/>
  <c r="P32" i="55"/>
  <c r="P32" i="58"/>
  <c r="F32" i="58"/>
  <c r="G32" i="58" s="1"/>
  <c r="F32" i="54"/>
  <c r="G32" i="54" s="1"/>
  <c r="F32" i="23"/>
  <c r="G32" i="23" s="1"/>
  <c r="P32" i="53"/>
  <c r="F32" i="22"/>
  <c r="G32" i="22" s="1"/>
  <c r="P32" i="56"/>
  <c r="P32" i="43"/>
  <c r="F32" i="43"/>
  <c r="G32" i="43" s="1"/>
  <c r="F32" i="57"/>
  <c r="G32" i="57" s="1"/>
  <c r="P32" i="23"/>
  <c r="P32" i="52"/>
  <c r="F32" i="50"/>
  <c r="G32" i="50" s="1"/>
  <c r="F32" i="20"/>
  <c r="G32" i="20" s="1"/>
  <c r="F32" i="21"/>
  <c r="G32" i="21" s="1"/>
  <c r="P32" i="20"/>
  <c r="P33" i="34"/>
  <c r="F33" i="27"/>
  <c r="G33" i="27" s="1"/>
  <c r="F33" i="25"/>
  <c r="G33" i="25" s="1"/>
  <c r="F33" i="28"/>
  <c r="G33" i="28" s="1"/>
  <c r="P33" i="26"/>
  <c r="P33" i="25"/>
  <c r="F33" i="26"/>
  <c r="G33" i="26" s="1"/>
  <c r="P33" i="28"/>
  <c r="P33" i="30"/>
  <c r="F33" i="31"/>
  <c r="G33" i="31" s="1"/>
  <c r="P33" i="29"/>
  <c r="F33" i="29"/>
  <c r="G33" i="29" s="1"/>
  <c r="P33" i="33"/>
  <c r="F33" i="36"/>
  <c r="G33" i="36" s="1"/>
  <c r="P33" i="39"/>
  <c r="P33" i="31"/>
  <c r="F33" i="32"/>
  <c r="G33" i="32" s="1"/>
  <c r="P33" i="38"/>
  <c r="F33" i="34"/>
  <c r="G33" i="34" s="1"/>
  <c r="F33" i="39"/>
  <c r="G33" i="39" s="1"/>
  <c r="F33" i="37"/>
  <c r="G33" i="37" s="1"/>
  <c r="P33" i="42"/>
  <c r="F33" i="38"/>
  <c r="G33" i="38" s="1"/>
  <c r="F33" i="30"/>
  <c r="G33" i="30" s="1"/>
  <c r="F33" i="40"/>
  <c r="G33" i="40" s="1"/>
  <c r="P33" i="36"/>
  <c r="F33" i="41"/>
  <c r="G33" i="41" s="1"/>
  <c r="F33" i="46"/>
  <c r="G33" i="46" s="1"/>
  <c r="P33" i="37"/>
  <c r="P33" i="45"/>
  <c r="F33" i="49"/>
  <c r="G33" i="49" s="1"/>
  <c r="P33" i="50"/>
  <c r="F33" i="33"/>
  <c r="G33" i="33" s="1"/>
  <c r="P33" i="27"/>
  <c r="F33" i="35"/>
  <c r="G33" i="35" s="1"/>
  <c r="F33" i="52"/>
  <c r="G33" i="52" s="1"/>
  <c r="P33" i="40"/>
  <c r="F33" i="43"/>
  <c r="G33" i="43" s="1"/>
  <c r="P33" i="52"/>
  <c r="P33" i="41"/>
  <c r="P33" i="35"/>
  <c r="F33" i="42"/>
  <c r="G33" i="42" s="1"/>
  <c r="F33" i="50"/>
  <c r="G33" i="50" s="1"/>
  <c r="F33" i="56"/>
  <c r="G33" i="56" s="1"/>
  <c r="F33" i="45"/>
  <c r="G33" i="45" s="1"/>
  <c r="P33" i="48"/>
  <c r="P33" i="44"/>
  <c r="F33" i="47"/>
  <c r="G33" i="47" s="1"/>
  <c r="P33" i="49"/>
  <c r="P33" i="51"/>
  <c r="P33" i="54"/>
  <c r="F33" i="44"/>
  <c r="G33" i="44" s="1"/>
  <c r="P33" i="32"/>
  <c r="F33" i="51"/>
  <c r="G33" i="51" s="1"/>
  <c r="P33" i="24"/>
  <c r="P33" i="21"/>
  <c r="F33" i="54"/>
  <c r="G33" i="54" s="1"/>
  <c r="P33" i="55"/>
  <c r="P33" i="58"/>
  <c r="F33" i="58"/>
  <c r="G33" i="58" s="1"/>
  <c r="P33" i="46"/>
  <c r="F33" i="57"/>
  <c r="G33" i="57" s="1"/>
  <c r="P33" i="47"/>
  <c r="F33" i="23"/>
  <c r="G33" i="23" s="1"/>
  <c r="F33" i="22"/>
  <c r="G33" i="22" s="1"/>
  <c r="P33" i="56"/>
  <c r="P33" i="43"/>
  <c r="P33" i="57"/>
  <c r="F33" i="48"/>
  <c r="G33" i="48" s="1"/>
  <c r="F33" i="24"/>
  <c r="G33" i="24" s="1"/>
  <c r="P33" i="22"/>
  <c r="P33" i="53"/>
  <c r="F33" i="55"/>
  <c r="G33" i="55" s="1"/>
  <c r="P33" i="23"/>
  <c r="F33" i="53"/>
  <c r="G33" i="53" s="1"/>
  <c r="P33" i="20"/>
  <c r="F33" i="21"/>
  <c r="G33" i="21" s="1"/>
  <c r="F33" i="20"/>
  <c r="G33" i="20" s="1"/>
  <c r="J33" i="29"/>
  <c r="J33" i="28"/>
  <c r="J33" i="30"/>
  <c r="J33" i="31"/>
  <c r="J33" i="32"/>
  <c r="J33" i="25"/>
  <c r="J33" i="26"/>
  <c r="J33" i="35"/>
  <c r="J33" i="36"/>
  <c r="J33" i="37"/>
  <c r="J33" i="39"/>
  <c r="J33" i="46"/>
  <c r="J33" i="33"/>
  <c r="J33" i="43"/>
  <c r="J33" i="42"/>
  <c r="J33" i="40"/>
  <c r="J33" i="48"/>
  <c r="J33" i="34"/>
  <c r="J33" i="47"/>
  <c r="J33" i="27"/>
  <c r="J33" i="45"/>
  <c r="J33" i="41"/>
  <c r="J33" i="38"/>
  <c r="J33" i="57"/>
  <c r="J33" i="55"/>
  <c r="J33" i="21"/>
  <c r="J33" i="53"/>
  <c r="J33" i="58"/>
  <c r="J33" i="56"/>
  <c r="J33" i="44"/>
  <c r="J33" i="51"/>
  <c r="J33" i="24"/>
  <c r="J33" i="23"/>
  <c r="J33" i="50"/>
  <c r="J33" i="54"/>
  <c r="J33" i="49"/>
  <c r="J33" i="22"/>
  <c r="J33" i="52"/>
  <c r="J33" i="20"/>
  <c r="P29" i="26"/>
  <c r="F29" i="26"/>
  <c r="G29" i="26" s="1"/>
  <c r="P29" i="25"/>
  <c r="P29" i="28"/>
  <c r="F29" i="27"/>
  <c r="G29" i="27" s="1"/>
  <c r="F29" i="25"/>
  <c r="G29" i="25" s="1"/>
  <c r="P29" i="27"/>
  <c r="F29" i="30"/>
  <c r="G29" i="30" s="1"/>
  <c r="F29" i="31"/>
  <c r="G29" i="31" s="1"/>
  <c r="F29" i="28"/>
  <c r="G29" i="28" s="1"/>
  <c r="F29" i="29"/>
  <c r="G29" i="29" s="1"/>
  <c r="F29" i="32"/>
  <c r="G29" i="32" s="1"/>
  <c r="P29" i="29"/>
  <c r="P29" i="33"/>
  <c r="P29" i="32"/>
  <c r="P29" i="37"/>
  <c r="F29" i="40"/>
  <c r="G29" i="40" s="1"/>
  <c r="P29" i="41"/>
  <c r="P29" i="40"/>
  <c r="P29" i="34"/>
  <c r="F29" i="34"/>
  <c r="G29" i="34" s="1"/>
  <c r="F29" i="35"/>
  <c r="G29" i="35" s="1"/>
  <c r="P29" i="44"/>
  <c r="F29" i="36"/>
  <c r="G29" i="36" s="1"/>
  <c r="F29" i="42"/>
  <c r="G29" i="42" s="1"/>
  <c r="P29" i="35"/>
  <c r="P29" i="38"/>
  <c r="F29" i="38"/>
  <c r="G29" i="38" s="1"/>
  <c r="F29" i="37"/>
  <c r="G29" i="37" s="1"/>
  <c r="P29" i="42"/>
  <c r="F29" i="47"/>
  <c r="G29" i="47" s="1"/>
  <c r="P29" i="47"/>
  <c r="P29" i="45"/>
  <c r="F29" i="39"/>
  <c r="G29" i="39" s="1"/>
  <c r="F29" i="49"/>
  <c r="G29" i="49" s="1"/>
  <c r="P29" i="50"/>
  <c r="F29" i="50"/>
  <c r="G29" i="50" s="1"/>
  <c r="P29" i="51"/>
  <c r="F29" i="44"/>
  <c r="G29" i="44" s="1"/>
  <c r="P29" i="39"/>
  <c r="F29" i="41"/>
  <c r="G29" i="41" s="1"/>
  <c r="F29" i="45"/>
  <c r="G29" i="45" s="1"/>
  <c r="F29" i="58"/>
  <c r="G29" i="58" s="1"/>
  <c r="P29" i="52"/>
  <c r="F29" i="48"/>
  <c r="G29" i="48" s="1"/>
  <c r="F29" i="53"/>
  <c r="G29" i="53" s="1"/>
  <c r="P29" i="57"/>
  <c r="P29" i="36"/>
  <c r="P29" i="48"/>
  <c r="P29" i="49"/>
  <c r="P29" i="55"/>
  <c r="F29" i="55"/>
  <c r="G29" i="55" s="1"/>
  <c r="P29" i="56"/>
  <c r="P29" i="31"/>
  <c r="F29" i="46"/>
  <c r="G29" i="46" s="1"/>
  <c r="P29" i="54"/>
  <c r="P29" i="30"/>
  <c r="P29" i="43"/>
  <c r="P29" i="21"/>
  <c r="F29" i="33"/>
  <c r="G29" i="33" s="1"/>
  <c r="P29" i="23"/>
  <c r="F29" i="24"/>
  <c r="G29" i="24" s="1"/>
  <c r="P29" i="22"/>
  <c r="P29" i="24"/>
  <c r="F29" i="51"/>
  <c r="G29" i="51" s="1"/>
  <c r="P29" i="58"/>
  <c r="P29" i="46"/>
  <c r="F29" i="57"/>
  <c r="G29" i="57" s="1"/>
  <c r="P29" i="53"/>
  <c r="F29" i="23"/>
  <c r="G29" i="23" s="1"/>
  <c r="F29" i="56"/>
  <c r="G29" i="56" s="1"/>
  <c r="F29" i="22"/>
  <c r="G29" i="22" s="1"/>
  <c r="F29" i="54"/>
  <c r="G29" i="54" s="1"/>
  <c r="F29" i="43"/>
  <c r="G29" i="43" s="1"/>
  <c r="F29" i="52"/>
  <c r="G29" i="52" s="1"/>
  <c r="F29" i="20"/>
  <c r="G29" i="20" s="1"/>
  <c r="F29" i="21"/>
  <c r="G29" i="21" s="1"/>
  <c r="P29" i="20"/>
  <c r="F14" i="27"/>
  <c r="G14" i="27" s="1"/>
  <c r="P14" i="31"/>
  <c r="F14" i="25"/>
  <c r="G14" i="25" s="1"/>
  <c r="P14" i="27"/>
  <c r="P14" i="28"/>
  <c r="P14" i="30"/>
  <c r="P14" i="26"/>
  <c r="P14" i="34"/>
  <c r="F14" i="26"/>
  <c r="G14" i="26" s="1"/>
  <c r="F14" i="32"/>
  <c r="G14" i="32" s="1"/>
  <c r="P14" i="37"/>
  <c r="P14" i="25"/>
  <c r="F14" i="36"/>
  <c r="G14" i="36" s="1"/>
  <c r="P14" i="40"/>
  <c r="P14" i="29"/>
  <c r="F14" i="38"/>
  <c r="G14" i="38" s="1"/>
  <c r="F14" i="43"/>
  <c r="G14" i="43" s="1"/>
  <c r="F14" i="28"/>
  <c r="G14" i="28" s="1"/>
  <c r="F14" i="42"/>
  <c r="G14" i="42" s="1"/>
  <c r="F14" i="29"/>
  <c r="G14" i="29" s="1"/>
  <c r="P14" i="36"/>
  <c r="F14" i="39"/>
  <c r="G14" i="39" s="1"/>
  <c r="F14" i="41"/>
  <c r="G14" i="41" s="1"/>
  <c r="F14" i="34"/>
  <c r="G14" i="34" s="1"/>
  <c r="P14" i="32"/>
  <c r="F14" i="37"/>
  <c r="G14" i="37" s="1"/>
  <c r="P14" i="45"/>
  <c r="F14" i="47"/>
  <c r="G14" i="47" s="1"/>
  <c r="F14" i="40"/>
  <c r="G14" i="40" s="1"/>
  <c r="P14" i="39"/>
  <c r="P14" i="47"/>
  <c r="P14" i="35"/>
  <c r="F14" i="46"/>
  <c r="G14" i="46" s="1"/>
  <c r="P14" i="33"/>
  <c r="P14" i="38"/>
  <c r="P14" i="41"/>
  <c r="F14" i="49"/>
  <c r="G14" i="49" s="1"/>
  <c r="P14" i="50"/>
  <c r="F14" i="50"/>
  <c r="G14" i="50" s="1"/>
  <c r="P14" i="51"/>
  <c r="F14" i="30"/>
  <c r="G14" i="30" s="1"/>
  <c r="P14" i="43"/>
  <c r="P14" i="42"/>
  <c r="P14" i="46"/>
  <c r="F14" i="31"/>
  <c r="G14" i="31" s="1"/>
  <c r="F14" i="35"/>
  <c r="G14" i="35" s="1"/>
  <c r="F14" i="44"/>
  <c r="G14" i="44" s="1"/>
  <c r="P14" i="44"/>
  <c r="F14" i="57"/>
  <c r="G14" i="57" s="1"/>
  <c r="P14" i="58"/>
  <c r="F14" i="53"/>
  <c r="G14" i="53" s="1"/>
  <c r="F14" i="52"/>
  <c r="G14" i="52" s="1"/>
  <c r="F14" i="56"/>
  <c r="G14" i="56" s="1"/>
  <c r="F14" i="45"/>
  <c r="G14" i="45" s="1"/>
  <c r="P14" i="54"/>
  <c r="F14" i="48"/>
  <c r="G14" i="48" s="1"/>
  <c r="P14" i="21"/>
  <c r="P14" i="53"/>
  <c r="P14" i="56"/>
  <c r="P14" i="55"/>
  <c r="P14" i="23"/>
  <c r="F14" i="54"/>
  <c r="G14" i="54" s="1"/>
  <c r="F14" i="24"/>
  <c r="G14" i="24" s="1"/>
  <c r="P14" i="22"/>
  <c r="F14" i="58"/>
  <c r="G14" i="58" s="1"/>
  <c r="P14" i="24"/>
  <c r="F14" i="33"/>
  <c r="G14" i="33" s="1"/>
  <c r="P14" i="49"/>
  <c r="F14" i="22"/>
  <c r="G14" i="22" s="1"/>
  <c r="F14" i="51"/>
  <c r="G14" i="51" s="1"/>
  <c r="F14" i="55"/>
  <c r="G14" i="55" s="1"/>
  <c r="F14" i="23"/>
  <c r="G14" i="23" s="1"/>
  <c r="P14" i="57"/>
  <c r="P14" i="48"/>
  <c r="P14" i="52"/>
  <c r="F14" i="20"/>
  <c r="G14" i="20" s="1"/>
  <c r="P14" i="20"/>
  <c r="F14" i="21"/>
  <c r="G14" i="21" s="1"/>
  <c r="T20" i="25"/>
  <c r="T20" i="29"/>
  <c r="T20" i="30"/>
  <c r="T20" i="26"/>
  <c r="T20" i="28"/>
  <c r="T20" i="27"/>
  <c r="T20" i="32"/>
  <c r="T20" i="31"/>
  <c r="T20" i="41"/>
  <c r="T20" i="40"/>
  <c r="T20" i="45"/>
  <c r="T20" i="38"/>
  <c r="T20" i="35"/>
  <c r="T20" i="43"/>
  <c r="T20" i="42"/>
  <c r="T20" i="36"/>
  <c r="T20" i="48"/>
  <c r="T20" i="50"/>
  <c r="T20" i="51"/>
  <c r="T20" i="53"/>
  <c r="T20" i="44"/>
  <c r="T20" i="33"/>
  <c r="T20" i="34"/>
  <c r="T20" i="46"/>
  <c r="T20" i="56"/>
  <c r="T20" i="47"/>
  <c r="T20" i="37"/>
  <c r="T20" i="39"/>
  <c r="T20" i="23"/>
  <c r="T20" i="54"/>
  <c r="T20" i="22"/>
  <c r="T20" i="24"/>
  <c r="T20" i="58"/>
  <c r="T20" i="21"/>
  <c r="T20" i="52"/>
  <c r="T20" i="55"/>
  <c r="T20" i="57"/>
  <c r="T20" i="49"/>
  <c r="T20" i="20"/>
  <c r="F19" i="27"/>
  <c r="G19" i="27" s="1"/>
  <c r="F19" i="29"/>
  <c r="G19" i="29" s="1"/>
  <c r="F19" i="26"/>
  <c r="G19" i="26" s="1"/>
  <c r="P19" i="26"/>
  <c r="P19" i="25"/>
  <c r="F19" i="30"/>
  <c r="G19" i="30" s="1"/>
  <c r="P19" i="27"/>
  <c r="P19" i="30"/>
  <c r="P19" i="31"/>
  <c r="P19" i="32"/>
  <c r="P19" i="28"/>
  <c r="P19" i="34"/>
  <c r="P19" i="40"/>
  <c r="P19" i="29"/>
  <c r="F19" i="38"/>
  <c r="G19" i="38" s="1"/>
  <c r="F19" i="34"/>
  <c r="G19" i="34" s="1"/>
  <c r="F19" i="33"/>
  <c r="G19" i="33" s="1"/>
  <c r="F19" i="39"/>
  <c r="G19" i="39" s="1"/>
  <c r="P19" i="35"/>
  <c r="F19" i="35"/>
  <c r="G19" i="35" s="1"/>
  <c r="P19" i="36"/>
  <c r="F19" i="37"/>
  <c r="G19" i="37" s="1"/>
  <c r="F19" i="28"/>
  <c r="G19" i="28" s="1"/>
  <c r="P19" i="37"/>
  <c r="F19" i="40"/>
  <c r="G19" i="40" s="1"/>
  <c r="F19" i="41"/>
  <c r="G19" i="41" s="1"/>
  <c r="F19" i="45"/>
  <c r="G19" i="45" s="1"/>
  <c r="P19" i="46"/>
  <c r="F19" i="49"/>
  <c r="G19" i="49" s="1"/>
  <c r="P19" i="50"/>
  <c r="F19" i="50"/>
  <c r="G19" i="50" s="1"/>
  <c r="P19" i="51"/>
  <c r="P19" i="41"/>
  <c r="F19" i="43"/>
  <c r="G19" i="43" s="1"/>
  <c r="F19" i="32"/>
  <c r="G19" i="32" s="1"/>
  <c r="P19" i="33"/>
  <c r="F19" i="36"/>
  <c r="G19" i="36" s="1"/>
  <c r="P19" i="38"/>
  <c r="F19" i="44"/>
  <c r="G19" i="44" s="1"/>
  <c r="F19" i="42"/>
  <c r="G19" i="42" s="1"/>
  <c r="P19" i="52"/>
  <c r="P19" i="43"/>
  <c r="P19" i="49"/>
  <c r="P19" i="42"/>
  <c r="P19" i="44"/>
  <c r="F19" i="31"/>
  <c r="G19" i="31" s="1"/>
  <c r="P19" i="48"/>
  <c r="P19" i="39"/>
  <c r="P19" i="54"/>
  <c r="F19" i="52"/>
  <c r="G19" i="52" s="1"/>
  <c r="F19" i="25"/>
  <c r="G19" i="25" s="1"/>
  <c r="F19" i="48"/>
  <c r="G19" i="48" s="1"/>
  <c r="P19" i="53"/>
  <c r="F19" i="53"/>
  <c r="G19" i="53" s="1"/>
  <c r="P19" i="56"/>
  <c r="P19" i="45"/>
  <c r="P19" i="57"/>
  <c r="F19" i="23"/>
  <c r="G19" i="23" s="1"/>
  <c r="P19" i="58"/>
  <c r="F19" i="47"/>
  <c r="G19" i="47" s="1"/>
  <c r="P19" i="23"/>
  <c r="F19" i="54"/>
  <c r="G19" i="54" s="1"/>
  <c r="F19" i="24"/>
  <c r="G19" i="24" s="1"/>
  <c r="P19" i="22"/>
  <c r="F19" i="46"/>
  <c r="G19" i="46" s="1"/>
  <c r="P19" i="47"/>
  <c r="F19" i="51"/>
  <c r="G19" i="51" s="1"/>
  <c r="F19" i="22"/>
  <c r="G19" i="22" s="1"/>
  <c r="F19" i="58"/>
  <c r="G19" i="58" s="1"/>
  <c r="P19" i="24"/>
  <c r="P19" i="21"/>
  <c r="F19" i="56"/>
  <c r="G19" i="56" s="1"/>
  <c r="F19" i="55"/>
  <c r="G19" i="55" s="1"/>
  <c r="F19" i="57"/>
  <c r="G19" i="57" s="1"/>
  <c r="P19" i="55"/>
  <c r="P19" i="20"/>
  <c r="F19" i="20"/>
  <c r="G19" i="20" s="1"/>
  <c r="F19" i="21"/>
  <c r="G19" i="21" s="1"/>
  <c r="P25" i="29"/>
  <c r="P25" i="26"/>
  <c r="F25" i="31"/>
  <c r="G25" i="31" s="1"/>
  <c r="P25" i="32"/>
  <c r="F25" i="32"/>
  <c r="G25" i="32" s="1"/>
  <c r="P25" i="25"/>
  <c r="P25" i="28"/>
  <c r="P25" i="27"/>
  <c r="F25" i="27"/>
  <c r="G25" i="27" s="1"/>
  <c r="P25" i="31"/>
  <c r="F25" i="26"/>
  <c r="G25" i="26" s="1"/>
  <c r="F25" i="30"/>
  <c r="G25" i="30" s="1"/>
  <c r="F25" i="33"/>
  <c r="G25" i="33" s="1"/>
  <c r="F25" i="34"/>
  <c r="G25" i="34" s="1"/>
  <c r="F25" i="29"/>
  <c r="G25" i="29" s="1"/>
  <c r="P25" i="30"/>
  <c r="P25" i="35"/>
  <c r="F25" i="35"/>
  <c r="G25" i="35" s="1"/>
  <c r="P25" i="36"/>
  <c r="F25" i="37"/>
  <c r="G25" i="37" s="1"/>
  <c r="P25" i="33"/>
  <c r="P25" i="37"/>
  <c r="F25" i="41"/>
  <c r="G25" i="41" s="1"/>
  <c r="F25" i="28"/>
  <c r="G25" i="28" s="1"/>
  <c r="F25" i="36"/>
  <c r="G25" i="36" s="1"/>
  <c r="P25" i="41"/>
  <c r="P25" i="39"/>
  <c r="F25" i="43"/>
  <c r="G25" i="43" s="1"/>
  <c r="F25" i="25"/>
  <c r="G25" i="25" s="1"/>
  <c r="F25" i="42"/>
  <c r="G25" i="42" s="1"/>
  <c r="P25" i="43"/>
  <c r="P25" i="38"/>
  <c r="F25" i="38"/>
  <c r="G25" i="38" s="1"/>
  <c r="F25" i="44"/>
  <c r="G25" i="44" s="1"/>
  <c r="P25" i="46"/>
  <c r="P25" i="49"/>
  <c r="F25" i="45"/>
  <c r="G25" i="45" s="1"/>
  <c r="F25" i="48"/>
  <c r="G25" i="48" s="1"/>
  <c r="P25" i="48"/>
  <c r="P25" i="42"/>
  <c r="P25" i="44"/>
  <c r="F25" i="47"/>
  <c r="G25" i="47" s="1"/>
  <c r="P25" i="47"/>
  <c r="F25" i="51"/>
  <c r="G25" i="51" s="1"/>
  <c r="P25" i="51"/>
  <c r="F25" i="53"/>
  <c r="G25" i="53" s="1"/>
  <c r="P25" i="45"/>
  <c r="F25" i="46"/>
  <c r="G25" i="46" s="1"/>
  <c r="F25" i="39"/>
  <c r="G25" i="39" s="1"/>
  <c r="F25" i="50"/>
  <c r="G25" i="50" s="1"/>
  <c r="F25" i="54"/>
  <c r="G25" i="54" s="1"/>
  <c r="P25" i="52"/>
  <c r="F25" i="57"/>
  <c r="G25" i="57" s="1"/>
  <c r="P25" i="58"/>
  <c r="P25" i="53"/>
  <c r="P25" i="50"/>
  <c r="F25" i="55"/>
  <c r="G25" i="55" s="1"/>
  <c r="P25" i="40"/>
  <c r="F25" i="49"/>
  <c r="G25" i="49" s="1"/>
  <c r="P25" i="23"/>
  <c r="P25" i="22"/>
  <c r="F25" i="56"/>
  <c r="G25" i="56" s="1"/>
  <c r="F25" i="24"/>
  <c r="G25" i="24" s="1"/>
  <c r="P25" i="21"/>
  <c r="P25" i="34"/>
  <c r="F25" i="58"/>
  <c r="G25" i="58" s="1"/>
  <c r="P25" i="24"/>
  <c r="P25" i="56"/>
  <c r="F25" i="23"/>
  <c r="G25" i="23" s="1"/>
  <c r="F25" i="22"/>
  <c r="G25" i="22" s="1"/>
  <c r="P25" i="57"/>
  <c r="F25" i="40"/>
  <c r="G25" i="40" s="1"/>
  <c r="P25" i="54"/>
  <c r="P25" i="55"/>
  <c r="F25" i="52"/>
  <c r="G25" i="52" s="1"/>
  <c r="F25" i="20"/>
  <c r="G25" i="20" s="1"/>
  <c r="F25" i="21"/>
  <c r="G25" i="21" s="1"/>
  <c r="P25" i="20"/>
  <c r="F34" i="27"/>
  <c r="G34" i="27" s="1"/>
  <c r="F34" i="25"/>
  <c r="G34" i="25" s="1"/>
  <c r="F34" i="28"/>
  <c r="G34" i="28" s="1"/>
  <c r="P34" i="26"/>
  <c r="P34" i="32"/>
  <c r="P34" i="25"/>
  <c r="P34" i="27"/>
  <c r="F34" i="26"/>
  <c r="G34" i="26" s="1"/>
  <c r="F34" i="30"/>
  <c r="G34" i="30" s="1"/>
  <c r="F34" i="32"/>
  <c r="G34" i="32" s="1"/>
  <c r="F34" i="40"/>
  <c r="G34" i="40" s="1"/>
  <c r="P34" i="41"/>
  <c r="P34" i="31"/>
  <c r="P34" i="28"/>
  <c r="P34" i="38"/>
  <c r="F34" i="34"/>
  <c r="G34" i="34" s="1"/>
  <c r="F34" i="39"/>
  <c r="G34" i="39" s="1"/>
  <c r="P34" i="30"/>
  <c r="F34" i="36"/>
  <c r="G34" i="36" s="1"/>
  <c r="F34" i="37"/>
  <c r="G34" i="37" s="1"/>
  <c r="P34" i="39"/>
  <c r="P34" i="42"/>
  <c r="F34" i="38"/>
  <c r="G34" i="38" s="1"/>
  <c r="F34" i="33"/>
  <c r="G34" i="33" s="1"/>
  <c r="P34" i="36"/>
  <c r="F34" i="41"/>
  <c r="G34" i="41" s="1"/>
  <c r="P34" i="29"/>
  <c r="P34" i="37"/>
  <c r="P34" i="45"/>
  <c r="P34" i="33"/>
  <c r="F34" i="49"/>
  <c r="G34" i="49" s="1"/>
  <c r="P34" i="50"/>
  <c r="F34" i="50"/>
  <c r="G34" i="50" s="1"/>
  <c r="F34" i="35"/>
  <c r="G34" i="35" s="1"/>
  <c r="F34" i="52"/>
  <c r="G34" i="52" s="1"/>
  <c r="P34" i="40"/>
  <c r="F34" i="43"/>
  <c r="G34" i="43" s="1"/>
  <c r="P34" i="52"/>
  <c r="F34" i="31"/>
  <c r="G34" i="31" s="1"/>
  <c r="P34" i="49"/>
  <c r="F34" i="45"/>
  <c r="G34" i="45" s="1"/>
  <c r="P34" i="35"/>
  <c r="F34" i="42"/>
  <c r="G34" i="42" s="1"/>
  <c r="F34" i="47"/>
  <c r="G34" i="47" s="1"/>
  <c r="P34" i="55"/>
  <c r="F34" i="55"/>
  <c r="G34" i="55" s="1"/>
  <c r="P34" i="56"/>
  <c r="P34" i="48"/>
  <c r="P34" i="44"/>
  <c r="F34" i="44"/>
  <c r="G34" i="44" s="1"/>
  <c r="P34" i="34"/>
  <c r="F34" i="51"/>
  <c r="G34" i="51" s="1"/>
  <c r="P34" i="47"/>
  <c r="P34" i="53"/>
  <c r="F34" i="56"/>
  <c r="G34" i="56" s="1"/>
  <c r="P34" i="58"/>
  <c r="F34" i="58"/>
  <c r="G34" i="58" s="1"/>
  <c r="P34" i="46"/>
  <c r="F34" i="57"/>
  <c r="G34" i="57" s="1"/>
  <c r="F34" i="46"/>
  <c r="G34" i="46" s="1"/>
  <c r="P34" i="54"/>
  <c r="F34" i="54"/>
  <c r="G34" i="54" s="1"/>
  <c r="P34" i="51"/>
  <c r="F34" i="22"/>
  <c r="G34" i="22" s="1"/>
  <c r="P34" i="43"/>
  <c r="P34" i="24"/>
  <c r="P34" i="21"/>
  <c r="F34" i="24"/>
  <c r="G34" i="24" s="1"/>
  <c r="F34" i="29"/>
  <c r="G34" i="29" s="1"/>
  <c r="F34" i="48"/>
  <c r="G34" i="48" s="1"/>
  <c r="P34" i="57"/>
  <c r="P34" i="23"/>
  <c r="F34" i="23"/>
  <c r="G34" i="23" s="1"/>
  <c r="F34" i="53"/>
  <c r="G34" i="53" s="1"/>
  <c r="P34" i="22"/>
  <c r="P34" i="20"/>
  <c r="F34" i="20"/>
  <c r="G34" i="20" s="1"/>
  <c r="F34" i="21"/>
  <c r="G34" i="21" s="1"/>
  <c r="T33" i="29"/>
  <c r="T33" i="26"/>
  <c r="T33" i="32"/>
  <c r="T33" i="25"/>
  <c r="T33" i="28"/>
  <c r="T33" i="27"/>
  <c r="T33" i="31"/>
  <c r="T33" i="35"/>
  <c r="T33" i="36"/>
  <c r="T33" i="34"/>
  <c r="T33" i="33"/>
  <c r="T33" i="37"/>
  <c r="T33" i="43"/>
  <c r="T33" i="38"/>
  <c r="T33" i="44"/>
  <c r="T33" i="49"/>
  <c r="T33" i="30"/>
  <c r="T33" i="40"/>
  <c r="T33" i="47"/>
  <c r="T33" i="42"/>
  <c r="T33" i="45"/>
  <c r="T33" i="46"/>
  <c r="T33" i="50"/>
  <c r="T33" i="48"/>
  <c r="T33" i="53"/>
  <c r="T33" i="52"/>
  <c r="T33" i="58"/>
  <c r="T33" i="41"/>
  <c r="T33" i="55"/>
  <c r="T33" i="51"/>
  <c r="T33" i="23"/>
  <c r="T33" i="22"/>
  <c r="T33" i="57"/>
  <c r="T33" i="39"/>
  <c r="T33" i="56"/>
  <c r="T33" i="24"/>
  <c r="T33" i="54"/>
  <c r="T33" i="21"/>
  <c r="T33" i="20"/>
  <c r="P43" i="28"/>
  <c r="P43" i="25"/>
  <c r="P43" i="26"/>
  <c r="P43" i="29"/>
  <c r="P43" i="30"/>
  <c r="P43" i="27"/>
  <c r="F43" i="25"/>
  <c r="G43" i="25" s="1"/>
  <c r="F43" i="28"/>
  <c r="G43" i="28" s="1"/>
  <c r="F43" i="29"/>
  <c r="G43" i="29" s="1"/>
  <c r="F43" i="26"/>
  <c r="G43" i="26" s="1"/>
  <c r="P43" i="31"/>
  <c r="P43" i="32"/>
  <c r="F43" i="27"/>
  <c r="G43" i="27" s="1"/>
  <c r="F43" i="36"/>
  <c r="G43" i="36" s="1"/>
  <c r="P43" i="39"/>
  <c r="F43" i="40"/>
  <c r="G43" i="40" s="1"/>
  <c r="P43" i="41"/>
  <c r="F43" i="33"/>
  <c r="G43" i="33" s="1"/>
  <c r="F43" i="41"/>
  <c r="G43" i="41" s="1"/>
  <c r="F43" i="30"/>
  <c r="G43" i="30" s="1"/>
  <c r="F43" i="32"/>
  <c r="G43" i="32" s="1"/>
  <c r="P43" i="40"/>
  <c r="P43" i="37"/>
  <c r="P43" i="34"/>
  <c r="P43" i="36"/>
  <c r="P43" i="42"/>
  <c r="F43" i="43"/>
  <c r="G43" i="43" s="1"/>
  <c r="F43" i="48"/>
  <c r="G43" i="48" s="1"/>
  <c r="P43" i="48"/>
  <c r="F43" i="44"/>
  <c r="G43" i="44" s="1"/>
  <c r="P43" i="46"/>
  <c r="F43" i="35"/>
  <c r="G43" i="35" s="1"/>
  <c r="F43" i="39"/>
  <c r="G43" i="39" s="1"/>
  <c r="F43" i="47"/>
  <c r="G43" i="47" s="1"/>
  <c r="P43" i="43"/>
  <c r="F43" i="45"/>
  <c r="G43" i="45" s="1"/>
  <c r="P43" i="47"/>
  <c r="F43" i="51"/>
  <c r="G43" i="51" s="1"/>
  <c r="F43" i="38"/>
  <c r="G43" i="38" s="1"/>
  <c r="F43" i="46"/>
  <c r="G43" i="46" s="1"/>
  <c r="F43" i="42"/>
  <c r="G43" i="42" s="1"/>
  <c r="P43" i="44"/>
  <c r="P43" i="49"/>
  <c r="F43" i="31"/>
  <c r="G43" i="31" s="1"/>
  <c r="P43" i="35"/>
  <c r="F43" i="37"/>
  <c r="G43" i="37" s="1"/>
  <c r="P43" i="38"/>
  <c r="F43" i="57"/>
  <c r="G43" i="57" s="1"/>
  <c r="P43" i="58"/>
  <c r="P43" i="33"/>
  <c r="P43" i="57"/>
  <c r="F43" i="50"/>
  <c r="G43" i="50" s="1"/>
  <c r="F43" i="53"/>
  <c r="G43" i="53" s="1"/>
  <c r="F43" i="56"/>
  <c r="G43" i="56" s="1"/>
  <c r="F43" i="34"/>
  <c r="G43" i="34" s="1"/>
  <c r="P43" i="53"/>
  <c r="P43" i="51"/>
  <c r="P43" i="52"/>
  <c r="F43" i="49"/>
  <c r="G43" i="49" s="1"/>
  <c r="P43" i="23"/>
  <c r="F43" i="55"/>
  <c r="G43" i="55" s="1"/>
  <c r="P43" i="24"/>
  <c r="P43" i="21"/>
  <c r="F43" i="52"/>
  <c r="G43" i="52" s="1"/>
  <c r="P43" i="55"/>
  <c r="F43" i="23"/>
  <c r="G43" i="23" s="1"/>
  <c r="F43" i="58"/>
  <c r="G43" i="58" s="1"/>
  <c r="P43" i="56"/>
  <c r="P43" i="45"/>
  <c r="P43" i="50"/>
  <c r="P43" i="54"/>
  <c r="F43" i="54"/>
  <c r="G43" i="54" s="1"/>
  <c r="F43" i="24"/>
  <c r="G43" i="24" s="1"/>
  <c r="P43" i="22"/>
  <c r="F43" i="22"/>
  <c r="G43" i="22" s="1"/>
  <c r="F43" i="21"/>
  <c r="G43" i="21" s="1"/>
  <c r="F43" i="20"/>
  <c r="G43" i="20" s="1"/>
  <c r="P43" i="20"/>
  <c r="T14" i="33"/>
  <c r="T14" i="30"/>
  <c r="T14" i="25"/>
  <c r="T14" i="29"/>
  <c r="T14" i="26"/>
  <c r="T14" i="27"/>
  <c r="T14" i="38"/>
  <c r="T14" i="32"/>
  <c r="T14" i="39"/>
  <c r="T14" i="45"/>
  <c r="T14" i="44"/>
  <c r="T14" i="36"/>
  <c r="T14" i="52"/>
  <c r="T14" i="34"/>
  <c r="T14" i="35"/>
  <c r="T14" i="31"/>
  <c r="T14" i="42"/>
  <c r="T14" i="48"/>
  <c r="T14" i="43"/>
  <c r="T14" i="37"/>
  <c r="T14" i="40"/>
  <c r="T14" i="53"/>
  <c r="T14" i="51"/>
  <c r="T14" i="46"/>
  <c r="T14" i="58"/>
  <c r="T14" i="41"/>
  <c r="T14" i="47"/>
  <c r="T14" i="55"/>
  <c r="T14" i="28"/>
  <c r="T14" i="56"/>
  <c r="T14" i="49"/>
  <c r="T14" i="54"/>
  <c r="T14" i="24"/>
  <c r="T14" i="21"/>
  <c r="T14" i="23"/>
  <c r="T14" i="57"/>
  <c r="T14" i="50"/>
  <c r="T14" i="22"/>
  <c r="T14" i="20"/>
  <c r="F38" i="25"/>
  <c r="G38" i="25" s="1"/>
  <c r="P38" i="25"/>
  <c r="F38" i="28"/>
  <c r="G38" i="28" s="1"/>
  <c r="F38" i="30"/>
  <c r="G38" i="30" s="1"/>
  <c r="F38" i="26"/>
  <c r="G38" i="26" s="1"/>
  <c r="P38" i="26"/>
  <c r="P38" i="29"/>
  <c r="P38" i="28"/>
  <c r="F38" i="29"/>
  <c r="G38" i="29" s="1"/>
  <c r="P38" i="32"/>
  <c r="P38" i="30"/>
  <c r="P38" i="31"/>
  <c r="F38" i="31"/>
  <c r="G38" i="31" s="1"/>
  <c r="P38" i="34"/>
  <c r="F38" i="27"/>
  <c r="G38" i="27" s="1"/>
  <c r="P38" i="38"/>
  <c r="F38" i="34"/>
  <c r="G38" i="34" s="1"/>
  <c r="P38" i="27"/>
  <c r="F38" i="33"/>
  <c r="G38" i="33" s="1"/>
  <c r="F38" i="38"/>
  <c r="G38" i="38" s="1"/>
  <c r="F38" i="40"/>
  <c r="G38" i="40" s="1"/>
  <c r="P38" i="33"/>
  <c r="F38" i="39"/>
  <c r="G38" i="39" s="1"/>
  <c r="F38" i="41"/>
  <c r="G38" i="41" s="1"/>
  <c r="F38" i="32"/>
  <c r="G38" i="32" s="1"/>
  <c r="P38" i="40"/>
  <c r="F38" i="44"/>
  <c r="G38" i="44" s="1"/>
  <c r="P38" i="45"/>
  <c r="P38" i="44"/>
  <c r="F38" i="43"/>
  <c r="G38" i="43" s="1"/>
  <c r="P38" i="49"/>
  <c r="F38" i="48"/>
  <c r="G38" i="48" s="1"/>
  <c r="P38" i="39"/>
  <c r="P38" i="46"/>
  <c r="P38" i="48"/>
  <c r="P38" i="36"/>
  <c r="P38" i="43"/>
  <c r="F38" i="42"/>
  <c r="G38" i="42" s="1"/>
  <c r="F38" i="45"/>
  <c r="G38" i="45" s="1"/>
  <c r="F38" i="51"/>
  <c r="G38" i="51" s="1"/>
  <c r="P38" i="35"/>
  <c r="F38" i="37"/>
  <c r="G38" i="37" s="1"/>
  <c r="P38" i="37"/>
  <c r="P38" i="50"/>
  <c r="F38" i="47"/>
  <c r="G38" i="47" s="1"/>
  <c r="P38" i="47"/>
  <c r="F38" i="52"/>
  <c r="G38" i="52" s="1"/>
  <c r="F38" i="35"/>
  <c r="G38" i="35" s="1"/>
  <c r="F38" i="49"/>
  <c r="G38" i="49" s="1"/>
  <c r="P38" i="51"/>
  <c r="P38" i="52"/>
  <c r="F38" i="54"/>
  <c r="G38" i="54" s="1"/>
  <c r="F38" i="23"/>
  <c r="G38" i="23" s="1"/>
  <c r="F38" i="46"/>
  <c r="G38" i="46" s="1"/>
  <c r="P38" i="54"/>
  <c r="F38" i="22"/>
  <c r="G38" i="22" s="1"/>
  <c r="P38" i="56"/>
  <c r="F38" i="53"/>
  <c r="G38" i="53" s="1"/>
  <c r="P38" i="41"/>
  <c r="F38" i="50"/>
  <c r="G38" i="50" s="1"/>
  <c r="P38" i="42"/>
  <c r="P38" i="57"/>
  <c r="P38" i="24"/>
  <c r="F38" i="58"/>
  <c r="G38" i="58" s="1"/>
  <c r="P38" i="23"/>
  <c r="F38" i="56"/>
  <c r="G38" i="56" s="1"/>
  <c r="F38" i="55"/>
  <c r="G38" i="55" s="1"/>
  <c r="F38" i="57"/>
  <c r="G38" i="57" s="1"/>
  <c r="P38" i="53"/>
  <c r="P38" i="22"/>
  <c r="P38" i="58"/>
  <c r="P38" i="55"/>
  <c r="F38" i="24"/>
  <c r="G38" i="24" s="1"/>
  <c r="F38" i="36"/>
  <c r="G38" i="36" s="1"/>
  <c r="P38" i="21"/>
  <c r="P38" i="20"/>
  <c r="F38" i="20"/>
  <c r="G38" i="20" s="1"/>
  <c r="F38" i="21"/>
  <c r="G38" i="21" s="1"/>
  <c r="P20" i="25"/>
  <c r="F20" i="25"/>
  <c r="G20" i="25" s="1"/>
  <c r="P20" i="26"/>
  <c r="F20" i="26"/>
  <c r="G20" i="26" s="1"/>
  <c r="P20" i="28"/>
  <c r="F20" i="29"/>
  <c r="G20" i="29" s="1"/>
  <c r="F20" i="28"/>
  <c r="G20" i="28" s="1"/>
  <c r="F20" i="30"/>
  <c r="G20" i="30" s="1"/>
  <c r="P20" i="33"/>
  <c r="F20" i="33"/>
  <c r="G20" i="33" s="1"/>
  <c r="P20" i="29"/>
  <c r="P20" i="27"/>
  <c r="P20" i="31"/>
  <c r="P20" i="32"/>
  <c r="F20" i="38"/>
  <c r="G20" i="38" s="1"/>
  <c r="F20" i="34"/>
  <c r="G20" i="34" s="1"/>
  <c r="P20" i="30"/>
  <c r="F20" i="27"/>
  <c r="G20" i="27" s="1"/>
  <c r="P20" i="35"/>
  <c r="F20" i="35"/>
  <c r="G20" i="35" s="1"/>
  <c r="P20" i="36"/>
  <c r="F20" i="37"/>
  <c r="G20" i="37" s="1"/>
  <c r="F20" i="31"/>
  <c r="G20" i="31" s="1"/>
  <c r="P20" i="34"/>
  <c r="F20" i="39"/>
  <c r="G20" i="39" s="1"/>
  <c r="F20" i="41"/>
  <c r="G20" i="41" s="1"/>
  <c r="F20" i="45"/>
  <c r="G20" i="45" s="1"/>
  <c r="F20" i="36"/>
  <c r="G20" i="36" s="1"/>
  <c r="P20" i="41"/>
  <c r="F20" i="40"/>
  <c r="G20" i="40" s="1"/>
  <c r="F20" i="43"/>
  <c r="G20" i="43" s="1"/>
  <c r="F20" i="32"/>
  <c r="G20" i="32" s="1"/>
  <c r="P20" i="38"/>
  <c r="F20" i="44"/>
  <c r="G20" i="44" s="1"/>
  <c r="P20" i="43"/>
  <c r="P20" i="49"/>
  <c r="P20" i="37"/>
  <c r="P20" i="44"/>
  <c r="F20" i="48"/>
  <c r="G20" i="48" s="1"/>
  <c r="F20" i="50"/>
  <c r="G20" i="50" s="1"/>
  <c r="F20" i="54"/>
  <c r="G20" i="54" s="1"/>
  <c r="P20" i="48"/>
  <c r="P20" i="45"/>
  <c r="P20" i="40"/>
  <c r="F20" i="52"/>
  <c r="G20" i="52" s="1"/>
  <c r="P20" i="42"/>
  <c r="P20" i="46"/>
  <c r="P20" i="53"/>
  <c r="P20" i="56"/>
  <c r="P20" i="57"/>
  <c r="F20" i="23"/>
  <c r="G20" i="23" s="1"/>
  <c r="P20" i="39"/>
  <c r="F20" i="22"/>
  <c r="G20" i="22" s="1"/>
  <c r="P20" i="50"/>
  <c r="F20" i="46"/>
  <c r="G20" i="46" s="1"/>
  <c r="F20" i="57"/>
  <c r="G20" i="57" s="1"/>
  <c r="P20" i="55"/>
  <c r="P20" i="22"/>
  <c r="P20" i="52"/>
  <c r="P20" i="54"/>
  <c r="P20" i="58"/>
  <c r="F20" i="24"/>
  <c r="G20" i="24" s="1"/>
  <c r="F20" i="53"/>
  <c r="G20" i="53" s="1"/>
  <c r="P20" i="47"/>
  <c r="F20" i="51"/>
  <c r="G20" i="51" s="1"/>
  <c r="P20" i="24"/>
  <c r="F20" i="55"/>
  <c r="G20" i="55" s="1"/>
  <c r="F20" i="49"/>
  <c r="G20" i="49" s="1"/>
  <c r="P20" i="23"/>
  <c r="F20" i="56"/>
  <c r="G20" i="56" s="1"/>
  <c r="F20" i="58"/>
  <c r="G20" i="58" s="1"/>
  <c r="P20" i="21"/>
  <c r="P20" i="51"/>
  <c r="F20" i="47"/>
  <c r="G20" i="47" s="1"/>
  <c r="F20" i="42"/>
  <c r="G20" i="42" s="1"/>
  <c r="P20" i="20"/>
  <c r="F20" i="21"/>
  <c r="G20" i="21" s="1"/>
  <c r="F20" i="20"/>
  <c r="G20" i="20" s="1"/>
  <c r="P28" i="25"/>
  <c r="P28" i="27"/>
  <c r="P28" i="29"/>
  <c r="F28" i="25"/>
  <c r="G28" i="25" s="1"/>
  <c r="F28" i="31"/>
  <c r="G28" i="31" s="1"/>
  <c r="F28" i="26"/>
  <c r="G28" i="26" s="1"/>
  <c r="P28" i="28"/>
  <c r="F28" i="33"/>
  <c r="G28" i="33" s="1"/>
  <c r="F28" i="34"/>
  <c r="G28" i="34" s="1"/>
  <c r="P28" i="34"/>
  <c r="F28" i="28"/>
  <c r="G28" i="28" s="1"/>
  <c r="F28" i="29"/>
  <c r="G28" i="29" s="1"/>
  <c r="F28" i="32"/>
  <c r="G28" i="32" s="1"/>
  <c r="F28" i="30"/>
  <c r="G28" i="30" s="1"/>
  <c r="P28" i="32"/>
  <c r="P28" i="33"/>
  <c r="F28" i="27"/>
  <c r="G28" i="27" s="1"/>
  <c r="P28" i="37"/>
  <c r="P28" i="31"/>
  <c r="F28" i="36"/>
  <c r="G28" i="36" s="1"/>
  <c r="P28" i="39"/>
  <c r="F28" i="40"/>
  <c r="G28" i="40" s="1"/>
  <c r="P28" i="41"/>
  <c r="P28" i="40"/>
  <c r="F28" i="44"/>
  <c r="G28" i="44" s="1"/>
  <c r="P28" i="45"/>
  <c r="F28" i="35"/>
  <c r="G28" i="35" s="1"/>
  <c r="F28" i="42"/>
  <c r="G28" i="42" s="1"/>
  <c r="P28" i="26"/>
  <c r="P28" i="30"/>
  <c r="F28" i="37"/>
  <c r="G28" i="37" s="1"/>
  <c r="P28" i="42"/>
  <c r="P28" i="38"/>
  <c r="P28" i="43"/>
  <c r="F28" i="45"/>
  <c r="G28" i="45" s="1"/>
  <c r="P28" i="48"/>
  <c r="P28" i="44"/>
  <c r="F28" i="47"/>
  <c r="G28" i="47" s="1"/>
  <c r="F28" i="46"/>
  <c r="G28" i="46" s="1"/>
  <c r="F28" i="39"/>
  <c r="G28" i="39" s="1"/>
  <c r="F28" i="49"/>
  <c r="G28" i="49" s="1"/>
  <c r="P28" i="50"/>
  <c r="F28" i="50"/>
  <c r="G28" i="50" s="1"/>
  <c r="P28" i="51"/>
  <c r="F28" i="48"/>
  <c r="G28" i="48" s="1"/>
  <c r="P28" i="53"/>
  <c r="F28" i="38"/>
  <c r="G28" i="38" s="1"/>
  <c r="P28" i="35"/>
  <c r="P28" i="46"/>
  <c r="F28" i="54"/>
  <c r="G28" i="54" s="1"/>
  <c r="F28" i="53"/>
  <c r="G28" i="53" s="1"/>
  <c r="P28" i="36"/>
  <c r="F28" i="56"/>
  <c r="G28" i="56" s="1"/>
  <c r="P28" i="49"/>
  <c r="P28" i="55"/>
  <c r="F28" i="55"/>
  <c r="G28" i="55" s="1"/>
  <c r="P28" i="56"/>
  <c r="P28" i="23"/>
  <c r="F28" i="24"/>
  <c r="G28" i="24" s="1"/>
  <c r="P28" i="22"/>
  <c r="P28" i="54"/>
  <c r="P28" i="47"/>
  <c r="F28" i="51"/>
  <c r="G28" i="51" s="1"/>
  <c r="P28" i="58"/>
  <c r="F28" i="58"/>
  <c r="G28" i="58" s="1"/>
  <c r="F28" i="52"/>
  <c r="G28" i="52" s="1"/>
  <c r="P28" i="24"/>
  <c r="P28" i="21"/>
  <c r="F28" i="22"/>
  <c r="G28" i="22" s="1"/>
  <c r="F28" i="57"/>
  <c r="G28" i="57" s="1"/>
  <c r="P28" i="52"/>
  <c r="F28" i="43"/>
  <c r="G28" i="43" s="1"/>
  <c r="P28" i="57"/>
  <c r="F28" i="41"/>
  <c r="G28" i="41" s="1"/>
  <c r="F28" i="23"/>
  <c r="G28" i="23" s="1"/>
  <c r="F28" i="21"/>
  <c r="G28" i="21" s="1"/>
  <c r="F28" i="20"/>
  <c r="G28" i="20" s="1"/>
  <c r="P28" i="20"/>
  <c r="T12" i="25"/>
  <c r="T12" i="26"/>
  <c r="T12" i="28"/>
  <c r="T12" i="30"/>
  <c r="T12" i="33"/>
  <c r="T12" i="29"/>
  <c r="T12" i="39"/>
  <c r="T12" i="32"/>
  <c r="T12" i="34"/>
  <c r="T12" i="35"/>
  <c r="T12" i="36"/>
  <c r="T12" i="31"/>
  <c r="T12" i="38"/>
  <c r="T12" i="27"/>
  <c r="T12" i="40"/>
  <c r="T12" i="45"/>
  <c r="T12" i="41"/>
  <c r="T12" i="49"/>
  <c r="T12" i="52"/>
  <c r="T12" i="46"/>
  <c r="T12" i="47"/>
  <c r="T12" i="43"/>
  <c r="T12" i="37"/>
  <c r="T12" i="48"/>
  <c r="T12" i="42"/>
  <c r="T12" i="44"/>
  <c r="T12" i="54"/>
  <c r="T12" i="53"/>
  <c r="T12" i="58"/>
  <c r="T12" i="55"/>
  <c r="T12" i="22"/>
  <c r="T12" i="51"/>
  <c r="T12" i="50"/>
  <c r="T12" i="21"/>
  <c r="T12" i="56"/>
  <c r="T12" i="24"/>
  <c r="T12" i="23"/>
  <c r="T12" i="57"/>
  <c r="T12" i="20"/>
  <c r="P12" i="26"/>
  <c r="F12" i="26"/>
  <c r="G12" i="26" s="1"/>
  <c r="P12" i="28"/>
  <c r="P12" i="27"/>
  <c r="F12" i="25"/>
  <c r="G12" i="25" s="1"/>
  <c r="F12" i="27"/>
  <c r="G12" i="27" s="1"/>
  <c r="F12" i="31"/>
  <c r="G12" i="31" s="1"/>
  <c r="P12" i="29"/>
  <c r="F12" i="34"/>
  <c r="G12" i="34" s="1"/>
  <c r="F12" i="32"/>
  <c r="G12" i="32" s="1"/>
  <c r="P12" i="30"/>
  <c r="P12" i="33"/>
  <c r="P12" i="37"/>
  <c r="P12" i="34"/>
  <c r="F12" i="36"/>
  <c r="G12" i="36" s="1"/>
  <c r="P12" i="39"/>
  <c r="F12" i="29"/>
  <c r="G12" i="29" s="1"/>
  <c r="F12" i="30"/>
  <c r="G12" i="30" s="1"/>
  <c r="F12" i="40"/>
  <c r="G12" i="40" s="1"/>
  <c r="P12" i="41"/>
  <c r="P12" i="40"/>
  <c r="F12" i="44"/>
  <c r="G12" i="44" s="1"/>
  <c r="P12" i="45"/>
  <c r="F12" i="28"/>
  <c r="G12" i="28" s="1"/>
  <c r="F12" i="42"/>
  <c r="G12" i="42" s="1"/>
  <c r="F12" i="39"/>
  <c r="G12" i="39" s="1"/>
  <c r="P12" i="42"/>
  <c r="F12" i="41"/>
  <c r="G12" i="41" s="1"/>
  <c r="P12" i="36"/>
  <c r="P12" i="48"/>
  <c r="P12" i="25"/>
  <c r="P12" i="32"/>
  <c r="F12" i="37"/>
  <c r="G12" i="37" s="1"/>
  <c r="F12" i="38"/>
  <c r="G12" i="38" s="1"/>
  <c r="F12" i="47"/>
  <c r="G12" i="47" s="1"/>
  <c r="P12" i="35"/>
  <c r="F12" i="46"/>
  <c r="G12" i="46" s="1"/>
  <c r="P12" i="38"/>
  <c r="F12" i="43"/>
  <c r="G12" i="43" s="1"/>
  <c r="F12" i="49"/>
  <c r="G12" i="49" s="1"/>
  <c r="P12" i="50"/>
  <c r="F12" i="50"/>
  <c r="G12" i="50" s="1"/>
  <c r="P12" i="51"/>
  <c r="P12" i="31"/>
  <c r="P12" i="53"/>
  <c r="P12" i="43"/>
  <c r="F12" i="35"/>
  <c r="G12" i="35" s="1"/>
  <c r="P12" i="47"/>
  <c r="F12" i="53"/>
  <c r="G12" i="53" s="1"/>
  <c r="P12" i="46"/>
  <c r="F12" i="51"/>
  <c r="G12" i="51" s="1"/>
  <c r="F12" i="52"/>
  <c r="G12" i="52" s="1"/>
  <c r="P12" i="44"/>
  <c r="F12" i="56"/>
  <c r="G12" i="56" s="1"/>
  <c r="P12" i="55"/>
  <c r="F12" i="55"/>
  <c r="G12" i="55" s="1"/>
  <c r="P12" i="56"/>
  <c r="P12" i="54"/>
  <c r="P12" i="52"/>
  <c r="P12" i="23"/>
  <c r="F12" i="54"/>
  <c r="G12" i="54" s="1"/>
  <c r="F12" i="57"/>
  <c r="G12" i="57" s="1"/>
  <c r="P12" i="58"/>
  <c r="F12" i="58"/>
  <c r="G12" i="58" s="1"/>
  <c r="F12" i="24"/>
  <c r="G12" i="24" s="1"/>
  <c r="P12" i="22"/>
  <c r="F12" i="33"/>
  <c r="G12" i="33" s="1"/>
  <c r="P12" i="24"/>
  <c r="P12" i="21"/>
  <c r="P12" i="49"/>
  <c r="F12" i="23"/>
  <c r="G12" i="23" s="1"/>
  <c r="F12" i="45"/>
  <c r="G12" i="45" s="1"/>
  <c r="F12" i="48"/>
  <c r="G12" i="48" s="1"/>
  <c r="F12" i="22"/>
  <c r="G12" i="22" s="1"/>
  <c r="P12" i="57"/>
  <c r="F12" i="21"/>
  <c r="G12" i="21" s="1"/>
  <c r="F12" i="20"/>
  <c r="G12" i="20" s="1"/>
  <c r="P12" i="20"/>
  <c r="F18" i="25"/>
  <c r="G18" i="25" s="1"/>
  <c r="F18" i="27"/>
  <c r="G18" i="27" s="1"/>
  <c r="F18" i="28"/>
  <c r="G18" i="28" s="1"/>
  <c r="F18" i="26"/>
  <c r="G18" i="26" s="1"/>
  <c r="P18" i="26"/>
  <c r="P18" i="30"/>
  <c r="F18" i="29"/>
  <c r="G18" i="29" s="1"/>
  <c r="P18" i="33"/>
  <c r="P18" i="27"/>
  <c r="P18" i="31"/>
  <c r="P18" i="25"/>
  <c r="P18" i="32"/>
  <c r="F18" i="40"/>
  <c r="G18" i="40" s="1"/>
  <c r="P18" i="41"/>
  <c r="P18" i="34"/>
  <c r="F18" i="30"/>
  <c r="G18" i="30" s="1"/>
  <c r="P18" i="29"/>
  <c r="P18" i="38"/>
  <c r="F18" i="33"/>
  <c r="G18" i="33" s="1"/>
  <c r="F18" i="39"/>
  <c r="G18" i="39" s="1"/>
  <c r="F18" i="31"/>
  <c r="G18" i="31" s="1"/>
  <c r="P18" i="42"/>
  <c r="P18" i="37"/>
  <c r="F18" i="41"/>
  <c r="G18" i="41" s="1"/>
  <c r="P18" i="28"/>
  <c r="F18" i="34"/>
  <c r="G18" i="34" s="1"/>
  <c r="P18" i="40"/>
  <c r="P18" i="35"/>
  <c r="F18" i="49"/>
  <c r="G18" i="49" s="1"/>
  <c r="P18" i="50"/>
  <c r="F18" i="50"/>
  <c r="G18" i="50" s="1"/>
  <c r="F18" i="43"/>
  <c r="G18" i="43" s="1"/>
  <c r="F18" i="32"/>
  <c r="G18" i="32" s="1"/>
  <c r="P18" i="46"/>
  <c r="F18" i="52"/>
  <c r="G18" i="52" s="1"/>
  <c r="F18" i="42"/>
  <c r="G18" i="42" s="1"/>
  <c r="F18" i="45"/>
  <c r="G18" i="45" s="1"/>
  <c r="P18" i="52"/>
  <c r="P18" i="43"/>
  <c r="P18" i="49"/>
  <c r="F18" i="51"/>
  <c r="G18" i="51" s="1"/>
  <c r="P18" i="36"/>
  <c r="F18" i="35"/>
  <c r="G18" i="35" s="1"/>
  <c r="P18" i="44"/>
  <c r="F18" i="44"/>
  <c r="G18" i="44" s="1"/>
  <c r="P18" i="47"/>
  <c r="F18" i="37"/>
  <c r="G18" i="37" s="1"/>
  <c r="F18" i="38"/>
  <c r="G18" i="38" s="1"/>
  <c r="P18" i="51"/>
  <c r="P18" i="55"/>
  <c r="F18" i="55"/>
  <c r="G18" i="55" s="1"/>
  <c r="P18" i="56"/>
  <c r="P18" i="39"/>
  <c r="P18" i="54"/>
  <c r="P18" i="48"/>
  <c r="F18" i="48"/>
  <c r="G18" i="48" s="1"/>
  <c r="P18" i="53"/>
  <c r="F18" i="53"/>
  <c r="G18" i="53" s="1"/>
  <c r="P18" i="45"/>
  <c r="F18" i="22"/>
  <c r="G18" i="22" s="1"/>
  <c r="F18" i="23"/>
  <c r="G18" i="23" s="1"/>
  <c r="P18" i="24"/>
  <c r="P18" i="57"/>
  <c r="P18" i="21"/>
  <c r="F18" i="47"/>
  <c r="G18" i="47" s="1"/>
  <c r="F18" i="36"/>
  <c r="G18" i="36" s="1"/>
  <c r="F18" i="54"/>
  <c r="G18" i="54" s="1"/>
  <c r="P18" i="58"/>
  <c r="P18" i="23"/>
  <c r="F18" i="24"/>
  <c r="G18" i="24" s="1"/>
  <c r="P18" i="22"/>
  <c r="F18" i="56"/>
  <c r="G18" i="56" s="1"/>
  <c r="F18" i="46"/>
  <c r="G18" i="46" s="1"/>
  <c r="F18" i="58"/>
  <c r="G18" i="58" s="1"/>
  <c r="F18" i="57"/>
  <c r="G18" i="57" s="1"/>
  <c r="P18" i="20"/>
  <c r="F18" i="21"/>
  <c r="G18" i="21" s="1"/>
  <c r="F18" i="20"/>
  <c r="G18" i="20" s="1"/>
  <c r="T36" i="25"/>
  <c r="T36" i="26"/>
  <c r="T36" i="30"/>
  <c r="T36" i="27"/>
  <c r="T36" i="34"/>
  <c r="T36" i="33"/>
  <c r="T36" i="41"/>
  <c r="T36" i="40"/>
  <c r="T36" i="31"/>
  <c r="T36" i="36"/>
  <c r="T36" i="37"/>
  <c r="T36" i="45"/>
  <c r="T36" i="39"/>
  <c r="T36" i="29"/>
  <c r="T36" i="43"/>
  <c r="T36" i="38"/>
  <c r="T36" i="35"/>
  <c r="T36" i="48"/>
  <c r="T36" i="28"/>
  <c r="T36" i="32"/>
  <c r="T36" i="46"/>
  <c r="T36" i="50"/>
  <c r="T36" i="51"/>
  <c r="T36" i="53"/>
  <c r="T36" i="49"/>
  <c r="T36" i="52"/>
  <c r="T36" i="47"/>
  <c r="T36" i="42"/>
  <c r="T36" i="56"/>
  <c r="T36" i="58"/>
  <c r="T36" i="55"/>
  <c r="T36" i="23"/>
  <c r="T36" i="22"/>
  <c r="T36" i="24"/>
  <c r="T36" i="57"/>
  <c r="T36" i="21"/>
  <c r="T36" i="54"/>
  <c r="T36" i="44"/>
  <c r="T36" i="20"/>
  <c r="P31" i="27"/>
  <c r="P31" i="31"/>
  <c r="F31" i="25"/>
  <c r="G31" i="25" s="1"/>
  <c r="F31" i="27"/>
  <c r="G31" i="27" s="1"/>
  <c r="P31" i="26"/>
  <c r="P31" i="25"/>
  <c r="P31" i="28"/>
  <c r="F31" i="31"/>
  <c r="G31" i="31" s="1"/>
  <c r="P31" i="34"/>
  <c r="F31" i="28"/>
  <c r="G31" i="28" s="1"/>
  <c r="F31" i="29"/>
  <c r="G31" i="29" s="1"/>
  <c r="P31" i="29"/>
  <c r="P31" i="37"/>
  <c r="F31" i="41"/>
  <c r="G31" i="41" s="1"/>
  <c r="P31" i="33"/>
  <c r="F31" i="36"/>
  <c r="G31" i="36" s="1"/>
  <c r="F31" i="38"/>
  <c r="G31" i="38" s="1"/>
  <c r="F31" i="42"/>
  <c r="G31" i="42" s="1"/>
  <c r="P31" i="43"/>
  <c r="P31" i="35"/>
  <c r="P31" i="38"/>
  <c r="P31" i="30"/>
  <c r="P31" i="39"/>
  <c r="F31" i="37"/>
  <c r="G31" i="37" s="1"/>
  <c r="P31" i="42"/>
  <c r="F31" i="32"/>
  <c r="G31" i="32" s="1"/>
  <c r="F31" i="33"/>
  <c r="G31" i="33" s="1"/>
  <c r="F31" i="39"/>
  <c r="G31" i="39" s="1"/>
  <c r="F31" i="30"/>
  <c r="G31" i="30" s="1"/>
  <c r="F31" i="40"/>
  <c r="G31" i="40" s="1"/>
  <c r="F31" i="34"/>
  <c r="G31" i="34" s="1"/>
  <c r="P31" i="44"/>
  <c r="P31" i="47"/>
  <c r="F31" i="46"/>
  <c r="G31" i="46" s="1"/>
  <c r="P31" i="45"/>
  <c r="F31" i="35"/>
  <c r="G31" i="35" s="1"/>
  <c r="P31" i="32"/>
  <c r="P31" i="48"/>
  <c r="F31" i="45"/>
  <c r="G31" i="45" s="1"/>
  <c r="P31" i="41"/>
  <c r="F31" i="51"/>
  <c r="G31" i="51" s="1"/>
  <c r="F31" i="48"/>
  <c r="G31" i="48" s="1"/>
  <c r="F31" i="53"/>
  <c r="G31" i="53" s="1"/>
  <c r="P31" i="36"/>
  <c r="P31" i="55"/>
  <c r="F31" i="55"/>
  <c r="G31" i="55" s="1"/>
  <c r="P31" i="56"/>
  <c r="P31" i="49"/>
  <c r="F31" i="47"/>
  <c r="G31" i="47" s="1"/>
  <c r="P31" i="50"/>
  <c r="P31" i="51"/>
  <c r="P31" i="54"/>
  <c r="F31" i="44"/>
  <c r="G31" i="44" s="1"/>
  <c r="F31" i="52"/>
  <c r="G31" i="52" s="1"/>
  <c r="P31" i="23"/>
  <c r="P31" i="21"/>
  <c r="F31" i="26"/>
  <c r="G31" i="26" s="1"/>
  <c r="F31" i="24"/>
  <c r="G31" i="24" s="1"/>
  <c r="P31" i="22"/>
  <c r="P31" i="24"/>
  <c r="P31" i="40"/>
  <c r="F31" i="49"/>
  <c r="G31" i="49" s="1"/>
  <c r="F31" i="56"/>
  <c r="G31" i="56" s="1"/>
  <c r="P31" i="46"/>
  <c r="F31" i="57"/>
  <c r="G31" i="57" s="1"/>
  <c r="F31" i="54"/>
  <c r="G31" i="54" s="1"/>
  <c r="F31" i="58"/>
  <c r="G31" i="58" s="1"/>
  <c r="P31" i="57"/>
  <c r="P31" i="53"/>
  <c r="F31" i="43"/>
  <c r="G31" i="43" s="1"/>
  <c r="F31" i="50"/>
  <c r="G31" i="50" s="1"/>
  <c r="F31" i="23"/>
  <c r="G31" i="23" s="1"/>
  <c r="P31" i="58"/>
  <c r="P31" i="52"/>
  <c r="F31" i="22"/>
  <c r="G31" i="22" s="1"/>
  <c r="F31" i="21"/>
  <c r="G31" i="21" s="1"/>
  <c r="F31" i="20"/>
  <c r="G31" i="20" s="1"/>
  <c r="P31" i="20"/>
  <c r="P27" i="28"/>
  <c r="P27" i="29"/>
  <c r="P27" i="30"/>
  <c r="P27" i="25"/>
  <c r="P27" i="27"/>
  <c r="F27" i="27"/>
  <c r="G27" i="27" s="1"/>
  <c r="P27" i="31"/>
  <c r="F27" i="25"/>
  <c r="G27" i="25" s="1"/>
  <c r="F27" i="26"/>
  <c r="G27" i="26" s="1"/>
  <c r="F27" i="30"/>
  <c r="G27" i="30" s="1"/>
  <c r="F27" i="31"/>
  <c r="G27" i="31" s="1"/>
  <c r="P27" i="26"/>
  <c r="F27" i="33"/>
  <c r="G27" i="33" s="1"/>
  <c r="P27" i="32"/>
  <c r="P27" i="33"/>
  <c r="F27" i="28"/>
  <c r="G27" i="28" s="1"/>
  <c r="F27" i="32"/>
  <c r="G27" i="32" s="1"/>
  <c r="F27" i="36"/>
  <c r="G27" i="36" s="1"/>
  <c r="P27" i="39"/>
  <c r="F27" i="40"/>
  <c r="G27" i="40" s="1"/>
  <c r="P27" i="41"/>
  <c r="F27" i="29"/>
  <c r="G27" i="29" s="1"/>
  <c r="F27" i="34"/>
  <c r="G27" i="34" s="1"/>
  <c r="F27" i="35"/>
  <c r="G27" i="35" s="1"/>
  <c r="P27" i="35"/>
  <c r="P27" i="38"/>
  <c r="F27" i="38"/>
  <c r="G27" i="38" s="1"/>
  <c r="F27" i="37"/>
  <c r="G27" i="37" s="1"/>
  <c r="P27" i="42"/>
  <c r="F27" i="41"/>
  <c r="G27" i="41" s="1"/>
  <c r="F27" i="42"/>
  <c r="G27" i="42" s="1"/>
  <c r="F27" i="48"/>
  <c r="G27" i="48" s="1"/>
  <c r="P27" i="43"/>
  <c r="F27" i="45"/>
  <c r="G27" i="45" s="1"/>
  <c r="P27" i="48"/>
  <c r="P27" i="37"/>
  <c r="P27" i="44"/>
  <c r="F27" i="47"/>
  <c r="G27" i="47" s="1"/>
  <c r="P27" i="47"/>
  <c r="F27" i="51"/>
  <c r="G27" i="51" s="1"/>
  <c r="P27" i="45"/>
  <c r="F27" i="46"/>
  <c r="G27" i="46" s="1"/>
  <c r="F27" i="49"/>
  <c r="G27" i="49" s="1"/>
  <c r="F27" i="44"/>
  <c r="G27" i="44" s="1"/>
  <c r="F27" i="39"/>
  <c r="G27" i="39" s="1"/>
  <c r="P27" i="46"/>
  <c r="F27" i="54"/>
  <c r="G27" i="54" s="1"/>
  <c r="P27" i="52"/>
  <c r="F27" i="57"/>
  <c r="G27" i="57" s="1"/>
  <c r="P27" i="58"/>
  <c r="P27" i="34"/>
  <c r="F27" i="53"/>
  <c r="G27" i="53" s="1"/>
  <c r="P27" i="57"/>
  <c r="P27" i="36"/>
  <c r="P27" i="50"/>
  <c r="P27" i="51"/>
  <c r="F27" i="56"/>
  <c r="G27" i="56" s="1"/>
  <c r="P27" i="49"/>
  <c r="F27" i="55"/>
  <c r="G27" i="55" s="1"/>
  <c r="P27" i="40"/>
  <c r="P27" i="23"/>
  <c r="P27" i="55"/>
  <c r="P27" i="24"/>
  <c r="P27" i="21"/>
  <c r="P27" i="54"/>
  <c r="F27" i="52"/>
  <c r="G27" i="52" s="1"/>
  <c r="P27" i="56"/>
  <c r="F27" i="58"/>
  <c r="G27" i="58" s="1"/>
  <c r="F27" i="22"/>
  <c r="G27" i="22" s="1"/>
  <c r="F27" i="23"/>
  <c r="G27" i="23" s="1"/>
  <c r="P27" i="53"/>
  <c r="F27" i="24"/>
  <c r="G27" i="24" s="1"/>
  <c r="P27" i="22"/>
  <c r="F27" i="50"/>
  <c r="G27" i="50" s="1"/>
  <c r="F27" i="43"/>
  <c r="G27" i="43" s="1"/>
  <c r="F27" i="21"/>
  <c r="G27" i="21" s="1"/>
  <c r="P27" i="20"/>
  <c r="F27" i="20"/>
  <c r="G27" i="20" s="1"/>
  <c r="T19" i="28"/>
  <c r="T19" i="25"/>
  <c r="T19" i="26"/>
  <c r="T19" i="31"/>
  <c r="T19" i="27"/>
  <c r="T19" i="32"/>
  <c r="T19" i="30"/>
  <c r="T19" i="29"/>
  <c r="T19" i="37"/>
  <c r="T19" i="41"/>
  <c r="T19" i="38"/>
  <c r="T19" i="35"/>
  <c r="T19" i="40"/>
  <c r="T19" i="52"/>
  <c r="T19" i="36"/>
  <c r="T19" i="42"/>
  <c r="T19" i="48"/>
  <c r="T19" i="34"/>
  <c r="T19" i="46"/>
  <c r="T19" i="47"/>
  <c r="T19" i="39"/>
  <c r="T19" i="44"/>
  <c r="T19" i="51"/>
  <c r="T19" i="33"/>
  <c r="T19" i="58"/>
  <c r="T19" i="43"/>
  <c r="T19" i="45"/>
  <c r="T19" i="57"/>
  <c r="T19" i="50"/>
  <c r="T19" i="54"/>
  <c r="T19" i="56"/>
  <c r="T19" i="23"/>
  <c r="T19" i="21"/>
  <c r="T19" i="24"/>
  <c r="T19" i="53"/>
  <c r="T19" i="49"/>
  <c r="T19" i="22"/>
  <c r="T19" i="55"/>
  <c r="T19" i="20"/>
  <c r="J5" i="53"/>
  <c r="J5" i="54"/>
  <c r="J5" i="57"/>
  <c r="J5" i="51"/>
  <c r="J5" i="52"/>
  <c r="J5" i="49"/>
  <c r="J5" i="47"/>
  <c r="J5" i="45"/>
  <c r="J5" i="41"/>
  <c r="J5" i="40"/>
  <c r="J5" i="36"/>
  <c r="J5" i="37"/>
  <c r="J5" i="38"/>
  <c r="J5" i="39"/>
  <c r="J5" i="29"/>
  <c r="J5" i="27"/>
  <c r="J5" i="25"/>
  <c r="J5" i="33"/>
  <c r="J5" i="30"/>
  <c r="J5" i="32"/>
  <c r="J5" i="42"/>
  <c r="J5" i="35"/>
  <c r="J5" i="44"/>
  <c r="J5" i="31"/>
  <c r="J5" i="50"/>
  <c r="J5" i="34"/>
  <c r="J5" i="43"/>
  <c r="J5" i="48"/>
  <c r="J5" i="58"/>
  <c r="J5" i="46"/>
  <c r="J5" i="55"/>
  <c r="J5" i="24"/>
  <c r="J5" i="23"/>
  <c r="J5" i="22"/>
  <c r="J5" i="21"/>
  <c r="J5" i="26"/>
  <c r="J5" i="28"/>
  <c r="J5" i="56"/>
  <c r="J5" i="20"/>
  <c r="P36" i="25"/>
  <c r="F36" i="25"/>
  <c r="G36" i="25" s="1"/>
  <c r="P36" i="26"/>
  <c r="P36" i="28"/>
  <c r="F36" i="27"/>
  <c r="G36" i="27" s="1"/>
  <c r="F36" i="29"/>
  <c r="G36" i="29" s="1"/>
  <c r="P36" i="33"/>
  <c r="F36" i="33"/>
  <c r="G36" i="33" s="1"/>
  <c r="F36" i="26"/>
  <c r="G36" i="26" s="1"/>
  <c r="P36" i="27"/>
  <c r="F36" i="30"/>
  <c r="G36" i="30" s="1"/>
  <c r="F36" i="28"/>
  <c r="G36" i="28" s="1"/>
  <c r="P36" i="30"/>
  <c r="P36" i="32"/>
  <c r="F36" i="32"/>
  <c r="G36" i="32" s="1"/>
  <c r="F36" i="38"/>
  <c r="G36" i="38" s="1"/>
  <c r="F36" i="31"/>
  <c r="G36" i="31" s="1"/>
  <c r="P36" i="34"/>
  <c r="P36" i="35"/>
  <c r="F36" i="35"/>
  <c r="G36" i="35" s="1"/>
  <c r="P36" i="36"/>
  <c r="F36" i="37"/>
  <c r="G36" i="37" s="1"/>
  <c r="F36" i="40"/>
  <c r="G36" i="40" s="1"/>
  <c r="P36" i="37"/>
  <c r="F36" i="45"/>
  <c r="G36" i="45" s="1"/>
  <c r="F36" i="36"/>
  <c r="G36" i="36" s="1"/>
  <c r="P36" i="42"/>
  <c r="F36" i="39"/>
  <c r="G36" i="39" s="1"/>
  <c r="P36" i="40"/>
  <c r="P36" i="49"/>
  <c r="F36" i="44"/>
  <c r="G36" i="44" s="1"/>
  <c r="P36" i="46"/>
  <c r="F36" i="48"/>
  <c r="G36" i="48" s="1"/>
  <c r="F36" i="46"/>
  <c r="G36" i="46" s="1"/>
  <c r="F36" i="52"/>
  <c r="G36" i="52" s="1"/>
  <c r="F36" i="54"/>
  <c r="G36" i="54" s="1"/>
  <c r="P36" i="41"/>
  <c r="P36" i="45"/>
  <c r="P36" i="39"/>
  <c r="F36" i="42"/>
  <c r="G36" i="42" s="1"/>
  <c r="P36" i="38"/>
  <c r="F36" i="41"/>
  <c r="G36" i="41" s="1"/>
  <c r="F36" i="47"/>
  <c r="G36" i="47" s="1"/>
  <c r="P36" i="43"/>
  <c r="P36" i="44"/>
  <c r="P36" i="54"/>
  <c r="P36" i="51"/>
  <c r="F36" i="51"/>
  <c r="G36" i="51" s="1"/>
  <c r="P36" i="47"/>
  <c r="P36" i="50"/>
  <c r="P36" i="53"/>
  <c r="F36" i="49"/>
  <c r="G36" i="49" s="1"/>
  <c r="F36" i="56"/>
  <c r="G36" i="56" s="1"/>
  <c r="P36" i="58"/>
  <c r="F36" i="58"/>
  <c r="G36" i="58" s="1"/>
  <c r="P36" i="56"/>
  <c r="P36" i="55"/>
  <c r="F36" i="57"/>
  <c r="G36" i="57" s="1"/>
  <c r="F36" i="34"/>
  <c r="G36" i="34" s="1"/>
  <c r="F36" i="23"/>
  <c r="G36" i="23" s="1"/>
  <c r="P36" i="31"/>
  <c r="F36" i="22"/>
  <c r="G36" i="22" s="1"/>
  <c r="F36" i="53"/>
  <c r="G36" i="53" s="1"/>
  <c r="F36" i="43"/>
  <c r="G36" i="43" s="1"/>
  <c r="F36" i="50"/>
  <c r="G36" i="50" s="1"/>
  <c r="P36" i="52"/>
  <c r="P36" i="57"/>
  <c r="P36" i="21"/>
  <c r="F36" i="24"/>
  <c r="G36" i="24" s="1"/>
  <c r="P36" i="48"/>
  <c r="P36" i="29"/>
  <c r="P36" i="23"/>
  <c r="F36" i="55"/>
  <c r="G36" i="55" s="1"/>
  <c r="P36" i="24"/>
  <c r="P36" i="22"/>
  <c r="P36" i="20"/>
  <c r="F36" i="21"/>
  <c r="G36" i="21" s="1"/>
  <c r="F36" i="20"/>
  <c r="G36" i="20" s="1"/>
  <c r="F30" i="27"/>
  <c r="G30" i="27" s="1"/>
  <c r="P30" i="25"/>
  <c r="P30" i="28"/>
  <c r="P30" i="27"/>
  <c r="P30" i="31"/>
  <c r="F30" i="25"/>
  <c r="G30" i="25" s="1"/>
  <c r="F30" i="31"/>
  <c r="G30" i="31" s="1"/>
  <c r="P30" i="26"/>
  <c r="F30" i="28"/>
  <c r="G30" i="28" s="1"/>
  <c r="F30" i="29"/>
  <c r="G30" i="29" s="1"/>
  <c r="P30" i="29"/>
  <c r="P30" i="33"/>
  <c r="F30" i="30"/>
  <c r="G30" i="30" s="1"/>
  <c r="P30" i="32"/>
  <c r="P30" i="37"/>
  <c r="F30" i="36"/>
  <c r="G30" i="36" s="1"/>
  <c r="F30" i="32"/>
  <c r="G30" i="32" s="1"/>
  <c r="P30" i="40"/>
  <c r="P30" i="34"/>
  <c r="F30" i="38"/>
  <c r="G30" i="38" s="1"/>
  <c r="P30" i="41"/>
  <c r="F30" i="43"/>
  <c r="G30" i="43" s="1"/>
  <c r="F30" i="42"/>
  <c r="G30" i="42" s="1"/>
  <c r="P30" i="35"/>
  <c r="P30" i="38"/>
  <c r="P30" i="30"/>
  <c r="P30" i="39"/>
  <c r="F30" i="33"/>
  <c r="G30" i="33" s="1"/>
  <c r="F30" i="39"/>
  <c r="G30" i="39" s="1"/>
  <c r="F30" i="47"/>
  <c r="G30" i="47" s="1"/>
  <c r="F30" i="34"/>
  <c r="G30" i="34" s="1"/>
  <c r="P30" i="44"/>
  <c r="P30" i="47"/>
  <c r="P30" i="42"/>
  <c r="F30" i="46"/>
  <c r="G30" i="46" s="1"/>
  <c r="F30" i="49"/>
  <c r="G30" i="49" s="1"/>
  <c r="P30" i="50"/>
  <c r="F30" i="50"/>
  <c r="G30" i="50" s="1"/>
  <c r="P30" i="51"/>
  <c r="F30" i="26"/>
  <c r="G30" i="26" s="1"/>
  <c r="F30" i="44"/>
  <c r="G30" i="44" s="1"/>
  <c r="F30" i="35"/>
  <c r="G30" i="35" s="1"/>
  <c r="F30" i="37"/>
  <c r="G30" i="37" s="1"/>
  <c r="P30" i="45"/>
  <c r="F30" i="41"/>
  <c r="G30" i="41" s="1"/>
  <c r="F30" i="45"/>
  <c r="G30" i="45" s="1"/>
  <c r="P30" i="49"/>
  <c r="P30" i="52"/>
  <c r="F30" i="57"/>
  <c r="G30" i="57" s="1"/>
  <c r="P30" i="58"/>
  <c r="F30" i="48"/>
  <c r="G30" i="48" s="1"/>
  <c r="P30" i="36"/>
  <c r="P30" i="48"/>
  <c r="F30" i="56"/>
  <c r="G30" i="56" s="1"/>
  <c r="P30" i="54"/>
  <c r="P30" i="43"/>
  <c r="P30" i="22"/>
  <c r="F30" i="51"/>
  <c r="G30" i="51" s="1"/>
  <c r="P30" i="55"/>
  <c r="F30" i="55"/>
  <c r="G30" i="55" s="1"/>
  <c r="P30" i="23"/>
  <c r="F30" i="24"/>
  <c r="G30" i="24" s="1"/>
  <c r="P30" i="24"/>
  <c r="P30" i="21"/>
  <c r="F30" i="58"/>
  <c r="G30" i="58" s="1"/>
  <c r="F30" i="40"/>
  <c r="G30" i="40" s="1"/>
  <c r="P30" i="46"/>
  <c r="P30" i="56"/>
  <c r="F30" i="22"/>
  <c r="G30" i="22" s="1"/>
  <c r="F30" i="23"/>
  <c r="G30" i="23" s="1"/>
  <c r="P30" i="53"/>
  <c r="P30" i="57"/>
  <c r="F30" i="53"/>
  <c r="G30" i="53" s="1"/>
  <c r="F30" i="54"/>
  <c r="G30" i="54" s="1"/>
  <c r="F30" i="52"/>
  <c r="G30" i="52" s="1"/>
  <c r="F30" i="20"/>
  <c r="G30" i="20" s="1"/>
  <c r="P30" i="20"/>
  <c r="F30" i="21"/>
  <c r="G30" i="21" s="1"/>
  <c r="F9" i="41"/>
  <c r="G9" i="41" s="1"/>
  <c r="F9" i="39"/>
  <c r="G9" i="39" s="1"/>
  <c r="P9" i="31"/>
  <c r="P9" i="29"/>
  <c r="P9" i="25"/>
  <c r="P9" i="30"/>
  <c r="F9" i="31"/>
  <c r="G9" i="31" s="1"/>
  <c r="P9" i="32"/>
  <c r="F9" i="32"/>
  <c r="G9" i="32" s="1"/>
  <c r="P9" i="27"/>
  <c r="F9" i="26"/>
  <c r="G9" i="26" s="1"/>
  <c r="P9" i="28"/>
  <c r="F9" i="27"/>
  <c r="G9" i="27" s="1"/>
  <c r="F9" i="29"/>
  <c r="G9" i="29" s="1"/>
  <c r="P9" i="26"/>
  <c r="F9" i="34"/>
  <c r="G9" i="34" s="1"/>
  <c r="P9" i="33"/>
  <c r="P9" i="35"/>
  <c r="F9" i="35"/>
  <c r="G9" i="35" s="1"/>
  <c r="P9" i="36"/>
  <c r="F9" i="37"/>
  <c r="G9" i="37" s="1"/>
  <c r="P9" i="37"/>
  <c r="P9" i="34"/>
  <c r="F9" i="33"/>
  <c r="G9" i="33" s="1"/>
  <c r="P9" i="38"/>
  <c r="F9" i="38"/>
  <c r="G9" i="38" s="1"/>
  <c r="P9" i="39"/>
  <c r="F9" i="28"/>
  <c r="G9" i="28" s="1"/>
  <c r="F9" i="43"/>
  <c r="G9" i="43" s="1"/>
  <c r="F9" i="40"/>
  <c r="G9" i="40" s="1"/>
  <c r="F9" i="42"/>
  <c r="G9" i="42" s="1"/>
  <c r="P9" i="43"/>
  <c r="P9" i="49"/>
  <c r="P9" i="40"/>
  <c r="P9" i="44"/>
  <c r="F9" i="48"/>
  <c r="G9" i="48" s="1"/>
  <c r="P9" i="48"/>
  <c r="F9" i="25"/>
  <c r="G9" i="25" s="1"/>
  <c r="F9" i="47"/>
  <c r="G9" i="47" s="1"/>
  <c r="F9" i="36"/>
  <c r="G9" i="36" s="1"/>
  <c r="P9" i="41"/>
  <c r="P9" i="47"/>
  <c r="F9" i="51"/>
  <c r="G9" i="51" s="1"/>
  <c r="F9" i="30"/>
  <c r="G9" i="30" s="1"/>
  <c r="F9" i="53"/>
  <c r="G9" i="53" s="1"/>
  <c r="P9" i="42"/>
  <c r="P9" i="46"/>
  <c r="F9" i="50"/>
  <c r="G9" i="50" s="1"/>
  <c r="P9" i="50"/>
  <c r="P9" i="52"/>
  <c r="F9" i="46"/>
  <c r="G9" i="46" s="1"/>
  <c r="F9" i="49"/>
  <c r="G9" i="49" s="1"/>
  <c r="P9" i="45"/>
  <c r="F9" i="57"/>
  <c r="G9" i="57" s="1"/>
  <c r="P9" i="58"/>
  <c r="F9" i="45"/>
  <c r="G9" i="45" s="1"/>
  <c r="P9" i="51"/>
  <c r="F9" i="55"/>
  <c r="G9" i="55" s="1"/>
  <c r="F9" i="54"/>
  <c r="G9" i="54" s="1"/>
  <c r="F9" i="52"/>
  <c r="G9" i="52" s="1"/>
  <c r="P9" i="54"/>
  <c r="F9" i="56"/>
  <c r="G9" i="56" s="1"/>
  <c r="P9" i="55"/>
  <c r="F9" i="58"/>
  <c r="G9" i="58" s="1"/>
  <c r="P9" i="23"/>
  <c r="P9" i="22"/>
  <c r="F9" i="24"/>
  <c r="G9" i="24" s="1"/>
  <c r="F9" i="44"/>
  <c r="G9" i="44" s="1"/>
  <c r="P9" i="24"/>
  <c r="F9" i="23"/>
  <c r="G9" i="23" s="1"/>
  <c r="P9" i="21"/>
  <c r="P9" i="53"/>
  <c r="P9" i="56"/>
  <c r="P9" i="57"/>
  <c r="F9" i="22"/>
  <c r="G9" i="22" s="1"/>
  <c r="F9" i="20"/>
  <c r="G9" i="20" s="1"/>
  <c r="F9" i="21"/>
  <c r="G9" i="21" s="1"/>
  <c r="P9" i="20"/>
  <c r="J44" i="25"/>
  <c r="J44" i="28"/>
  <c r="J44" i="33"/>
  <c r="J44" i="29"/>
  <c r="J44" i="26"/>
  <c r="J44" i="27"/>
  <c r="J44" i="31"/>
  <c r="J44" i="32"/>
  <c r="J44" i="38"/>
  <c r="J44" i="35"/>
  <c r="J44" i="36"/>
  <c r="J44" i="40"/>
  <c r="J44" i="41"/>
  <c r="J44" i="39"/>
  <c r="J44" i="46"/>
  <c r="J44" i="34"/>
  <c r="J44" i="30"/>
  <c r="J44" i="37"/>
  <c r="J44" i="45"/>
  <c r="J44" i="42"/>
  <c r="J44" i="43"/>
  <c r="J44" i="44"/>
  <c r="J44" i="48"/>
  <c r="J44" i="49"/>
  <c r="J44" i="47"/>
  <c r="J44" i="50"/>
  <c r="J44" i="52"/>
  <c r="J44" i="51"/>
  <c r="J44" i="23"/>
  <c r="J44" i="22"/>
  <c r="J44" i="54"/>
  <c r="J44" i="55"/>
  <c r="J44" i="57"/>
  <c r="J44" i="24"/>
  <c r="J44" i="53"/>
  <c r="J44" i="21"/>
  <c r="J44" i="58"/>
  <c r="J44" i="56"/>
  <c r="J44" i="20"/>
  <c r="F35" i="25"/>
  <c r="G35" i="25" s="1"/>
  <c r="F35" i="28"/>
  <c r="G35" i="28" s="1"/>
  <c r="F35" i="26"/>
  <c r="G35" i="26" s="1"/>
  <c r="P35" i="26"/>
  <c r="P35" i="25"/>
  <c r="P35" i="27"/>
  <c r="P35" i="28"/>
  <c r="P35" i="30"/>
  <c r="P35" i="29"/>
  <c r="F35" i="29"/>
  <c r="G35" i="29" s="1"/>
  <c r="P35" i="33"/>
  <c r="P35" i="31"/>
  <c r="P35" i="40"/>
  <c r="F35" i="27"/>
  <c r="G35" i="27" s="1"/>
  <c r="F35" i="32"/>
  <c r="G35" i="32" s="1"/>
  <c r="F35" i="38"/>
  <c r="G35" i="38" s="1"/>
  <c r="F35" i="31"/>
  <c r="G35" i="31" s="1"/>
  <c r="P35" i="34"/>
  <c r="F35" i="34"/>
  <c r="G35" i="34" s="1"/>
  <c r="F35" i="39"/>
  <c r="G35" i="39" s="1"/>
  <c r="P35" i="35"/>
  <c r="F35" i="35"/>
  <c r="G35" i="35" s="1"/>
  <c r="P35" i="36"/>
  <c r="F35" i="37"/>
  <c r="G35" i="37" s="1"/>
  <c r="P35" i="38"/>
  <c r="F35" i="33"/>
  <c r="G35" i="33" s="1"/>
  <c r="F35" i="41"/>
  <c r="G35" i="41" s="1"/>
  <c r="P35" i="32"/>
  <c r="P35" i="37"/>
  <c r="F35" i="45"/>
  <c r="G35" i="45" s="1"/>
  <c r="P35" i="46"/>
  <c r="F35" i="49"/>
  <c r="G35" i="49" s="1"/>
  <c r="P35" i="50"/>
  <c r="F35" i="50"/>
  <c r="G35" i="50" s="1"/>
  <c r="P35" i="51"/>
  <c r="F35" i="36"/>
  <c r="G35" i="36" s="1"/>
  <c r="P35" i="42"/>
  <c r="F35" i="30"/>
  <c r="G35" i="30" s="1"/>
  <c r="F35" i="43"/>
  <c r="G35" i="43" s="1"/>
  <c r="P35" i="52"/>
  <c r="P35" i="49"/>
  <c r="F35" i="44"/>
  <c r="G35" i="44" s="1"/>
  <c r="F35" i="46"/>
  <c r="G35" i="46" s="1"/>
  <c r="P35" i="41"/>
  <c r="P35" i="39"/>
  <c r="F35" i="42"/>
  <c r="G35" i="42" s="1"/>
  <c r="F35" i="47"/>
  <c r="G35" i="47" s="1"/>
  <c r="P35" i="48"/>
  <c r="P35" i="44"/>
  <c r="P35" i="54"/>
  <c r="F35" i="51"/>
  <c r="G35" i="51" s="1"/>
  <c r="P35" i="47"/>
  <c r="F35" i="52"/>
  <c r="G35" i="52" s="1"/>
  <c r="P35" i="53"/>
  <c r="F35" i="40"/>
  <c r="G35" i="40" s="1"/>
  <c r="P35" i="43"/>
  <c r="F35" i="56"/>
  <c r="G35" i="56" s="1"/>
  <c r="P35" i="58"/>
  <c r="F35" i="58"/>
  <c r="G35" i="58" s="1"/>
  <c r="P35" i="45"/>
  <c r="P35" i="55"/>
  <c r="F35" i="57"/>
  <c r="G35" i="57" s="1"/>
  <c r="F35" i="54"/>
  <c r="G35" i="54" s="1"/>
  <c r="F35" i="23"/>
  <c r="G35" i="23" s="1"/>
  <c r="P35" i="56"/>
  <c r="F35" i="53"/>
  <c r="G35" i="53" s="1"/>
  <c r="F35" i="48"/>
  <c r="G35" i="48" s="1"/>
  <c r="P35" i="57"/>
  <c r="P35" i="21"/>
  <c r="F35" i="24"/>
  <c r="G35" i="24" s="1"/>
  <c r="P35" i="22"/>
  <c r="P35" i="24"/>
  <c r="P35" i="23"/>
  <c r="F35" i="22"/>
  <c r="G35" i="22" s="1"/>
  <c r="F35" i="55"/>
  <c r="G35" i="55" s="1"/>
  <c r="F35" i="21"/>
  <c r="G35" i="21" s="1"/>
  <c r="P35" i="20"/>
  <c r="F35" i="20"/>
  <c r="G35" i="20" s="1"/>
  <c r="P22" i="26"/>
  <c r="F22" i="26"/>
  <c r="G22" i="26" s="1"/>
  <c r="P22" i="25"/>
  <c r="F22" i="29"/>
  <c r="G22" i="29" s="1"/>
  <c r="P22" i="32"/>
  <c r="P22" i="28"/>
  <c r="F22" i="30"/>
  <c r="G22" i="30" s="1"/>
  <c r="F22" i="31"/>
  <c r="G22" i="31" s="1"/>
  <c r="F22" i="34"/>
  <c r="G22" i="34" s="1"/>
  <c r="P22" i="29"/>
  <c r="P22" i="38"/>
  <c r="P22" i="30"/>
  <c r="F22" i="33"/>
  <c r="G22" i="33" s="1"/>
  <c r="P22" i="27"/>
  <c r="P22" i="31"/>
  <c r="F22" i="27"/>
  <c r="G22" i="27" s="1"/>
  <c r="P22" i="40"/>
  <c r="F22" i="35"/>
  <c r="G22" i="35" s="1"/>
  <c r="F22" i="36"/>
  <c r="G22" i="36" s="1"/>
  <c r="P22" i="41"/>
  <c r="P22" i="33"/>
  <c r="P22" i="35"/>
  <c r="F22" i="44"/>
  <c r="G22" i="44" s="1"/>
  <c r="P22" i="45"/>
  <c r="P22" i="44"/>
  <c r="F22" i="41"/>
  <c r="G22" i="41" s="1"/>
  <c r="F22" i="42"/>
  <c r="G22" i="42" s="1"/>
  <c r="F22" i="25"/>
  <c r="G22" i="25" s="1"/>
  <c r="P22" i="43"/>
  <c r="P22" i="46"/>
  <c r="P22" i="49"/>
  <c r="P22" i="37"/>
  <c r="F22" i="45"/>
  <c r="G22" i="45" s="1"/>
  <c r="F22" i="48"/>
  <c r="G22" i="48" s="1"/>
  <c r="P22" i="48"/>
  <c r="P22" i="34"/>
  <c r="P22" i="36"/>
  <c r="F22" i="40"/>
  <c r="G22" i="40" s="1"/>
  <c r="P22" i="47"/>
  <c r="F22" i="28"/>
  <c r="G22" i="28" s="1"/>
  <c r="F22" i="37"/>
  <c r="G22" i="37" s="1"/>
  <c r="F22" i="38"/>
  <c r="G22" i="38" s="1"/>
  <c r="P22" i="39"/>
  <c r="F22" i="43"/>
  <c r="G22" i="43" s="1"/>
  <c r="P22" i="53"/>
  <c r="F22" i="50"/>
  <c r="G22" i="50" s="1"/>
  <c r="F22" i="54"/>
  <c r="G22" i="54" s="1"/>
  <c r="F22" i="52"/>
  <c r="G22" i="52" s="1"/>
  <c r="P22" i="57"/>
  <c r="F22" i="23"/>
  <c r="G22" i="23" s="1"/>
  <c r="P22" i="50"/>
  <c r="F22" i="22"/>
  <c r="G22" i="22" s="1"/>
  <c r="F22" i="46"/>
  <c r="G22" i="46" s="1"/>
  <c r="F22" i="47"/>
  <c r="G22" i="47" s="1"/>
  <c r="F22" i="39"/>
  <c r="G22" i="39" s="1"/>
  <c r="F22" i="55"/>
  <c r="G22" i="55" s="1"/>
  <c r="P22" i="58"/>
  <c r="F22" i="24"/>
  <c r="G22" i="24" s="1"/>
  <c r="P22" i="22"/>
  <c r="F22" i="56"/>
  <c r="G22" i="56" s="1"/>
  <c r="F22" i="58"/>
  <c r="G22" i="58" s="1"/>
  <c r="P22" i="55"/>
  <c r="P22" i="24"/>
  <c r="P22" i="21"/>
  <c r="F22" i="51"/>
  <c r="G22" i="51" s="1"/>
  <c r="F22" i="57"/>
  <c r="G22" i="57" s="1"/>
  <c r="P22" i="52"/>
  <c r="P22" i="54"/>
  <c r="F22" i="32"/>
  <c r="G22" i="32" s="1"/>
  <c r="F22" i="53"/>
  <c r="G22" i="53" s="1"/>
  <c r="P22" i="42"/>
  <c r="P22" i="56"/>
  <c r="P22" i="51"/>
  <c r="P22" i="23"/>
  <c r="F22" i="49"/>
  <c r="G22" i="49" s="1"/>
  <c r="P22" i="20"/>
  <c r="F22" i="20"/>
  <c r="G22" i="20" s="1"/>
  <c r="F22" i="21"/>
  <c r="G22" i="21" s="1"/>
  <c r="F42" i="28"/>
  <c r="G42" i="28" s="1"/>
  <c r="P42" i="25"/>
  <c r="F42" i="25"/>
  <c r="G42" i="25" s="1"/>
  <c r="F42" i="26"/>
  <c r="G42" i="26" s="1"/>
  <c r="F42" i="31"/>
  <c r="G42" i="31" s="1"/>
  <c r="P42" i="26"/>
  <c r="P42" i="28"/>
  <c r="P42" i="29"/>
  <c r="P42" i="30"/>
  <c r="P42" i="31"/>
  <c r="F42" i="27"/>
  <c r="G42" i="27" s="1"/>
  <c r="F42" i="33"/>
  <c r="G42" i="33" s="1"/>
  <c r="P42" i="35"/>
  <c r="F42" i="35"/>
  <c r="G42" i="35" s="1"/>
  <c r="P42" i="36"/>
  <c r="F42" i="37"/>
  <c r="G42" i="37" s="1"/>
  <c r="P42" i="27"/>
  <c r="P42" i="37"/>
  <c r="F42" i="41"/>
  <c r="G42" i="41" s="1"/>
  <c r="F42" i="36"/>
  <c r="G42" i="36" s="1"/>
  <c r="P42" i="39"/>
  <c r="F42" i="45"/>
  <c r="G42" i="45" s="1"/>
  <c r="P42" i="46"/>
  <c r="F42" i="30"/>
  <c r="G42" i="30" s="1"/>
  <c r="F42" i="32"/>
  <c r="G42" i="32" s="1"/>
  <c r="P42" i="40"/>
  <c r="P42" i="41"/>
  <c r="F42" i="42"/>
  <c r="G42" i="42" s="1"/>
  <c r="P42" i="43"/>
  <c r="P42" i="32"/>
  <c r="F42" i="43"/>
  <c r="G42" i="43" s="1"/>
  <c r="F42" i="48"/>
  <c r="G42" i="48" s="1"/>
  <c r="P42" i="48"/>
  <c r="F42" i="44"/>
  <c r="G42" i="44" s="1"/>
  <c r="F42" i="40"/>
  <c r="G42" i="40" s="1"/>
  <c r="P42" i="47"/>
  <c r="F42" i="51"/>
  <c r="G42" i="51" s="1"/>
  <c r="F42" i="29"/>
  <c r="G42" i="29" s="1"/>
  <c r="P42" i="34"/>
  <c r="F42" i="38"/>
  <c r="G42" i="38" s="1"/>
  <c r="F42" i="46"/>
  <c r="G42" i="46" s="1"/>
  <c r="P42" i="38"/>
  <c r="P42" i="52"/>
  <c r="F42" i="47"/>
  <c r="G42" i="47" s="1"/>
  <c r="F42" i="39"/>
  <c r="G42" i="39" s="1"/>
  <c r="F42" i="49"/>
  <c r="G42" i="49" s="1"/>
  <c r="F42" i="52"/>
  <c r="G42" i="52" s="1"/>
  <c r="P42" i="49"/>
  <c r="F42" i="54"/>
  <c r="G42" i="54" s="1"/>
  <c r="F42" i="58"/>
  <c r="G42" i="58" s="1"/>
  <c r="P42" i="33"/>
  <c r="P42" i="57"/>
  <c r="P42" i="45"/>
  <c r="P42" i="50"/>
  <c r="F42" i="34"/>
  <c r="G42" i="34" s="1"/>
  <c r="F42" i="53"/>
  <c r="G42" i="53" s="1"/>
  <c r="P42" i="51"/>
  <c r="F42" i="50"/>
  <c r="G42" i="50" s="1"/>
  <c r="P42" i="42"/>
  <c r="P42" i="53"/>
  <c r="F42" i="24"/>
  <c r="G42" i="24" s="1"/>
  <c r="P42" i="22"/>
  <c r="P42" i="21"/>
  <c r="F42" i="55"/>
  <c r="G42" i="55" s="1"/>
  <c r="P42" i="24"/>
  <c r="F42" i="22"/>
  <c r="G42" i="22" s="1"/>
  <c r="F42" i="57"/>
  <c r="G42" i="57" s="1"/>
  <c r="P42" i="44"/>
  <c r="P42" i="55"/>
  <c r="F42" i="23"/>
  <c r="G42" i="23" s="1"/>
  <c r="P42" i="56"/>
  <c r="P42" i="54"/>
  <c r="P42" i="58"/>
  <c r="P42" i="23"/>
  <c r="F42" i="56"/>
  <c r="G42" i="56" s="1"/>
  <c r="F42" i="21"/>
  <c r="G42" i="21" s="1"/>
  <c r="F42" i="20"/>
  <c r="G42" i="20" s="1"/>
  <c r="P42" i="20"/>
  <c r="T41" i="28"/>
  <c r="T41" i="26"/>
  <c r="T41" i="27"/>
  <c r="T41" i="25"/>
  <c r="T41" i="31"/>
  <c r="T41" i="32"/>
  <c r="T41" i="29"/>
  <c r="T41" i="38"/>
  <c r="T41" i="33"/>
  <c r="T41" i="30"/>
  <c r="T41" i="34"/>
  <c r="T41" i="35"/>
  <c r="T41" i="40"/>
  <c r="T41" i="42"/>
  <c r="T41" i="46"/>
  <c r="T41" i="50"/>
  <c r="T41" i="37"/>
  <c r="T41" i="39"/>
  <c r="T41" i="41"/>
  <c r="T41" i="47"/>
  <c r="T41" i="36"/>
  <c r="T41" i="48"/>
  <c r="T41" i="45"/>
  <c r="T41" i="51"/>
  <c r="T41" i="44"/>
  <c r="T41" i="54"/>
  <c r="T41" i="55"/>
  <c r="T41" i="21"/>
  <c r="T41" i="56"/>
  <c r="T41" i="24"/>
  <c r="T41" i="52"/>
  <c r="T41" i="49"/>
  <c r="T41" i="57"/>
  <c r="T41" i="43"/>
  <c r="T41" i="22"/>
  <c r="T41" i="23"/>
  <c r="T41" i="53"/>
  <c r="T41" i="58"/>
  <c r="T41" i="20"/>
  <c r="T18" i="25"/>
  <c r="T18" i="26"/>
  <c r="T18" i="27"/>
  <c r="T18" i="29"/>
  <c r="T18" i="28"/>
  <c r="T18" i="32"/>
  <c r="T18" i="33"/>
  <c r="T18" i="34"/>
  <c r="T18" i="35"/>
  <c r="T18" i="36"/>
  <c r="T18" i="30"/>
  <c r="T18" i="37"/>
  <c r="T18" i="46"/>
  <c r="T18" i="31"/>
  <c r="T18" i="38"/>
  <c r="T18" i="43"/>
  <c r="T18" i="40"/>
  <c r="T18" i="39"/>
  <c r="T18" i="41"/>
  <c r="T18" i="49"/>
  <c r="T18" i="42"/>
  <c r="T18" i="48"/>
  <c r="T18" i="47"/>
  <c r="T18" i="44"/>
  <c r="T18" i="51"/>
  <c r="T18" i="45"/>
  <c r="T18" i="57"/>
  <c r="T18" i="55"/>
  <c r="T18" i="56"/>
  <c r="T18" i="54"/>
  <c r="T18" i="22"/>
  <c r="T18" i="21"/>
  <c r="T18" i="50"/>
  <c r="T18" i="24"/>
  <c r="T18" i="58"/>
  <c r="T18" i="52"/>
  <c r="T18" i="53"/>
  <c r="T18" i="23"/>
  <c r="T18" i="20"/>
  <c r="F16" i="26"/>
  <c r="G16" i="26" s="1"/>
  <c r="F16" i="25"/>
  <c r="G16" i="25" s="1"/>
  <c r="F16" i="27"/>
  <c r="G16" i="27" s="1"/>
  <c r="F16" i="28"/>
  <c r="G16" i="28" s="1"/>
  <c r="P16" i="30"/>
  <c r="F16" i="29"/>
  <c r="G16" i="29" s="1"/>
  <c r="P16" i="33"/>
  <c r="P16" i="27"/>
  <c r="P16" i="25"/>
  <c r="F16" i="36"/>
  <c r="G16" i="36" s="1"/>
  <c r="P16" i="26"/>
  <c r="P16" i="34"/>
  <c r="F16" i="30"/>
  <c r="G16" i="30" s="1"/>
  <c r="P16" i="29"/>
  <c r="F16" i="38"/>
  <c r="G16" i="38" s="1"/>
  <c r="P16" i="28"/>
  <c r="P16" i="32"/>
  <c r="F16" i="34"/>
  <c r="G16" i="34" s="1"/>
  <c r="P16" i="38"/>
  <c r="P16" i="36"/>
  <c r="F16" i="39"/>
  <c r="G16" i="39" s="1"/>
  <c r="F16" i="31"/>
  <c r="G16" i="31" s="1"/>
  <c r="F16" i="40"/>
  <c r="G16" i="40" s="1"/>
  <c r="P16" i="42"/>
  <c r="P16" i="37"/>
  <c r="F16" i="35"/>
  <c r="G16" i="35" s="1"/>
  <c r="P16" i="40"/>
  <c r="P16" i="39"/>
  <c r="P16" i="47"/>
  <c r="F16" i="51"/>
  <c r="G16" i="51" s="1"/>
  <c r="P16" i="35"/>
  <c r="F16" i="46"/>
  <c r="G16" i="46" s="1"/>
  <c r="P16" i="41"/>
  <c r="F16" i="49"/>
  <c r="G16" i="49" s="1"/>
  <c r="P16" i="50"/>
  <c r="F16" i="33"/>
  <c r="G16" i="33" s="1"/>
  <c r="F16" i="44"/>
  <c r="G16" i="44" s="1"/>
  <c r="P16" i="46"/>
  <c r="F16" i="52"/>
  <c r="G16" i="52" s="1"/>
  <c r="F16" i="43"/>
  <c r="G16" i="43" s="1"/>
  <c r="F16" i="47"/>
  <c r="G16" i="47" s="1"/>
  <c r="P16" i="44"/>
  <c r="F16" i="48"/>
  <c r="G16" i="48" s="1"/>
  <c r="P16" i="57"/>
  <c r="P16" i="45"/>
  <c r="F16" i="37"/>
  <c r="G16" i="37" s="1"/>
  <c r="F16" i="45"/>
  <c r="G16" i="45" s="1"/>
  <c r="P16" i="54"/>
  <c r="F16" i="42"/>
  <c r="G16" i="42" s="1"/>
  <c r="F16" i="54"/>
  <c r="G16" i="54" s="1"/>
  <c r="P16" i="55"/>
  <c r="F16" i="24"/>
  <c r="G16" i="24" s="1"/>
  <c r="P16" i="22"/>
  <c r="F16" i="57"/>
  <c r="G16" i="57" s="1"/>
  <c r="P16" i="58"/>
  <c r="F16" i="58"/>
  <c r="G16" i="58" s="1"/>
  <c r="P16" i="24"/>
  <c r="P16" i="21"/>
  <c r="P16" i="53"/>
  <c r="F16" i="53"/>
  <c r="G16" i="53" s="1"/>
  <c r="P16" i="43"/>
  <c r="P16" i="56"/>
  <c r="P16" i="31"/>
  <c r="P16" i="49"/>
  <c r="F16" i="23"/>
  <c r="G16" i="23" s="1"/>
  <c r="P16" i="23"/>
  <c r="F16" i="41"/>
  <c r="G16" i="41" s="1"/>
  <c r="F16" i="22"/>
  <c r="G16" i="22" s="1"/>
  <c r="F16" i="50"/>
  <c r="G16" i="50" s="1"/>
  <c r="P16" i="48"/>
  <c r="F16" i="32"/>
  <c r="G16" i="32" s="1"/>
  <c r="F16" i="56"/>
  <c r="G16" i="56" s="1"/>
  <c r="P16" i="52"/>
  <c r="F16" i="55"/>
  <c r="G16" i="55" s="1"/>
  <c r="P16" i="51"/>
  <c r="F16" i="21"/>
  <c r="G16" i="21" s="1"/>
  <c r="F16" i="20"/>
  <c r="G16" i="20" s="1"/>
  <c r="P16" i="20"/>
  <c r="F11" i="41"/>
  <c r="G11" i="41" s="1"/>
  <c r="P11" i="25"/>
  <c r="P11" i="28"/>
  <c r="F11" i="25"/>
  <c r="G11" i="25" s="1"/>
  <c r="F11" i="28"/>
  <c r="G11" i="28" s="1"/>
  <c r="F11" i="29"/>
  <c r="G11" i="29" s="1"/>
  <c r="F11" i="31"/>
  <c r="G11" i="31" s="1"/>
  <c r="F11" i="33"/>
  <c r="G11" i="33" s="1"/>
  <c r="P11" i="26"/>
  <c r="P11" i="34"/>
  <c r="F11" i="26"/>
  <c r="G11" i="26" s="1"/>
  <c r="P11" i="27"/>
  <c r="F11" i="32"/>
  <c r="G11" i="32" s="1"/>
  <c r="F11" i="36"/>
  <c r="G11" i="36" s="1"/>
  <c r="P11" i="39"/>
  <c r="F11" i="27"/>
  <c r="G11" i="27" s="1"/>
  <c r="F11" i="30"/>
  <c r="G11" i="30" s="1"/>
  <c r="F11" i="40"/>
  <c r="G11" i="40" s="1"/>
  <c r="P11" i="41"/>
  <c r="P11" i="31"/>
  <c r="F11" i="37"/>
  <c r="G11" i="37" s="1"/>
  <c r="P11" i="29"/>
  <c r="P11" i="36"/>
  <c r="P11" i="30"/>
  <c r="F11" i="39"/>
  <c r="G11" i="39" s="1"/>
  <c r="P11" i="42"/>
  <c r="F11" i="48"/>
  <c r="G11" i="48" s="1"/>
  <c r="P11" i="48"/>
  <c r="P11" i="45"/>
  <c r="P11" i="32"/>
  <c r="F11" i="34"/>
  <c r="G11" i="34" s="1"/>
  <c r="F11" i="38"/>
  <c r="G11" i="38" s="1"/>
  <c r="F11" i="47"/>
  <c r="G11" i="47" s="1"/>
  <c r="P11" i="47"/>
  <c r="F11" i="51"/>
  <c r="G11" i="51" s="1"/>
  <c r="P11" i="33"/>
  <c r="P11" i="35"/>
  <c r="F11" i="46"/>
  <c r="G11" i="46" s="1"/>
  <c r="F11" i="43"/>
  <c r="G11" i="43" s="1"/>
  <c r="P11" i="43"/>
  <c r="P11" i="46"/>
  <c r="P11" i="38"/>
  <c r="F11" i="35"/>
  <c r="G11" i="35" s="1"/>
  <c r="P11" i="51"/>
  <c r="F11" i="54"/>
  <c r="G11" i="54" s="1"/>
  <c r="P11" i="40"/>
  <c r="F11" i="57"/>
  <c r="G11" i="57" s="1"/>
  <c r="P11" i="58"/>
  <c r="F11" i="53"/>
  <c r="G11" i="53" s="1"/>
  <c r="F11" i="52"/>
  <c r="G11" i="52" s="1"/>
  <c r="P11" i="57"/>
  <c r="P11" i="44"/>
  <c r="F11" i="56"/>
  <c r="G11" i="56" s="1"/>
  <c r="F11" i="42"/>
  <c r="G11" i="42" s="1"/>
  <c r="P11" i="54"/>
  <c r="P11" i="52"/>
  <c r="P11" i="55"/>
  <c r="P11" i="37"/>
  <c r="P11" i="23"/>
  <c r="P11" i="56"/>
  <c r="P11" i="24"/>
  <c r="P11" i="21"/>
  <c r="P11" i="50"/>
  <c r="P11" i="53"/>
  <c r="F11" i="58"/>
  <c r="G11" i="58" s="1"/>
  <c r="F11" i="22"/>
  <c r="G11" i="22" s="1"/>
  <c r="F11" i="49"/>
  <c r="G11" i="49" s="1"/>
  <c r="F11" i="44"/>
  <c r="G11" i="44" s="1"/>
  <c r="F11" i="55"/>
  <c r="G11" i="55" s="1"/>
  <c r="P11" i="49"/>
  <c r="F11" i="23"/>
  <c r="G11" i="23" s="1"/>
  <c r="F11" i="24"/>
  <c r="G11" i="24" s="1"/>
  <c r="P11" i="22"/>
  <c r="F11" i="50"/>
  <c r="G11" i="50" s="1"/>
  <c r="F11" i="45"/>
  <c r="G11" i="45" s="1"/>
  <c r="F11" i="21"/>
  <c r="G11" i="21" s="1"/>
  <c r="F11" i="20"/>
  <c r="G11" i="20" s="1"/>
  <c r="P11" i="20"/>
  <c r="T31" i="25"/>
  <c r="T31" i="27"/>
  <c r="T31" i="26"/>
  <c r="T31" i="30"/>
  <c r="T31" i="28"/>
  <c r="T31" i="38"/>
  <c r="T31" i="31"/>
  <c r="T31" i="35"/>
  <c r="T31" i="36"/>
  <c r="T31" i="33"/>
  <c r="T31" i="34"/>
  <c r="T31" i="41"/>
  <c r="T31" i="37"/>
  <c r="T31" i="45"/>
  <c r="T31" i="29"/>
  <c r="T31" i="39"/>
  <c r="T31" i="44"/>
  <c r="T31" i="43"/>
  <c r="T31" i="49"/>
  <c r="T31" i="48"/>
  <c r="T31" i="54"/>
  <c r="T31" i="42"/>
  <c r="T31" i="47"/>
  <c r="T31" i="46"/>
  <c r="T31" i="32"/>
  <c r="T31" i="50"/>
  <c r="T31" i="53"/>
  <c r="T31" i="40"/>
  <c r="T31" i="58"/>
  <c r="T31" i="51"/>
  <c r="T31" i="52"/>
  <c r="T31" i="55"/>
  <c r="T31" i="56"/>
  <c r="T31" i="24"/>
  <c r="T31" i="21"/>
  <c r="T31" i="57"/>
  <c r="T31" i="23"/>
  <c r="T31" i="22"/>
  <c r="T31" i="20"/>
  <c r="T27" i="27"/>
  <c r="T27" i="28"/>
  <c r="T27" i="25"/>
  <c r="T27" i="26"/>
  <c r="T27" i="34"/>
  <c r="T27" i="31"/>
  <c r="T27" i="40"/>
  <c r="T27" i="29"/>
  <c r="T27" i="38"/>
  <c r="T27" i="35"/>
  <c r="T27" i="36"/>
  <c r="T27" i="32"/>
  <c r="T27" i="42"/>
  <c r="T27" i="33"/>
  <c r="T27" i="37"/>
  <c r="T27" i="46"/>
  <c r="T27" i="50"/>
  <c r="T27" i="51"/>
  <c r="T27" i="43"/>
  <c r="T27" i="45"/>
  <c r="T27" i="49"/>
  <c r="T27" i="55"/>
  <c r="T27" i="54"/>
  <c r="T27" i="48"/>
  <c r="T27" i="57"/>
  <c r="T27" i="24"/>
  <c r="T27" i="53"/>
  <c r="T27" i="41"/>
  <c r="T27" i="58"/>
  <c r="T27" i="47"/>
  <c r="T27" i="22"/>
  <c r="T27" i="39"/>
  <c r="T27" i="23"/>
  <c r="T27" i="30"/>
  <c r="T27" i="52"/>
  <c r="T27" i="56"/>
  <c r="T27" i="44"/>
  <c r="T27" i="21"/>
  <c r="T27" i="20"/>
  <c r="F37" i="26"/>
  <c r="G37" i="26" s="1"/>
  <c r="F37" i="27"/>
  <c r="G37" i="27" s="1"/>
  <c r="F37" i="29"/>
  <c r="G37" i="29" s="1"/>
  <c r="F37" i="28"/>
  <c r="G37" i="28" s="1"/>
  <c r="F37" i="30"/>
  <c r="G37" i="30" s="1"/>
  <c r="F37" i="25"/>
  <c r="G37" i="25" s="1"/>
  <c r="P37" i="26"/>
  <c r="P37" i="25"/>
  <c r="P37" i="27"/>
  <c r="P37" i="30"/>
  <c r="P37" i="28"/>
  <c r="P37" i="32"/>
  <c r="F37" i="32"/>
  <c r="G37" i="32" s="1"/>
  <c r="F37" i="38"/>
  <c r="G37" i="38" s="1"/>
  <c r="F37" i="31"/>
  <c r="G37" i="31" s="1"/>
  <c r="P37" i="34"/>
  <c r="P37" i="38"/>
  <c r="F37" i="34"/>
  <c r="G37" i="34" s="1"/>
  <c r="P37" i="35"/>
  <c r="F37" i="35"/>
  <c r="G37" i="35" s="1"/>
  <c r="P37" i="36"/>
  <c r="F37" i="37"/>
  <c r="G37" i="37" s="1"/>
  <c r="F37" i="33"/>
  <c r="G37" i="33" s="1"/>
  <c r="F37" i="40"/>
  <c r="G37" i="40" s="1"/>
  <c r="P37" i="33"/>
  <c r="F37" i="39"/>
  <c r="G37" i="39" s="1"/>
  <c r="F37" i="41"/>
  <c r="G37" i="41" s="1"/>
  <c r="P37" i="37"/>
  <c r="F37" i="45"/>
  <c r="G37" i="45" s="1"/>
  <c r="P37" i="46"/>
  <c r="P37" i="40"/>
  <c r="F37" i="44"/>
  <c r="G37" i="44" s="1"/>
  <c r="P37" i="45"/>
  <c r="P37" i="42"/>
  <c r="F37" i="43"/>
  <c r="G37" i="43" s="1"/>
  <c r="F37" i="48"/>
  <c r="G37" i="48" s="1"/>
  <c r="P37" i="39"/>
  <c r="P37" i="48"/>
  <c r="P37" i="41"/>
  <c r="F37" i="42"/>
  <c r="G37" i="42" s="1"/>
  <c r="P37" i="43"/>
  <c r="P37" i="51"/>
  <c r="F37" i="47"/>
  <c r="G37" i="47" s="1"/>
  <c r="P37" i="49"/>
  <c r="P37" i="47"/>
  <c r="P37" i="50"/>
  <c r="P37" i="53"/>
  <c r="F37" i="52"/>
  <c r="G37" i="52" s="1"/>
  <c r="F37" i="49"/>
  <c r="G37" i="49" s="1"/>
  <c r="P37" i="29"/>
  <c r="P37" i="44"/>
  <c r="P37" i="55"/>
  <c r="F37" i="57"/>
  <c r="G37" i="57" s="1"/>
  <c r="F37" i="53"/>
  <c r="G37" i="53" s="1"/>
  <c r="F37" i="54"/>
  <c r="G37" i="54" s="1"/>
  <c r="F37" i="23"/>
  <c r="G37" i="23" s="1"/>
  <c r="P37" i="31"/>
  <c r="F37" i="46"/>
  <c r="G37" i="46" s="1"/>
  <c r="P37" i="54"/>
  <c r="F37" i="22"/>
  <c r="G37" i="22" s="1"/>
  <c r="F37" i="51"/>
  <c r="G37" i="51" s="1"/>
  <c r="P37" i="56"/>
  <c r="P37" i="52"/>
  <c r="P37" i="57"/>
  <c r="F37" i="50"/>
  <c r="G37" i="50" s="1"/>
  <c r="F37" i="56"/>
  <c r="G37" i="56" s="1"/>
  <c r="F37" i="55"/>
  <c r="G37" i="55" s="1"/>
  <c r="F37" i="36"/>
  <c r="G37" i="36" s="1"/>
  <c r="F37" i="58"/>
  <c r="G37" i="58" s="1"/>
  <c r="P37" i="23"/>
  <c r="P37" i="24"/>
  <c r="P37" i="21"/>
  <c r="F37" i="24"/>
  <c r="G37" i="24" s="1"/>
  <c r="P37" i="22"/>
  <c r="P37" i="58"/>
  <c r="F37" i="21"/>
  <c r="G37" i="21" s="1"/>
  <c r="P37" i="20"/>
  <c r="F37" i="20"/>
  <c r="G37" i="20" s="1"/>
  <c r="T9" i="27"/>
  <c r="T9" i="25"/>
  <c r="T9" i="32"/>
  <c r="T9" i="31"/>
  <c r="T9" i="34"/>
  <c r="T9" i="33"/>
  <c r="T9" i="30"/>
  <c r="T9" i="38"/>
  <c r="T9" i="37"/>
  <c r="T9" i="41"/>
  <c r="T9" i="26"/>
  <c r="T9" i="28"/>
  <c r="T9" i="42"/>
  <c r="T9" i="35"/>
  <c r="T9" i="39"/>
  <c r="T9" i="40"/>
  <c r="T9" i="43"/>
  <c r="T9" i="44"/>
  <c r="T9" i="50"/>
  <c r="T9" i="45"/>
  <c r="T9" i="29"/>
  <c r="T9" i="36"/>
  <c r="T9" i="47"/>
  <c r="T9" i="54"/>
  <c r="T9" i="52"/>
  <c r="T9" i="53"/>
  <c r="T9" i="21"/>
  <c r="T9" i="24"/>
  <c r="T9" i="46"/>
  <c r="T9" i="48"/>
  <c r="T9" i="58"/>
  <c r="T9" i="57"/>
  <c r="T9" i="55"/>
  <c r="T9" i="49"/>
  <c r="T9" i="22"/>
  <c r="T9" i="56"/>
  <c r="T9" i="23"/>
  <c r="T9" i="51"/>
  <c r="T9" i="20"/>
  <c r="T34" i="25"/>
  <c r="T34" i="27"/>
  <c r="T34" i="26"/>
  <c r="T34" i="30"/>
  <c r="T34" i="28"/>
  <c r="T34" i="35"/>
  <c r="T34" i="36"/>
  <c r="T34" i="33"/>
  <c r="T34" i="37"/>
  <c r="T34" i="46"/>
  <c r="T34" i="31"/>
  <c r="T34" i="39"/>
  <c r="T34" i="29"/>
  <c r="T34" i="43"/>
  <c r="T34" i="34"/>
  <c r="T34" i="38"/>
  <c r="T34" i="44"/>
  <c r="T34" i="49"/>
  <c r="T34" i="45"/>
  <c r="T34" i="48"/>
  <c r="T34" i="40"/>
  <c r="T34" i="47"/>
  <c r="T34" i="32"/>
  <c r="T34" i="50"/>
  <c r="T34" i="53"/>
  <c r="T34" i="52"/>
  <c r="T34" i="41"/>
  <c r="T34" i="57"/>
  <c r="T34" i="58"/>
  <c r="T34" i="42"/>
  <c r="T34" i="51"/>
  <c r="T34" i="55"/>
  <c r="T34" i="22"/>
  <c r="T34" i="21"/>
  <c r="T34" i="56"/>
  <c r="T34" i="23"/>
  <c r="T34" i="24"/>
  <c r="T34" i="54"/>
  <c r="T34" i="20"/>
  <c r="F21" i="25"/>
  <c r="G21" i="25" s="1"/>
  <c r="P21" i="25"/>
  <c r="F21" i="28"/>
  <c r="G21" i="28" s="1"/>
  <c r="F21" i="30"/>
  <c r="G21" i="30" s="1"/>
  <c r="F21" i="26"/>
  <c r="G21" i="26" s="1"/>
  <c r="P21" i="26"/>
  <c r="P21" i="29"/>
  <c r="F21" i="27"/>
  <c r="G21" i="27" s="1"/>
  <c r="P21" i="27"/>
  <c r="P21" i="30"/>
  <c r="P21" i="31"/>
  <c r="P21" i="32"/>
  <c r="P21" i="28"/>
  <c r="F21" i="38"/>
  <c r="G21" i="38" s="1"/>
  <c r="F21" i="34"/>
  <c r="G21" i="34" s="1"/>
  <c r="F21" i="29"/>
  <c r="G21" i="29" s="1"/>
  <c r="P21" i="38"/>
  <c r="P21" i="35"/>
  <c r="F21" i="35"/>
  <c r="G21" i="35" s="1"/>
  <c r="P21" i="36"/>
  <c r="F21" i="37"/>
  <c r="G21" i="37" s="1"/>
  <c r="F21" i="31"/>
  <c r="G21" i="31" s="1"/>
  <c r="P21" i="40"/>
  <c r="F21" i="45"/>
  <c r="G21" i="45" s="1"/>
  <c r="P21" i="46"/>
  <c r="F21" i="36"/>
  <c r="G21" i="36" s="1"/>
  <c r="P21" i="41"/>
  <c r="P21" i="33"/>
  <c r="F21" i="44"/>
  <c r="G21" i="44" s="1"/>
  <c r="P21" i="45"/>
  <c r="F21" i="32"/>
  <c r="G21" i="32" s="1"/>
  <c r="F21" i="41"/>
  <c r="G21" i="41" s="1"/>
  <c r="F21" i="42"/>
  <c r="G21" i="42" s="1"/>
  <c r="F21" i="33"/>
  <c r="G21" i="33" s="1"/>
  <c r="P21" i="37"/>
  <c r="P21" i="44"/>
  <c r="F21" i="48"/>
  <c r="G21" i="48" s="1"/>
  <c r="P21" i="48"/>
  <c r="F21" i="43"/>
  <c r="G21" i="43" s="1"/>
  <c r="P21" i="50"/>
  <c r="P21" i="52"/>
  <c r="P21" i="34"/>
  <c r="F21" i="40"/>
  <c r="G21" i="40" s="1"/>
  <c r="P21" i="47"/>
  <c r="P21" i="39"/>
  <c r="F21" i="49"/>
  <c r="G21" i="49" s="1"/>
  <c r="P21" i="42"/>
  <c r="F21" i="50"/>
  <c r="G21" i="50" s="1"/>
  <c r="P21" i="56"/>
  <c r="F21" i="52"/>
  <c r="G21" i="52" s="1"/>
  <c r="P21" i="43"/>
  <c r="P21" i="53"/>
  <c r="P21" i="57"/>
  <c r="F21" i="23"/>
  <c r="G21" i="23" s="1"/>
  <c r="F21" i="22"/>
  <c r="G21" i="22" s="1"/>
  <c r="P21" i="49"/>
  <c r="F21" i="46"/>
  <c r="G21" i="46" s="1"/>
  <c r="F21" i="39"/>
  <c r="G21" i="39" s="1"/>
  <c r="P21" i="54"/>
  <c r="P21" i="58"/>
  <c r="F21" i="47"/>
  <c r="G21" i="47" s="1"/>
  <c r="P21" i="55"/>
  <c r="F21" i="54"/>
  <c r="G21" i="54" s="1"/>
  <c r="F21" i="24"/>
  <c r="G21" i="24" s="1"/>
  <c r="P21" i="22"/>
  <c r="F21" i="56"/>
  <c r="G21" i="56" s="1"/>
  <c r="F21" i="58"/>
  <c r="G21" i="58" s="1"/>
  <c r="P21" i="21"/>
  <c r="F21" i="51"/>
  <c r="G21" i="51" s="1"/>
  <c r="F21" i="53"/>
  <c r="G21" i="53" s="1"/>
  <c r="P21" i="24"/>
  <c r="F21" i="55"/>
  <c r="G21" i="55" s="1"/>
  <c r="P21" i="51"/>
  <c r="F21" i="57"/>
  <c r="G21" i="57" s="1"/>
  <c r="P21" i="23"/>
  <c r="P21" i="20"/>
  <c r="F21" i="21"/>
  <c r="G21" i="21" s="1"/>
  <c r="F21" i="20"/>
  <c r="G21" i="20" s="1"/>
  <c r="F8" i="51"/>
  <c r="G8" i="51" s="1"/>
  <c r="F8" i="41"/>
  <c r="G8" i="41" s="1"/>
  <c r="F8" i="39"/>
  <c r="G8" i="39" s="1"/>
  <c r="P8" i="31"/>
  <c r="F8" i="29"/>
  <c r="G8" i="29" s="1"/>
  <c r="P8" i="30"/>
  <c r="F8" i="30"/>
  <c r="G8" i="30" s="1"/>
  <c r="P8" i="27"/>
  <c r="P8" i="29"/>
  <c r="P8" i="28"/>
  <c r="P8" i="25"/>
  <c r="P8" i="26"/>
  <c r="F8" i="26"/>
  <c r="G8" i="26" s="1"/>
  <c r="F8" i="31"/>
  <c r="G8" i="31" s="1"/>
  <c r="F8" i="28"/>
  <c r="G8" i="28" s="1"/>
  <c r="F8" i="27"/>
  <c r="G8" i="27" s="1"/>
  <c r="F8" i="33"/>
  <c r="G8" i="33" s="1"/>
  <c r="P8" i="33"/>
  <c r="P8" i="35"/>
  <c r="F8" i="35"/>
  <c r="G8" i="35" s="1"/>
  <c r="P8" i="36"/>
  <c r="F8" i="37"/>
  <c r="G8" i="37" s="1"/>
  <c r="F8" i="32"/>
  <c r="G8" i="32" s="1"/>
  <c r="P8" i="37"/>
  <c r="P8" i="32"/>
  <c r="P8" i="34"/>
  <c r="P8" i="38"/>
  <c r="F8" i="38"/>
  <c r="G8" i="38" s="1"/>
  <c r="P8" i="39"/>
  <c r="P8" i="44"/>
  <c r="F8" i="43"/>
  <c r="G8" i="43" s="1"/>
  <c r="F8" i="40"/>
  <c r="G8" i="40" s="1"/>
  <c r="F8" i="42"/>
  <c r="G8" i="42" s="1"/>
  <c r="P8" i="43"/>
  <c r="P8" i="52"/>
  <c r="P8" i="49"/>
  <c r="P8" i="40"/>
  <c r="F8" i="48"/>
  <c r="G8" i="48" s="1"/>
  <c r="F8" i="34"/>
  <c r="G8" i="34" s="1"/>
  <c r="P8" i="45"/>
  <c r="F8" i="25"/>
  <c r="G8" i="25" s="1"/>
  <c r="F8" i="47"/>
  <c r="G8" i="47" s="1"/>
  <c r="F8" i="36"/>
  <c r="G8" i="36" s="1"/>
  <c r="P8" i="42"/>
  <c r="P8" i="46"/>
  <c r="P8" i="50"/>
  <c r="F8" i="46"/>
  <c r="G8" i="46" s="1"/>
  <c r="F8" i="49"/>
  <c r="G8" i="49" s="1"/>
  <c r="P8" i="51"/>
  <c r="F8" i="54"/>
  <c r="G8" i="54" s="1"/>
  <c r="F8" i="58"/>
  <c r="G8" i="58" s="1"/>
  <c r="F8" i="53"/>
  <c r="G8" i="53" s="1"/>
  <c r="F8" i="57"/>
  <c r="G8" i="57" s="1"/>
  <c r="P8" i="48"/>
  <c r="F8" i="50"/>
  <c r="G8" i="50" s="1"/>
  <c r="F8" i="22"/>
  <c r="G8" i="22" s="1"/>
  <c r="P8" i="55"/>
  <c r="F8" i="45"/>
  <c r="G8" i="45" s="1"/>
  <c r="F8" i="55"/>
  <c r="G8" i="55" s="1"/>
  <c r="F8" i="52"/>
  <c r="G8" i="52" s="1"/>
  <c r="P8" i="54"/>
  <c r="F8" i="56"/>
  <c r="G8" i="56" s="1"/>
  <c r="P8" i="58"/>
  <c r="P8" i="23"/>
  <c r="P8" i="41"/>
  <c r="F8" i="23"/>
  <c r="G8" i="23" s="1"/>
  <c r="P8" i="57"/>
  <c r="F8" i="24"/>
  <c r="G8" i="24" s="1"/>
  <c r="P8" i="22"/>
  <c r="P8" i="24"/>
  <c r="P8" i="21"/>
  <c r="P8" i="56"/>
  <c r="F8" i="44"/>
  <c r="G8" i="44" s="1"/>
  <c r="P8" i="53"/>
  <c r="P8" i="47"/>
  <c r="F8" i="20"/>
  <c r="G8" i="20" s="1"/>
  <c r="F8" i="21"/>
  <c r="G8" i="21" s="1"/>
  <c r="P8" i="20"/>
  <c r="T28" i="25"/>
  <c r="T28" i="26"/>
  <c r="T28" i="28"/>
  <c r="T28" i="27"/>
  <c r="T28" i="29"/>
  <c r="T28" i="32"/>
  <c r="T28" i="30"/>
  <c r="T28" i="31"/>
  <c r="T28" i="39"/>
  <c r="T28" i="35"/>
  <c r="T28" i="36"/>
  <c r="T28" i="40"/>
  <c r="T28" i="42"/>
  <c r="T28" i="41"/>
  <c r="T28" i="37"/>
  <c r="T28" i="34"/>
  <c r="T28" i="38"/>
  <c r="T28" i="44"/>
  <c r="T28" i="43"/>
  <c r="T28" i="45"/>
  <c r="T28" i="49"/>
  <c r="T28" i="52"/>
  <c r="T28" i="33"/>
  <c r="T28" i="50"/>
  <c r="T28" i="46"/>
  <c r="T28" i="48"/>
  <c r="T28" i="53"/>
  <c r="T28" i="54"/>
  <c r="T28" i="58"/>
  <c r="T28" i="47"/>
  <c r="T28" i="51"/>
  <c r="T28" i="23"/>
  <c r="T28" i="21"/>
  <c r="T28" i="56"/>
  <c r="T28" i="24"/>
  <c r="T28" i="55"/>
  <c r="T28" i="57"/>
  <c r="T28" i="22"/>
  <c r="T28" i="20"/>
  <c r="P39" i="26"/>
  <c r="F39" i="27"/>
  <c r="G39" i="27" s="1"/>
  <c r="F39" i="25"/>
  <c r="G39" i="25" s="1"/>
  <c r="F39" i="26"/>
  <c r="G39" i="26" s="1"/>
  <c r="P39" i="27"/>
  <c r="P39" i="28"/>
  <c r="F39" i="28"/>
  <c r="G39" i="28" s="1"/>
  <c r="P39" i="32"/>
  <c r="P39" i="30"/>
  <c r="P39" i="25"/>
  <c r="P39" i="31"/>
  <c r="P39" i="38"/>
  <c r="F39" i="34"/>
  <c r="G39" i="34" s="1"/>
  <c r="P39" i="35"/>
  <c r="F39" i="35"/>
  <c r="G39" i="35" s="1"/>
  <c r="P39" i="36"/>
  <c r="F39" i="37"/>
  <c r="G39" i="37" s="1"/>
  <c r="F39" i="33"/>
  <c r="G39" i="33" s="1"/>
  <c r="F39" i="40"/>
  <c r="G39" i="40" s="1"/>
  <c r="P39" i="33"/>
  <c r="F39" i="39"/>
  <c r="G39" i="39" s="1"/>
  <c r="F39" i="41"/>
  <c r="G39" i="41" s="1"/>
  <c r="F39" i="30"/>
  <c r="G39" i="30" s="1"/>
  <c r="P39" i="37"/>
  <c r="P39" i="40"/>
  <c r="F39" i="44"/>
  <c r="G39" i="44" s="1"/>
  <c r="P39" i="45"/>
  <c r="P39" i="44"/>
  <c r="P39" i="34"/>
  <c r="F39" i="43"/>
  <c r="G39" i="43" s="1"/>
  <c r="F39" i="52"/>
  <c r="G39" i="52" s="1"/>
  <c r="P39" i="49"/>
  <c r="P39" i="39"/>
  <c r="P39" i="46"/>
  <c r="P39" i="48"/>
  <c r="F39" i="31"/>
  <c r="G39" i="31" s="1"/>
  <c r="P39" i="43"/>
  <c r="F39" i="47"/>
  <c r="G39" i="47" s="1"/>
  <c r="F39" i="38"/>
  <c r="G39" i="38" s="1"/>
  <c r="P39" i="54"/>
  <c r="P39" i="47"/>
  <c r="P39" i="51"/>
  <c r="F39" i="45"/>
  <c r="G39" i="45" s="1"/>
  <c r="F39" i="51"/>
  <c r="G39" i="51" s="1"/>
  <c r="P39" i="53"/>
  <c r="P39" i="50"/>
  <c r="F39" i="49"/>
  <c r="G39" i="49" s="1"/>
  <c r="P39" i="29"/>
  <c r="F39" i="46"/>
  <c r="G39" i="46" s="1"/>
  <c r="F39" i="54"/>
  <c r="G39" i="54" s="1"/>
  <c r="F39" i="23"/>
  <c r="G39" i="23" s="1"/>
  <c r="F39" i="22"/>
  <c r="G39" i="22" s="1"/>
  <c r="P39" i="41"/>
  <c r="F39" i="50"/>
  <c r="G39" i="50" s="1"/>
  <c r="P39" i="56"/>
  <c r="F39" i="53"/>
  <c r="G39" i="53" s="1"/>
  <c r="P39" i="52"/>
  <c r="P39" i="57"/>
  <c r="P39" i="42"/>
  <c r="F39" i="48"/>
  <c r="G39" i="48" s="1"/>
  <c r="P39" i="23"/>
  <c r="F39" i="29"/>
  <c r="G39" i="29" s="1"/>
  <c r="F39" i="55"/>
  <c r="G39" i="55" s="1"/>
  <c r="P39" i="58"/>
  <c r="F39" i="42"/>
  <c r="G39" i="42" s="1"/>
  <c r="F39" i="36"/>
  <c r="G39" i="36" s="1"/>
  <c r="P39" i="21"/>
  <c r="F39" i="57"/>
  <c r="G39" i="57" s="1"/>
  <c r="F39" i="56"/>
  <c r="G39" i="56" s="1"/>
  <c r="P39" i="24"/>
  <c r="P39" i="55"/>
  <c r="F39" i="24"/>
  <c r="G39" i="24" s="1"/>
  <c r="P39" i="22"/>
  <c r="F39" i="32"/>
  <c r="G39" i="32" s="1"/>
  <c r="F39" i="58"/>
  <c r="G39" i="58" s="1"/>
  <c r="P39" i="20"/>
  <c r="F39" i="21"/>
  <c r="G39" i="21" s="1"/>
  <c r="F39" i="20"/>
  <c r="G39" i="20" s="1"/>
  <c r="T40" i="26"/>
  <c r="T40" i="25"/>
  <c r="T40" i="28"/>
  <c r="T40" i="27"/>
  <c r="T40" i="32"/>
  <c r="T40" i="29"/>
  <c r="T40" i="34"/>
  <c r="T40" i="37"/>
  <c r="T40" i="42"/>
  <c r="T40" i="39"/>
  <c r="T40" i="33"/>
  <c r="T40" i="38"/>
  <c r="T40" i="30"/>
  <c r="T40" i="35"/>
  <c r="T40" i="40"/>
  <c r="T40" i="47"/>
  <c r="T40" i="46"/>
  <c r="T40" i="50"/>
  <c r="T40" i="31"/>
  <c r="T40" i="36"/>
  <c r="T40" i="41"/>
  <c r="T40" i="48"/>
  <c r="T40" i="43"/>
  <c r="T40" i="57"/>
  <c r="T40" i="45"/>
  <c r="T40" i="55"/>
  <c r="T40" i="51"/>
  <c r="T40" i="44"/>
  <c r="T40" i="22"/>
  <c r="T40" i="52"/>
  <c r="T40" i="21"/>
  <c r="T40" i="56"/>
  <c r="T40" i="24"/>
  <c r="T40" i="49"/>
  <c r="T40" i="54"/>
  <c r="T40" i="23"/>
  <c r="T40" i="53"/>
  <c r="T40" i="58"/>
  <c r="T40" i="20"/>
  <c r="T39" i="25"/>
  <c r="T39" i="27"/>
  <c r="T39" i="31"/>
  <c r="T39" i="28"/>
  <c r="T39" i="26"/>
  <c r="T39" i="32"/>
  <c r="T39" i="29"/>
  <c r="T39" i="34"/>
  <c r="T39" i="33"/>
  <c r="T39" i="37"/>
  <c r="T39" i="39"/>
  <c r="T39" i="42"/>
  <c r="T39" i="43"/>
  <c r="T39" i="30"/>
  <c r="T39" i="35"/>
  <c r="T39" i="47"/>
  <c r="T39" i="40"/>
  <c r="T39" i="45"/>
  <c r="T39" i="46"/>
  <c r="T39" i="36"/>
  <c r="T39" i="41"/>
  <c r="T39" i="52"/>
  <c r="T39" i="56"/>
  <c r="T39" i="51"/>
  <c r="T39" i="44"/>
  <c r="T39" i="38"/>
  <c r="T39" i="53"/>
  <c r="T39" i="23"/>
  <c r="T39" i="21"/>
  <c r="T39" i="55"/>
  <c r="T39" i="22"/>
  <c r="T39" i="48"/>
  <c r="T39" i="50"/>
  <c r="T39" i="57"/>
  <c r="T39" i="49"/>
  <c r="T39" i="54"/>
  <c r="T39" i="24"/>
  <c r="T39" i="58"/>
  <c r="T39" i="20"/>
  <c r="T24" i="26"/>
  <c r="T24" i="27"/>
  <c r="T24" i="28"/>
  <c r="T24" i="29"/>
  <c r="T24" i="32"/>
  <c r="T24" i="30"/>
  <c r="T24" i="31"/>
  <c r="T24" i="37"/>
  <c r="T24" i="42"/>
  <c r="T24" i="25"/>
  <c r="T24" i="40"/>
  <c r="T24" i="36"/>
  <c r="T24" i="33"/>
  <c r="T24" i="41"/>
  <c r="T24" i="46"/>
  <c r="T24" i="47"/>
  <c r="T24" i="34"/>
  <c r="T24" i="50"/>
  <c r="T24" i="44"/>
  <c r="T24" i="45"/>
  <c r="T24" i="57"/>
  <c r="T24" i="43"/>
  <c r="T24" i="55"/>
  <c r="T24" i="49"/>
  <c r="T24" i="54"/>
  <c r="T24" i="56"/>
  <c r="T24" i="22"/>
  <c r="T24" i="21"/>
  <c r="T24" i="38"/>
  <c r="T24" i="39"/>
  <c r="T24" i="48"/>
  <c r="T24" i="24"/>
  <c r="T24" i="35"/>
  <c r="T24" i="52"/>
  <c r="T24" i="51"/>
  <c r="T24" i="58"/>
  <c r="T24" i="23"/>
  <c r="T24" i="53"/>
  <c r="T24" i="20"/>
  <c r="F17" i="25"/>
  <c r="G17" i="25" s="1"/>
  <c r="P17" i="34"/>
  <c r="F17" i="26"/>
  <c r="G17" i="26" s="1"/>
  <c r="P17" i="26"/>
  <c r="F17" i="28"/>
  <c r="G17" i="28" s="1"/>
  <c r="P17" i="32"/>
  <c r="F17" i="30"/>
  <c r="G17" i="30" s="1"/>
  <c r="F17" i="32"/>
  <c r="G17" i="32" s="1"/>
  <c r="P17" i="30"/>
  <c r="P17" i="27"/>
  <c r="P17" i="31"/>
  <c r="F17" i="36"/>
  <c r="G17" i="36" s="1"/>
  <c r="P17" i="39"/>
  <c r="F17" i="29"/>
  <c r="G17" i="29" s="1"/>
  <c r="P17" i="28"/>
  <c r="F17" i="34"/>
  <c r="G17" i="34" s="1"/>
  <c r="F17" i="27"/>
  <c r="G17" i="27" s="1"/>
  <c r="P17" i="38"/>
  <c r="F17" i="33"/>
  <c r="G17" i="33" s="1"/>
  <c r="F17" i="39"/>
  <c r="G17" i="39" s="1"/>
  <c r="P17" i="29"/>
  <c r="F17" i="31"/>
  <c r="G17" i="31" s="1"/>
  <c r="F17" i="40"/>
  <c r="G17" i="40" s="1"/>
  <c r="P17" i="42"/>
  <c r="P17" i="37"/>
  <c r="P17" i="25"/>
  <c r="F17" i="41"/>
  <c r="G17" i="41" s="1"/>
  <c r="F17" i="35"/>
  <c r="G17" i="35" s="1"/>
  <c r="P17" i="40"/>
  <c r="P17" i="35"/>
  <c r="F17" i="38"/>
  <c r="G17" i="38" s="1"/>
  <c r="F17" i="46"/>
  <c r="G17" i="46" s="1"/>
  <c r="P17" i="41"/>
  <c r="F17" i="49"/>
  <c r="G17" i="49" s="1"/>
  <c r="P17" i="50"/>
  <c r="P17" i="33"/>
  <c r="F17" i="43"/>
  <c r="G17" i="43" s="1"/>
  <c r="F17" i="44"/>
  <c r="G17" i="44" s="1"/>
  <c r="P17" i="46"/>
  <c r="F17" i="52"/>
  <c r="G17" i="52" s="1"/>
  <c r="F17" i="42"/>
  <c r="G17" i="42" s="1"/>
  <c r="F17" i="45"/>
  <c r="G17" i="45" s="1"/>
  <c r="P17" i="52"/>
  <c r="F17" i="47"/>
  <c r="G17" i="47" s="1"/>
  <c r="P17" i="36"/>
  <c r="P17" i="44"/>
  <c r="F17" i="48"/>
  <c r="G17" i="48" s="1"/>
  <c r="P17" i="47"/>
  <c r="F17" i="37"/>
  <c r="G17" i="37" s="1"/>
  <c r="P17" i="45"/>
  <c r="F17" i="51"/>
  <c r="G17" i="51" s="1"/>
  <c r="F17" i="56"/>
  <c r="G17" i="56" s="1"/>
  <c r="P17" i="48"/>
  <c r="F17" i="50"/>
  <c r="G17" i="50" s="1"/>
  <c r="P17" i="53"/>
  <c r="F17" i="57"/>
  <c r="G17" i="57" s="1"/>
  <c r="P17" i="58"/>
  <c r="F17" i="58"/>
  <c r="G17" i="58" s="1"/>
  <c r="P17" i="24"/>
  <c r="P17" i="21"/>
  <c r="P17" i="49"/>
  <c r="F17" i="53"/>
  <c r="G17" i="53" s="1"/>
  <c r="P17" i="43"/>
  <c r="P17" i="56"/>
  <c r="P17" i="57"/>
  <c r="F17" i="23"/>
  <c r="G17" i="23" s="1"/>
  <c r="F17" i="22"/>
  <c r="G17" i="22" s="1"/>
  <c r="F17" i="55"/>
  <c r="G17" i="55" s="1"/>
  <c r="P17" i="23"/>
  <c r="F17" i="54"/>
  <c r="G17" i="54" s="1"/>
  <c r="P17" i="51"/>
  <c r="F17" i="24"/>
  <c r="G17" i="24" s="1"/>
  <c r="P17" i="22"/>
  <c r="P17" i="55"/>
  <c r="P17" i="54"/>
  <c r="P17" i="20"/>
  <c r="F17" i="21"/>
  <c r="G17" i="21" s="1"/>
  <c r="F17" i="20"/>
  <c r="G17" i="20" s="1"/>
  <c r="P41" i="29"/>
  <c r="P41" i="25"/>
  <c r="F41" i="25"/>
  <c r="G41" i="25" s="1"/>
  <c r="F41" i="26"/>
  <c r="G41" i="26" s="1"/>
  <c r="F41" i="31"/>
  <c r="G41" i="31" s="1"/>
  <c r="P41" i="32"/>
  <c r="F41" i="32"/>
  <c r="G41" i="32" s="1"/>
  <c r="P41" i="26"/>
  <c r="F41" i="28"/>
  <c r="G41" i="28" s="1"/>
  <c r="F41" i="30"/>
  <c r="G41" i="30" s="1"/>
  <c r="F41" i="29"/>
  <c r="G41" i="29" s="1"/>
  <c r="P41" i="31"/>
  <c r="P41" i="30"/>
  <c r="F41" i="34"/>
  <c r="G41" i="34" s="1"/>
  <c r="F41" i="27"/>
  <c r="G41" i="27" s="1"/>
  <c r="F41" i="33"/>
  <c r="G41" i="33" s="1"/>
  <c r="P41" i="28"/>
  <c r="P41" i="35"/>
  <c r="F41" i="35"/>
  <c r="G41" i="35" s="1"/>
  <c r="P41" i="36"/>
  <c r="F41" i="37"/>
  <c r="G41" i="37" s="1"/>
  <c r="P41" i="27"/>
  <c r="P41" i="37"/>
  <c r="F41" i="41"/>
  <c r="G41" i="41" s="1"/>
  <c r="F41" i="39"/>
  <c r="G41" i="39" s="1"/>
  <c r="P41" i="40"/>
  <c r="P41" i="34"/>
  <c r="F41" i="43"/>
  <c r="G41" i="43" s="1"/>
  <c r="P41" i="41"/>
  <c r="F41" i="42"/>
  <c r="G41" i="42" s="1"/>
  <c r="P41" i="43"/>
  <c r="P41" i="33"/>
  <c r="P41" i="49"/>
  <c r="F41" i="48"/>
  <c r="G41" i="48" s="1"/>
  <c r="P41" i="39"/>
  <c r="P41" i="46"/>
  <c r="P41" i="48"/>
  <c r="F41" i="47"/>
  <c r="G41" i="47" s="1"/>
  <c r="F41" i="40"/>
  <c r="G41" i="40" s="1"/>
  <c r="F41" i="45"/>
  <c r="G41" i="45" s="1"/>
  <c r="P41" i="47"/>
  <c r="F41" i="51"/>
  <c r="G41" i="51" s="1"/>
  <c r="F41" i="50"/>
  <c r="G41" i="50" s="1"/>
  <c r="F41" i="53"/>
  <c r="G41" i="53" s="1"/>
  <c r="P41" i="38"/>
  <c r="P41" i="50"/>
  <c r="F41" i="49"/>
  <c r="G41" i="49" s="1"/>
  <c r="F41" i="52"/>
  <c r="G41" i="52" s="1"/>
  <c r="F41" i="44"/>
  <c r="G41" i="44" s="1"/>
  <c r="F41" i="46"/>
  <c r="G41" i="46" s="1"/>
  <c r="F41" i="57"/>
  <c r="G41" i="57" s="1"/>
  <c r="P41" i="58"/>
  <c r="P41" i="54"/>
  <c r="F41" i="54"/>
  <c r="G41" i="54" s="1"/>
  <c r="P41" i="56"/>
  <c r="P41" i="42"/>
  <c r="P41" i="45"/>
  <c r="P41" i="57"/>
  <c r="P41" i="51"/>
  <c r="P41" i="52"/>
  <c r="P41" i="23"/>
  <c r="F41" i="36"/>
  <c r="G41" i="36" s="1"/>
  <c r="F41" i="38"/>
  <c r="G41" i="38" s="1"/>
  <c r="P41" i="53"/>
  <c r="F41" i="24"/>
  <c r="G41" i="24" s="1"/>
  <c r="P41" i="22"/>
  <c r="P41" i="44"/>
  <c r="P41" i="24"/>
  <c r="F41" i="22"/>
  <c r="G41" i="22" s="1"/>
  <c r="F41" i="55"/>
  <c r="G41" i="55" s="1"/>
  <c r="P41" i="55"/>
  <c r="F41" i="23"/>
  <c r="G41" i="23" s="1"/>
  <c r="P41" i="21"/>
  <c r="F41" i="58"/>
  <c r="G41" i="58" s="1"/>
  <c r="F41" i="56"/>
  <c r="G41" i="56" s="1"/>
  <c r="F41" i="21"/>
  <c r="G41" i="21" s="1"/>
  <c r="F41" i="20"/>
  <c r="G41" i="20" s="1"/>
  <c r="P41" i="20"/>
  <c r="F24" i="29"/>
  <c r="G24" i="29" s="1"/>
  <c r="P24" i="30"/>
  <c r="F24" i="30"/>
  <c r="G24" i="30" s="1"/>
  <c r="P24" i="25"/>
  <c r="P24" i="27"/>
  <c r="P24" i="26"/>
  <c r="P24" i="28"/>
  <c r="F24" i="27"/>
  <c r="G24" i="27" s="1"/>
  <c r="F24" i="31"/>
  <c r="G24" i="31" s="1"/>
  <c r="P24" i="31"/>
  <c r="P24" i="32"/>
  <c r="F24" i="26"/>
  <c r="G24" i="26" s="1"/>
  <c r="F24" i="33"/>
  <c r="G24" i="33" s="1"/>
  <c r="P24" i="29"/>
  <c r="F24" i="39"/>
  <c r="G24" i="39" s="1"/>
  <c r="P24" i="35"/>
  <c r="F24" i="35"/>
  <c r="G24" i="35" s="1"/>
  <c r="P24" i="36"/>
  <c r="F24" i="37"/>
  <c r="G24" i="37" s="1"/>
  <c r="P24" i="33"/>
  <c r="P24" i="37"/>
  <c r="F24" i="41"/>
  <c r="G24" i="41" s="1"/>
  <c r="P24" i="40"/>
  <c r="F24" i="34"/>
  <c r="G24" i="34" s="1"/>
  <c r="F24" i="36"/>
  <c r="G24" i="36" s="1"/>
  <c r="P24" i="41"/>
  <c r="P24" i="44"/>
  <c r="P24" i="39"/>
  <c r="F24" i="43"/>
  <c r="G24" i="43" s="1"/>
  <c r="F24" i="25"/>
  <c r="G24" i="25" s="1"/>
  <c r="F24" i="32"/>
  <c r="G24" i="32" s="1"/>
  <c r="F24" i="42"/>
  <c r="G24" i="42" s="1"/>
  <c r="P24" i="43"/>
  <c r="P24" i="52"/>
  <c r="P24" i="38"/>
  <c r="F24" i="44"/>
  <c r="G24" i="44" s="1"/>
  <c r="P24" i="46"/>
  <c r="P24" i="49"/>
  <c r="F24" i="45"/>
  <c r="G24" i="45" s="1"/>
  <c r="F24" i="48"/>
  <c r="G24" i="48" s="1"/>
  <c r="P24" i="42"/>
  <c r="F24" i="47"/>
  <c r="G24" i="47" s="1"/>
  <c r="F24" i="28"/>
  <c r="G24" i="28" s="1"/>
  <c r="F24" i="38"/>
  <c r="G24" i="38" s="1"/>
  <c r="P24" i="48"/>
  <c r="P24" i="45"/>
  <c r="F24" i="46"/>
  <c r="G24" i="46" s="1"/>
  <c r="F24" i="50"/>
  <c r="G24" i="50" s="1"/>
  <c r="F24" i="58"/>
  <c r="G24" i="58" s="1"/>
  <c r="F24" i="57"/>
  <c r="G24" i="57" s="1"/>
  <c r="F24" i="22"/>
  <c r="G24" i="22" s="1"/>
  <c r="F24" i="55"/>
  <c r="G24" i="55" s="1"/>
  <c r="P24" i="53"/>
  <c r="P24" i="50"/>
  <c r="P24" i="47"/>
  <c r="F24" i="49"/>
  <c r="G24" i="49" s="1"/>
  <c r="P24" i="23"/>
  <c r="P24" i="55"/>
  <c r="F24" i="54"/>
  <c r="G24" i="54" s="1"/>
  <c r="P24" i="24"/>
  <c r="P24" i="56"/>
  <c r="F24" i="53"/>
  <c r="G24" i="53" s="1"/>
  <c r="F24" i="24"/>
  <c r="G24" i="24" s="1"/>
  <c r="P24" i="34"/>
  <c r="F24" i="56"/>
  <c r="G24" i="56" s="1"/>
  <c r="P24" i="21"/>
  <c r="F24" i="40"/>
  <c r="G24" i="40" s="1"/>
  <c r="P24" i="54"/>
  <c r="F24" i="52"/>
  <c r="G24" i="52" s="1"/>
  <c r="F24" i="23"/>
  <c r="G24" i="23" s="1"/>
  <c r="P24" i="22"/>
  <c r="P24" i="51"/>
  <c r="F24" i="51"/>
  <c r="G24" i="51" s="1"/>
  <c r="P24" i="57"/>
  <c r="P24" i="58"/>
  <c r="P24" i="20"/>
  <c r="F24" i="21"/>
  <c r="G24" i="21" s="1"/>
  <c r="F24" i="20"/>
  <c r="G24" i="20" s="1"/>
  <c r="F6" i="54"/>
  <c r="G6" i="54" s="1"/>
  <c r="F6" i="51"/>
  <c r="G6" i="51" s="1"/>
  <c r="F6" i="39"/>
  <c r="G6" i="39" s="1"/>
  <c r="F6" i="41"/>
  <c r="G6" i="41" s="1"/>
  <c r="P6" i="42"/>
  <c r="P6" i="31"/>
  <c r="P6" i="26"/>
  <c r="F6" i="25"/>
  <c r="G6" i="25" s="1"/>
  <c r="P6" i="25"/>
  <c r="P6" i="28"/>
  <c r="P6" i="27"/>
  <c r="F6" i="26"/>
  <c r="G6" i="26" s="1"/>
  <c r="F6" i="31"/>
  <c r="G6" i="31" s="1"/>
  <c r="F6" i="30"/>
  <c r="G6" i="30" s="1"/>
  <c r="P6" i="32"/>
  <c r="F6" i="27"/>
  <c r="G6" i="27" s="1"/>
  <c r="F6" i="28"/>
  <c r="G6" i="28" s="1"/>
  <c r="P6" i="29"/>
  <c r="F6" i="29"/>
  <c r="G6" i="29" s="1"/>
  <c r="P6" i="38"/>
  <c r="P6" i="33"/>
  <c r="F6" i="32"/>
  <c r="G6" i="32" s="1"/>
  <c r="P6" i="30"/>
  <c r="F6" i="33"/>
  <c r="G6" i="33" s="1"/>
  <c r="F6" i="37"/>
  <c r="G6" i="37" s="1"/>
  <c r="P6" i="41"/>
  <c r="P6" i="36"/>
  <c r="P6" i="37"/>
  <c r="F6" i="44"/>
  <c r="G6" i="44" s="1"/>
  <c r="P6" i="45"/>
  <c r="P6" i="44"/>
  <c r="P6" i="34"/>
  <c r="P6" i="46"/>
  <c r="F6" i="45"/>
  <c r="G6" i="45" s="1"/>
  <c r="P6" i="39"/>
  <c r="F6" i="40"/>
  <c r="G6" i="40" s="1"/>
  <c r="P6" i="49"/>
  <c r="F6" i="48"/>
  <c r="G6" i="48" s="1"/>
  <c r="P6" i="48"/>
  <c r="F6" i="34"/>
  <c r="G6" i="34" s="1"/>
  <c r="P6" i="35"/>
  <c r="P6" i="40"/>
  <c r="F6" i="46"/>
  <c r="G6" i="46" s="1"/>
  <c r="F6" i="43"/>
  <c r="G6" i="43" s="1"/>
  <c r="F6" i="47"/>
  <c r="G6" i="47" s="1"/>
  <c r="P6" i="43"/>
  <c r="F6" i="38"/>
  <c r="G6" i="38" s="1"/>
  <c r="P6" i="53"/>
  <c r="P6" i="50"/>
  <c r="F6" i="49"/>
  <c r="G6" i="49" s="1"/>
  <c r="F6" i="35"/>
  <c r="G6" i="35" s="1"/>
  <c r="P6" i="51"/>
  <c r="F6" i="52"/>
  <c r="G6" i="52" s="1"/>
  <c r="P6" i="54"/>
  <c r="F6" i="23"/>
  <c r="G6" i="23" s="1"/>
  <c r="F6" i="50"/>
  <c r="G6" i="50" s="1"/>
  <c r="F6" i="22"/>
  <c r="G6" i="22" s="1"/>
  <c r="F6" i="42"/>
  <c r="G6" i="42" s="1"/>
  <c r="F6" i="55"/>
  <c r="G6" i="55" s="1"/>
  <c r="P6" i="52"/>
  <c r="F6" i="53"/>
  <c r="G6" i="53" s="1"/>
  <c r="F6" i="56"/>
  <c r="G6" i="56" s="1"/>
  <c r="P6" i="55"/>
  <c r="F6" i="57"/>
  <c r="G6" i="57" s="1"/>
  <c r="P6" i="21"/>
  <c r="F6" i="58"/>
  <c r="G6" i="58" s="1"/>
  <c r="F6" i="24"/>
  <c r="G6" i="24" s="1"/>
  <c r="F6" i="36"/>
  <c r="G6" i="36" s="1"/>
  <c r="P6" i="23"/>
  <c r="P6" i="56"/>
  <c r="P6" i="24"/>
  <c r="P6" i="57"/>
  <c r="P6" i="58"/>
  <c r="P6" i="47"/>
  <c r="P6" i="22"/>
  <c r="P6" i="20"/>
  <c r="F6" i="20"/>
  <c r="G6" i="20" s="1"/>
  <c r="F6" i="21"/>
  <c r="G6" i="21" s="1"/>
  <c r="F26" i="28"/>
  <c r="G26" i="28" s="1"/>
  <c r="P26" i="25"/>
  <c r="F26" i="31"/>
  <c r="G26" i="31" s="1"/>
  <c r="P26" i="29"/>
  <c r="P26" i="30"/>
  <c r="P26" i="28"/>
  <c r="P26" i="27"/>
  <c r="F26" i="27"/>
  <c r="G26" i="27" s="1"/>
  <c r="F26" i="25"/>
  <c r="G26" i="25" s="1"/>
  <c r="F26" i="26"/>
  <c r="G26" i="26" s="1"/>
  <c r="F26" i="30"/>
  <c r="G26" i="30" s="1"/>
  <c r="P26" i="35"/>
  <c r="F26" i="35"/>
  <c r="G26" i="35" s="1"/>
  <c r="P26" i="36"/>
  <c r="F26" i="37"/>
  <c r="G26" i="37" s="1"/>
  <c r="P26" i="26"/>
  <c r="F26" i="33"/>
  <c r="G26" i="33" s="1"/>
  <c r="P26" i="37"/>
  <c r="F26" i="41"/>
  <c r="G26" i="41" s="1"/>
  <c r="P26" i="31"/>
  <c r="F26" i="32"/>
  <c r="G26" i="32" s="1"/>
  <c r="F26" i="36"/>
  <c r="G26" i="36" s="1"/>
  <c r="P26" i="39"/>
  <c r="F26" i="45"/>
  <c r="G26" i="45" s="1"/>
  <c r="P26" i="46"/>
  <c r="F26" i="29"/>
  <c r="G26" i="29" s="1"/>
  <c r="P26" i="41"/>
  <c r="F26" i="34"/>
  <c r="G26" i="34" s="1"/>
  <c r="P26" i="33"/>
  <c r="F26" i="42"/>
  <c r="G26" i="42" s="1"/>
  <c r="P26" i="43"/>
  <c r="P26" i="38"/>
  <c r="F26" i="38"/>
  <c r="G26" i="38" s="1"/>
  <c r="F26" i="48"/>
  <c r="G26" i="48" s="1"/>
  <c r="P26" i="48"/>
  <c r="P26" i="47"/>
  <c r="F26" i="51"/>
  <c r="G26" i="51" s="1"/>
  <c r="P26" i="45"/>
  <c r="F26" i="46"/>
  <c r="G26" i="46" s="1"/>
  <c r="P26" i="44"/>
  <c r="P26" i="32"/>
  <c r="F26" i="44"/>
  <c r="G26" i="44" s="1"/>
  <c r="F26" i="39"/>
  <c r="G26" i="39" s="1"/>
  <c r="F26" i="50"/>
  <c r="G26" i="50" s="1"/>
  <c r="F26" i="58"/>
  <c r="G26" i="58" s="1"/>
  <c r="P26" i="52"/>
  <c r="P26" i="34"/>
  <c r="F26" i="47"/>
  <c r="G26" i="47" s="1"/>
  <c r="F26" i="53"/>
  <c r="G26" i="53" s="1"/>
  <c r="P26" i="57"/>
  <c r="P26" i="40"/>
  <c r="P26" i="50"/>
  <c r="F26" i="49"/>
  <c r="G26" i="49" s="1"/>
  <c r="P26" i="49"/>
  <c r="F26" i="55"/>
  <c r="G26" i="55" s="1"/>
  <c r="F26" i="56"/>
  <c r="G26" i="56" s="1"/>
  <c r="F26" i="24"/>
  <c r="G26" i="24" s="1"/>
  <c r="P26" i="22"/>
  <c r="P26" i="21"/>
  <c r="P26" i="51"/>
  <c r="P26" i="55"/>
  <c r="P26" i="24"/>
  <c r="F26" i="40"/>
  <c r="G26" i="40" s="1"/>
  <c r="F26" i="54"/>
  <c r="G26" i="54" s="1"/>
  <c r="P26" i="56"/>
  <c r="F26" i="22"/>
  <c r="G26" i="22" s="1"/>
  <c r="P26" i="58"/>
  <c r="P26" i="42"/>
  <c r="P26" i="53"/>
  <c r="F26" i="43"/>
  <c r="G26" i="43" s="1"/>
  <c r="P26" i="23"/>
  <c r="F26" i="52"/>
  <c r="G26" i="52" s="1"/>
  <c r="F26" i="23"/>
  <c r="G26" i="23" s="1"/>
  <c r="P26" i="54"/>
  <c r="F26" i="57"/>
  <c r="G26" i="57" s="1"/>
  <c r="F26" i="21"/>
  <c r="G26" i="21" s="1"/>
  <c r="F26" i="20"/>
  <c r="G26" i="20" s="1"/>
  <c r="P26" i="20"/>
  <c r="F40" i="25"/>
  <c r="G40" i="25" s="1"/>
  <c r="F40" i="29"/>
  <c r="G40" i="29" s="1"/>
  <c r="P40" i="30"/>
  <c r="F40" i="30"/>
  <c r="G40" i="30" s="1"/>
  <c r="P40" i="27"/>
  <c r="F40" i="26"/>
  <c r="G40" i="26" s="1"/>
  <c r="P40" i="26"/>
  <c r="P40" i="25"/>
  <c r="F40" i="28"/>
  <c r="G40" i="28" s="1"/>
  <c r="P40" i="32"/>
  <c r="P40" i="31"/>
  <c r="F40" i="27"/>
  <c r="G40" i="27" s="1"/>
  <c r="F40" i="34"/>
  <c r="G40" i="34" s="1"/>
  <c r="F40" i="39"/>
  <c r="G40" i="39" s="1"/>
  <c r="P40" i="28"/>
  <c r="P40" i="35"/>
  <c r="F40" i="35"/>
  <c r="G40" i="35" s="1"/>
  <c r="P40" i="36"/>
  <c r="F40" i="37"/>
  <c r="G40" i="37" s="1"/>
  <c r="F40" i="33"/>
  <c r="G40" i="33" s="1"/>
  <c r="P40" i="37"/>
  <c r="F40" i="41"/>
  <c r="G40" i="41" s="1"/>
  <c r="P40" i="33"/>
  <c r="F40" i="32"/>
  <c r="G40" i="32" s="1"/>
  <c r="P40" i="44"/>
  <c r="P40" i="34"/>
  <c r="F40" i="43"/>
  <c r="G40" i="43" s="1"/>
  <c r="P40" i="41"/>
  <c r="F40" i="42"/>
  <c r="G40" i="42" s="1"/>
  <c r="P40" i="43"/>
  <c r="P40" i="52"/>
  <c r="P40" i="49"/>
  <c r="F40" i="48"/>
  <c r="G40" i="48" s="1"/>
  <c r="F40" i="31"/>
  <c r="G40" i="31" s="1"/>
  <c r="F40" i="44"/>
  <c r="G40" i="44" s="1"/>
  <c r="F40" i="47"/>
  <c r="G40" i="47" s="1"/>
  <c r="F40" i="40"/>
  <c r="G40" i="40" s="1"/>
  <c r="F40" i="45"/>
  <c r="G40" i="45" s="1"/>
  <c r="P40" i="45"/>
  <c r="P40" i="39"/>
  <c r="P40" i="38"/>
  <c r="P40" i="47"/>
  <c r="P40" i="46"/>
  <c r="F40" i="51"/>
  <c r="G40" i="51" s="1"/>
  <c r="P40" i="53"/>
  <c r="P40" i="50"/>
  <c r="F40" i="49"/>
  <c r="G40" i="49" s="1"/>
  <c r="P40" i="29"/>
  <c r="F40" i="46"/>
  <c r="G40" i="46" s="1"/>
  <c r="F40" i="54"/>
  <c r="G40" i="54" s="1"/>
  <c r="F40" i="58"/>
  <c r="G40" i="58" s="1"/>
  <c r="F40" i="57"/>
  <c r="G40" i="57" s="1"/>
  <c r="F40" i="22"/>
  <c r="G40" i="22" s="1"/>
  <c r="P40" i="40"/>
  <c r="P40" i="54"/>
  <c r="P40" i="56"/>
  <c r="F40" i="53"/>
  <c r="G40" i="53" s="1"/>
  <c r="P40" i="57"/>
  <c r="F40" i="50"/>
  <c r="G40" i="50" s="1"/>
  <c r="P40" i="51"/>
  <c r="P40" i="42"/>
  <c r="P40" i="23"/>
  <c r="F40" i="38"/>
  <c r="G40" i="38" s="1"/>
  <c r="F40" i="55"/>
  <c r="G40" i="55" s="1"/>
  <c r="P40" i="24"/>
  <c r="P40" i="21"/>
  <c r="P40" i="55"/>
  <c r="P40" i="58"/>
  <c r="P40" i="48"/>
  <c r="F40" i="56"/>
  <c r="G40" i="56" s="1"/>
  <c r="F40" i="52"/>
  <c r="G40" i="52" s="1"/>
  <c r="F40" i="24"/>
  <c r="G40" i="24" s="1"/>
  <c r="F40" i="23"/>
  <c r="G40" i="23" s="1"/>
  <c r="P40" i="22"/>
  <c r="F40" i="36"/>
  <c r="G40" i="36" s="1"/>
  <c r="F40" i="20"/>
  <c r="G40" i="20" s="1"/>
  <c r="F40" i="21"/>
  <c r="G40" i="21" s="1"/>
  <c r="P40" i="20"/>
  <c r="C10" i="17"/>
  <c r="C18" i="17"/>
  <c r="C26" i="17"/>
  <c r="AI47" i="17"/>
  <c r="F47" i="17" s="1"/>
  <c r="C45" i="19"/>
  <c r="F7" i="54" l="1"/>
  <c r="G7" i="54" s="1"/>
  <c r="F7" i="51"/>
  <c r="G7" i="51" s="1"/>
  <c r="F7" i="39"/>
  <c r="G7" i="39" s="1"/>
  <c r="F7" i="41"/>
  <c r="G7" i="41" s="1"/>
  <c r="P7" i="42"/>
  <c r="P7" i="31"/>
  <c r="P7" i="26"/>
  <c r="P7" i="25"/>
  <c r="F7" i="27"/>
  <c r="G7" i="27" s="1"/>
  <c r="P7" i="28"/>
  <c r="P7" i="27"/>
  <c r="F7" i="26"/>
  <c r="G7" i="26" s="1"/>
  <c r="H5" i="26" s="1" a="1"/>
  <c r="F7" i="28"/>
  <c r="G7" i="28" s="1"/>
  <c r="P7" i="29"/>
  <c r="F7" i="29"/>
  <c r="G7" i="29" s="1"/>
  <c r="F7" i="33"/>
  <c r="G7" i="33" s="1"/>
  <c r="P7" i="38"/>
  <c r="P7" i="33"/>
  <c r="P7" i="35"/>
  <c r="F7" i="35"/>
  <c r="G7" i="35" s="1"/>
  <c r="P7" i="36"/>
  <c r="F7" i="37"/>
  <c r="G7" i="37" s="1"/>
  <c r="P7" i="30"/>
  <c r="P7" i="41"/>
  <c r="P7" i="32"/>
  <c r="P7" i="34"/>
  <c r="F7" i="38"/>
  <c r="G7" i="38" s="1"/>
  <c r="P7" i="39"/>
  <c r="P7" i="37"/>
  <c r="F7" i="44"/>
  <c r="G7" i="44" s="1"/>
  <c r="P7" i="45"/>
  <c r="F7" i="31"/>
  <c r="G7" i="31" s="1"/>
  <c r="P7" i="44"/>
  <c r="F7" i="43"/>
  <c r="G7" i="43" s="1"/>
  <c r="F7" i="45"/>
  <c r="G7" i="45" s="1"/>
  <c r="F7" i="52"/>
  <c r="G7" i="52" s="1"/>
  <c r="F7" i="40"/>
  <c r="G7" i="40" s="1"/>
  <c r="P7" i="49"/>
  <c r="P7" i="40"/>
  <c r="F7" i="32"/>
  <c r="G7" i="32" s="1"/>
  <c r="P7" i="48"/>
  <c r="F7" i="34"/>
  <c r="G7" i="34" s="1"/>
  <c r="F7" i="25"/>
  <c r="G7" i="25" s="1"/>
  <c r="F7" i="47"/>
  <c r="G7" i="47" s="1"/>
  <c r="P7" i="54"/>
  <c r="F7" i="30"/>
  <c r="G7" i="30" s="1"/>
  <c r="H5" i="30" s="1" a="1"/>
  <c r="P7" i="43"/>
  <c r="P7" i="50"/>
  <c r="P7" i="52"/>
  <c r="F7" i="46"/>
  <c r="G7" i="46" s="1"/>
  <c r="F7" i="49"/>
  <c r="G7" i="49" s="1"/>
  <c r="P7" i="51"/>
  <c r="P7" i="46"/>
  <c r="F7" i="48"/>
  <c r="G7" i="48" s="1"/>
  <c r="F7" i="23"/>
  <c r="G7" i="23" s="1"/>
  <c r="F7" i="53"/>
  <c r="G7" i="53" s="1"/>
  <c r="F7" i="50"/>
  <c r="G7" i="50" s="1"/>
  <c r="F7" i="22"/>
  <c r="G7" i="22" s="1"/>
  <c r="F7" i="42"/>
  <c r="G7" i="42" s="1"/>
  <c r="F7" i="55"/>
  <c r="G7" i="55" s="1"/>
  <c r="P7" i="55"/>
  <c r="F7" i="57"/>
  <c r="G7" i="57" s="1"/>
  <c r="P7" i="58"/>
  <c r="F7" i="58"/>
  <c r="G7" i="58" s="1"/>
  <c r="F7" i="36"/>
  <c r="G7" i="36" s="1"/>
  <c r="P7" i="22"/>
  <c r="P7" i="23"/>
  <c r="P7" i="53"/>
  <c r="F7" i="56"/>
  <c r="G7" i="56" s="1"/>
  <c r="P7" i="24"/>
  <c r="P7" i="57"/>
  <c r="P7" i="56"/>
  <c r="P7" i="21"/>
  <c r="P7" i="47"/>
  <c r="F7" i="24"/>
  <c r="G7" i="24" s="1"/>
  <c r="F7" i="20"/>
  <c r="G7" i="20" s="1"/>
  <c r="H5" i="20" s="1" a="1"/>
  <c r="P7" i="20"/>
  <c r="F7" i="21"/>
  <c r="G7" i="21" s="1"/>
  <c r="G44" i="50"/>
  <c r="F23" i="25"/>
  <c r="G23" i="25" s="1"/>
  <c r="F23" i="27"/>
  <c r="G23" i="27" s="1"/>
  <c r="F23" i="26"/>
  <c r="G23" i="26" s="1"/>
  <c r="P23" i="26"/>
  <c r="P23" i="25"/>
  <c r="P23" i="29"/>
  <c r="P23" i="31"/>
  <c r="P23" i="28"/>
  <c r="F23" i="30"/>
  <c r="G23" i="30" s="1"/>
  <c r="F23" i="31"/>
  <c r="G23" i="31" s="1"/>
  <c r="P23" i="38"/>
  <c r="F23" i="29"/>
  <c r="G23" i="29" s="1"/>
  <c r="P23" i="30"/>
  <c r="F23" i="33"/>
  <c r="G23" i="33" s="1"/>
  <c r="P23" i="35"/>
  <c r="F23" i="35"/>
  <c r="G23" i="35" s="1"/>
  <c r="P23" i="36"/>
  <c r="F23" i="37"/>
  <c r="G23" i="37" s="1"/>
  <c r="P23" i="27"/>
  <c r="P23" i="32"/>
  <c r="P23" i="33"/>
  <c r="P23" i="40"/>
  <c r="F23" i="44"/>
  <c r="G23" i="44" s="1"/>
  <c r="P23" i="45"/>
  <c r="P23" i="44"/>
  <c r="P23" i="39"/>
  <c r="F23" i="43"/>
  <c r="G23" i="43" s="1"/>
  <c r="P23" i="41"/>
  <c r="F23" i="52"/>
  <c r="G23" i="52" s="1"/>
  <c r="F23" i="41"/>
  <c r="G23" i="41" s="1"/>
  <c r="F23" i="42"/>
  <c r="G23" i="42" s="1"/>
  <c r="F23" i="34"/>
  <c r="G23" i="34" s="1"/>
  <c r="F23" i="36"/>
  <c r="G23" i="36" s="1"/>
  <c r="P23" i="43"/>
  <c r="P23" i="46"/>
  <c r="P23" i="49"/>
  <c r="P23" i="48"/>
  <c r="P23" i="42"/>
  <c r="F23" i="47"/>
  <c r="G23" i="47" s="1"/>
  <c r="P23" i="54"/>
  <c r="F23" i="28"/>
  <c r="G23" i="28" s="1"/>
  <c r="F23" i="48"/>
  <c r="G23" i="48" s="1"/>
  <c r="F23" i="38"/>
  <c r="G23" i="38" s="1"/>
  <c r="F23" i="46"/>
  <c r="G23" i="46" s="1"/>
  <c r="P23" i="53"/>
  <c r="F23" i="45"/>
  <c r="G23" i="45" s="1"/>
  <c r="F23" i="50"/>
  <c r="G23" i="50" s="1"/>
  <c r="F23" i="54"/>
  <c r="G23" i="54" s="1"/>
  <c r="P23" i="52"/>
  <c r="P23" i="57"/>
  <c r="F23" i="23"/>
  <c r="G23" i="23" s="1"/>
  <c r="F23" i="22"/>
  <c r="G23" i="22" s="1"/>
  <c r="P23" i="37"/>
  <c r="P23" i="50"/>
  <c r="F23" i="39"/>
  <c r="G23" i="39" s="1"/>
  <c r="F23" i="55"/>
  <c r="G23" i="55" s="1"/>
  <c r="F23" i="49"/>
  <c r="G23" i="49" s="1"/>
  <c r="F23" i="24"/>
  <c r="G23" i="24" s="1"/>
  <c r="P23" i="22"/>
  <c r="F23" i="56"/>
  <c r="G23" i="56" s="1"/>
  <c r="F23" i="58"/>
  <c r="G23" i="58" s="1"/>
  <c r="P23" i="58"/>
  <c r="P23" i="24"/>
  <c r="P23" i="34"/>
  <c r="P23" i="47"/>
  <c r="P23" i="55"/>
  <c r="P23" i="23"/>
  <c r="P23" i="56"/>
  <c r="F23" i="32"/>
  <c r="G23" i="32" s="1"/>
  <c r="F23" i="53"/>
  <c r="G23" i="53" s="1"/>
  <c r="P23" i="21"/>
  <c r="F23" i="57"/>
  <c r="G23" i="57" s="1"/>
  <c r="F23" i="40"/>
  <c r="G23" i="40" s="1"/>
  <c r="P23" i="51"/>
  <c r="F23" i="51"/>
  <c r="G23" i="51" s="1"/>
  <c r="P23" i="20"/>
  <c r="F23" i="20"/>
  <c r="G23" i="20" s="1"/>
  <c r="F23" i="21"/>
  <c r="G23" i="21" s="1"/>
  <c r="T44" i="25"/>
  <c r="T44" i="26"/>
  <c r="T44" i="28"/>
  <c r="T44" i="27"/>
  <c r="T44" i="29"/>
  <c r="T44" i="34"/>
  <c r="T44" i="30"/>
  <c r="T44" i="39"/>
  <c r="T44" i="36"/>
  <c r="T44" i="32"/>
  <c r="T44" i="35"/>
  <c r="T44" i="33"/>
  <c r="T44" i="38"/>
  <c r="T44" i="41"/>
  <c r="T44" i="46"/>
  <c r="T44" i="37"/>
  <c r="T44" i="40"/>
  <c r="T44" i="49"/>
  <c r="T44" i="44"/>
  <c r="T44" i="52"/>
  <c r="T44" i="43"/>
  <c r="T44" i="47"/>
  <c r="T44" i="54"/>
  <c r="T44" i="42"/>
  <c r="T44" i="31"/>
  <c r="T44" i="48"/>
  <c r="T44" i="24"/>
  <c r="T44" i="56"/>
  <c r="T44" i="51"/>
  <c r="T44" i="50"/>
  <c r="T44" i="57"/>
  <c r="T44" i="53"/>
  <c r="T44" i="22"/>
  <c r="T44" i="58"/>
  <c r="T44" i="23"/>
  <c r="T44" i="55"/>
  <c r="T44" i="21"/>
  <c r="T44" i="45"/>
  <c r="T44" i="20"/>
  <c r="P15" i="27"/>
  <c r="F15" i="25"/>
  <c r="G15" i="25" s="1"/>
  <c r="P15" i="31"/>
  <c r="F15" i="27"/>
  <c r="G15" i="27" s="1"/>
  <c r="F15" i="29"/>
  <c r="G15" i="29" s="1"/>
  <c r="F15" i="26"/>
  <c r="G15" i="26" s="1"/>
  <c r="P15" i="28"/>
  <c r="F15" i="28"/>
  <c r="G15" i="28" s="1"/>
  <c r="F15" i="30"/>
  <c r="G15" i="30" s="1"/>
  <c r="P15" i="26"/>
  <c r="F15" i="32"/>
  <c r="G15" i="32" s="1"/>
  <c r="P15" i="30"/>
  <c r="P15" i="37"/>
  <c r="F15" i="41"/>
  <c r="G15" i="41" s="1"/>
  <c r="P15" i="25"/>
  <c r="F15" i="36"/>
  <c r="G15" i="36" s="1"/>
  <c r="P15" i="34"/>
  <c r="P15" i="29"/>
  <c r="F15" i="38"/>
  <c r="G15" i="38" s="1"/>
  <c r="P15" i="32"/>
  <c r="F15" i="34"/>
  <c r="G15" i="34" s="1"/>
  <c r="F15" i="42"/>
  <c r="G15" i="42" s="1"/>
  <c r="P15" i="43"/>
  <c r="P15" i="36"/>
  <c r="F15" i="39"/>
  <c r="G15" i="39" s="1"/>
  <c r="G44" i="39" s="1"/>
  <c r="F15" i="31"/>
  <c r="G15" i="31" s="1"/>
  <c r="F15" i="40"/>
  <c r="G15" i="40" s="1"/>
  <c r="P15" i="42"/>
  <c r="F15" i="35"/>
  <c r="G15" i="35" s="1"/>
  <c r="P15" i="39"/>
  <c r="P15" i="47"/>
  <c r="P15" i="35"/>
  <c r="F15" i="46"/>
  <c r="G15" i="46" s="1"/>
  <c r="F15" i="43"/>
  <c r="G15" i="43" s="1"/>
  <c r="F15" i="33"/>
  <c r="G15" i="33" s="1"/>
  <c r="F15" i="44"/>
  <c r="G15" i="44" s="1"/>
  <c r="P15" i="46"/>
  <c r="P15" i="38"/>
  <c r="P15" i="44"/>
  <c r="P15" i="41"/>
  <c r="F15" i="48"/>
  <c r="G15" i="48" s="1"/>
  <c r="F15" i="53"/>
  <c r="G15" i="53" s="1"/>
  <c r="G44" i="53" s="1"/>
  <c r="P15" i="40"/>
  <c r="F15" i="51"/>
  <c r="G15" i="51" s="1"/>
  <c r="P15" i="45"/>
  <c r="F15" i="37"/>
  <c r="G15" i="37" s="1"/>
  <c r="P15" i="55"/>
  <c r="F15" i="55"/>
  <c r="G15" i="55" s="1"/>
  <c r="P15" i="56"/>
  <c r="F15" i="45"/>
  <c r="G15" i="45" s="1"/>
  <c r="P15" i="33"/>
  <c r="F15" i="56"/>
  <c r="G15" i="56" s="1"/>
  <c r="P15" i="23"/>
  <c r="P15" i="21"/>
  <c r="F15" i="54"/>
  <c r="G15" i="54" s="1"/>
  <c r="F15" i="24"/>
  <c r="G15" i="24" s="1"/>
  <c r="P15" i="22"/>
  <c r="F15" i="52"/>
  <c r="G15" i="52" s="1"/>
  <c r="H5" i="52" s="1" a="1"/>
  <c r="F15" i="57"/>
  <c r="G15" i="57" s="1"/>
  <c r="P15" i="58"/>
  <c r="F15" i="58"/>
  <c r="G15" i="58" s="1"/>
  <c r="P15" i="24"/>
  <c r="P15" i="53"/>
  <c r="P15" i="49"/>
  <c r="P15" i="50"/>
  <c r="P15" i="57"/>
  <c r="F15" i="23"/>
  <c r="G15" i="23" s="1"/>
  <c r="F15" i="47"/>
  <c r="G15" i="47" s="1"/>
  <c r="F15" i="22"/>
  <c r="G15" i="22" s="1"/>
  <c r="F15" i="50"/>
  <c r="G15" i="50" s="1"/>
  <c r="P15" i="52"/>
  <c r="F15" i="49"/>
  <c r="G15" i="49" s="1"/>
  <c r="P15" i="51"/>
  <c r="P15" i="48"/>
  <c r="P15" i="54"/>
  <c r="P15" i="20"/>
  <c r="F15" i="20"/>
  <c r="G15" i="20" s="1"/>
  <c r="F15" i="21"/>
  <c r="G15" i="21" s="1"/>
  <c r="K12" i="19"/>
  <c r="K7" i="19"/>
  <c r="H5" i="58" l="1" a="1"/>
  <c r="H5" i="31" a="1"/>
  <c r="H5" i="29" a="1"/>
  <c r="H5" i="28" a="1"/>
  <c r="H43" i="28" s="1"/>
  <c r="I43" i="28" s="1"/>
  <c r="H5" i="37" a="1"/>
  <c r="H43" i="37" s="1"/>
  <c r="I43" i="37" s="1"/>
  <c r="H5" i="42" a="1"/>
  <c r="H20" i="42" s="1"/>
  <c r="I20" i="42" s="1"/>
  <c r="G44" i="56"/>
  <c r="G44" i="45"/>
  <c r="G44" i="43"/>
  <c r="G44" i="54"/>
  <c r="H5" i="48" a="1"/>
  <c r="H43" i="48" s="1"/>
  <c r="I43" i="48" s="1"/>
  <c r="H5" i="39" a="1"/>
  <c r="H39" i="39" s="1"/>
  <c r="I39" i="39" s="1"/>
  <c r="G44" i="26"/>
  <c r="G44" i="55"/>
  <c r="G44" i="40"/>
  <c r="G44" i="25"/>
  <c r="H5" i="41" a="1"/>
  <c r="H5" i="41" s="1"/>
  <c r="G44" i="24"/>
  <c r="G44" i="27"/>
  <c r="G44" i="35"/>
  <c r="H5" i="50" a="1"/>
  <c r="H38" i="50" s="1"/>
  <c r="I38" i="50" s="1"/>
  <c r="G44" i="58"/>
  <c r="G44" i="51"/>
  <c r="G44" i="48"/>
  <c r="G44" i="46"/>
  <c r="H5" i="22" a="1"/>
  <c r="H17" i="22" s="1"/>
  <c r="I17" i="22" s="1"/>
  <c r="K17" i="22" s="1"/>
  <c r="H5" i="34" a="1"/>
  <c r="H26" i="34" s="1"/>
  <c r="I26" i="34" s="1"/>
  <c r="G44" i="30"/>
  <c r="H5" i="40" a="1"/>
  <c r="H35" i="40" s="1"/>
  <c r="I35" i="40" s="1"/>
  <c r="H5" i="53" a="1"/>
  <c r="H23" i="53" s="1"/>
  <c r="I23" i="53" s="1"/>
  <c r="G44" i="37"/>
  <c r="G44" i="42"/>
  <c r="H5" i="47" a="1"/>
  <c r="H21" i="47" s="1"/>
  <c r="I21" i="47" s="1"/>
  <c r="G44" i="57"/>
  <c r="G44" i="31"/>
  <c r="G44" i="32"/>
  <c r="H5" i="24" a="1"/>
  <c r="H37" i="24" s="1"/>
  <c r="I37" i="24" s="1"/>
  <c r="G44" i="28"/>
  <c r="H5" i="21" a="1"/>
  <c r="H36" i="21" s="1"/>
  <c r="I36" i="21" s="1"/>
  <c r="K36" i="21" s="1"/>
  <c r="G44" i="29"/>
  <c r="H5" i="49" a="1"/>
  <c r="H26" i="49" s="1"/>
  <c r="I26" i="49" s="1"/>
  <c r="K26" i="49" s="1"/>
  <c r="G44" i="20"/>
  <c r="H5" i="44" a="1"/>
  <c r="H23" i="44" s="1"/>
  <c r="I23" i="44" s="1"/>
  <c r="G44" i="47"/>
  <c r="H5" i="56" a="1"/>
  <c r="H13" i="56" s="1"/>
  <c r="I13" i="56" s="1"/>
  <c r="H5" i="35" a="1"/>
  <c r="H40" i="35" s="1"/>
  <c r="I40" i="35" s="1"/>
  <c r="H5" i="23" a="1"/>
  <c r="H41" i="23" s="1"/>
  <c r="I41" i="23" s="1"/>
  <c r="H5" i="33" a="1"/>
  <c r="H28" i="33" s="1"/>
  <c r="I28" i="33" s="1"/>
  <c r="G44" i="38"/>
  <c r="H5" i="54" a="1"/>
  <c r="H39" i="54" s="1"/>
  <c r="I39" i="54" s="1"/>
  <c r="H5" i="36" a="1"/>
  <c r="H43" i="36" s="1"/>
  <c r="I43" i="36" s="1"/>
  <c r="H24" i="52"/>
  <c r="I24" i="52" s="1"/>
  <c r="H17" i="52"/>
  <c r="I17" i="52" s="1"/>
  <c r="H25" i="52"/>
  <c r="I25" i="52" s="1"/>
  <c r="H28" i="52"/>
  <c r="I28" i="52" s="1"/>
  <c r="H37" i="52"/>
  <c r="I37" i="52" s="1"/>
  <c r="H38" i="52"/>
  <c r="I38" i="52" s="1"/>
  <c r="H18" i="52"/>
  <c r="I18" i="52" s="1"/>
  <c r="H16" i="52"/>
  <c r="I16" i="52" s="1"/>
  <c r="H8" i="52"/>
  <c r="I8" i="52" s="1"/>
  <c r="K8" i="52" s="1"/>
  <c r="H32" i="52"/>
  <c r="I32" i="52" s="1"/>
  <c r="H22" i="52"/>
  <c r="I22" i="52" s="1"/>
  <c r="H19" i="52"/>
  <c r="I19" i="52" s="1"/>
  <c r="H21" i="52"/>
  <c r="I21" i="52" s="1"/>
  <c r="H20" i="52"/>
  <c r="I20" i="52" s="1"/>
  <c r="H14" i="52"/>
  <c r="I14" i="52" s="1"/>
  <c r="H9" i="52"/>
  <c r="I9" i="52" s="1"/>
  <c r="H15" i="52"/>
  <c r="I15" i="52" s="1"/>
  <c r="H27" i="52"/>
  <c r="I27" i="52" s="1"/>
  <c r="H30" i="52"/>
  <c r="I30" i="52" s="1"/>
  <c r="H23" i="52"/>
  <c r="I23" i="52" s="1"/>
  <c r="H31" i="52"/>
  <c r="I31" i="52" s="1"/>
  <c r="H33" i="52"/>
  <c r="I33" i="52" s="1"/>
  <c r="H7" i="52"/>
  <c r="I7" i="52" s="1"/>
  <c r="K7" i="52" s="1"/>
  <c r="H12" i="52"/>
  <c r="I12" i="52" s="1"/>
  <c r="H11" i="52"/>
  <c r="I11" i="52" s="1"/>
  <c r="H35" i="52"/>
  <c r="I35" i="52" s="1"/>
  <c r="H5" i="52"/>
  <c r="H34" i="52"/>
  <c r="I34" i="52" s="1"/>
  <c r="H43" i="52"/>
  <c r="I43" i="52" s="1"/>
  <c r="H42" i="52"/>
  <c r="I42" i="52" s="1"/>
  <c r="H10" i="52"/>
  <c r="I10" i="52" s="1"/>
  <c r="H13" i="52"/>
  <c r="I13" i="52" s="1"/>
  <c r="H6" i="52"/>
  <c r="I6" i="52" s="1"/>
  <c r="K6" i="52" s="1"/>
  <c r="H36" i="52"/>
  <c r="I36" i="52" s="1"/>
  <c r="H29" i="52"/>
  <c r="I29" i="52" s="1"/>
  <c r="H41" i="52"/>
  <c r="I41" i="52" s="1"/>
  <c r="H40" i="52"/>
  <c r="I40" i="52" s="1"/>
  <c r="H26" i="52"/>
  <c r="I26" i="52" s="1"/>
  <c r="H39" i="52"/>
  <c r="I39" i="52" s="1"/>
  <c r="H5" i="57" a="1"/>
  <c r="G44" i="34"/>
  <c r="H5" i="42"/>
  <c r="H14" i="42"/>
  <c r="I14" i="42" s="1"/>
  <c r="H7" i="42"/>
  <c r="I7" i="42" s="1"/>
  <c r="K7" i="42" s="1"/>
  <c r="H25" i="42"/>
  <c r="I25" i="42" s="1"/>
  <c r="H15" i="42"/>
  <c r="I15" i="42" s="1"/>
  <c r="H9" i="42"/>
  <c r="I9" i="42" s="1"/>
  <c r="K9" i="42" s="1"/>
  <c r="H31" i="42"/>
  <c r="I31" i="42" s="1"/>
  <c r="H11" i="42"/>
  <c r="I11" i="42" s="1"/>
  <c r="H36" i="42"/>
  <c r="I36" i="42" s="1"/>
  <c r="H33" i="42"/>
  <c r="I33" i="42" s="1"/>
  <c r="H35" i="42"/>
  <c r="I35" i="42" s="1"/>
  <c r="H17" i="42"/>
  <c r="I17" i="42" s="1"/>
  <c r="H26" i="42"/>
  <c r="I26" i="42" s="1"/>
  <c r="H38" i="42"/>
  <c r="I38" i="42" s="1"/>
  <c r="H18" i="42"/>
  <c r="I18" i="42" s="1"/>
  <c r="H27" i="42"/>
  <c r="I27" i="42" s="1"/>
  <c r="H30" i="42"/>
  <c r="I30" i="42" s="1"/>
  <c r="H19" i="42"/>
  <c r="I19" i="42" s="1"/>
  <c r="H43" i="42"/>
  <c r="I43" i="42" s="1"/>
  <c r="H41" i="42"/>
  <c r="I41" i="42" s="1"/>
  <c r="H21" i="42"/>
  <c r="I21" i="42" s="1"/>
  <c r="H40" i="42"/>
  <c r="I40" i="42" s="1"/>
  <c r="H6" i="42"/>
  <c r="I6" i="42" s="1"/>
  <c r="K6" i="42" s="1"/>
  <c r="H28" i="42"/>
  <c r="I28" i="42" s="1"/>
  <c r="H39" i="42"/>
  <c r="I39" i="42" s="1"/>
  <c r="H32" i="30"/>
  <c r="I32" i="30" s="1"/>
  <c r="H38" i="30"/>
  <c r="I38" i="30" s="1"/>
  <c r="H30" i="30"/>
  <c r="I30" i="30" s="1"/>
  <c r="H39" i="30"/>
  <c r="I39" i="30" s="1"/>
  <c r="H7" i="30"/>
  <c r="I7" i="30" s="1"/>
  <c r="H43" i="30"/>
  <c r="I43" i="30" s="1"/>
  <c r="H23" i="30"/>
  <c r="I23" i="30" s="1"/>
  <c r="H17" i="30"/>
  <c r="I17" i="30" s="1"/>
  <c r="H34" i="30"/>
  <c r="I34" i="30" s="1"/>
  <c r="H35" i="30"/>
  <c r="I35" i="30" s="1"/>
  <c r="H26" i="30"/>
  <c r="I26" i="30" s="1"/>
  <c r="H33" i="30"/>
  <c r="I33" i="30" s="1"/>
  <c r="H11" i="30"/>
  <c r="I11" i="30" s="1"/>
  <c r="H5" i="30"/>
  <c r="H8" i="30"/>
  <c r="I8" i="30" s="1"/>
  <c r="H37" i="30"/>
  <c r="I37" i="30" s="1"/>
  <c r="H29" i="30"/>
  <c r="I29" i="30" s="1"/>
  <c r="H16" i="30"/>
  <c r="I16" i="30" s="1"/>
  <c r="H27" i="30"/>
  <c r="I27" i="30" s="1"/>
  <c r="H22" i="30"/>
  <c r="I22" i="30" s="1"/>
  <c r="H41" i="30"/>
  <c r="I41" i="30" s="1"/>
  <c r="H24" i="30"/>
  <c r="I24" i="30" s="1"/>
  <c r="H31" i="30"/>
  <c r="I31" i="30" s="1"/>
  <c r="H36" i="30"/>
  <c r="I36" i="30" s="1"/>
  <c r="H28" i="30"/>
  <c r="I28" i="30" s="1"/>
  <c r="H14" i="30"/>
  <c r="I14" i="30" s="1"/>
  <c r="H12" i="30"/>
  <c r="I12" i="30" s="1"/>
  <c r="H40" i="30"/>
  <c r="I40" i="30" s="1"/>
  <c r="H19" i="30"/>
  <c r="I19" i="30" s="1"/>
  <c r="H20" i="30"/>
  <c r="I20" i="30" s="1"/>
  <c r="H13" i="30"/>
  <c r="I13" i="30" s="1"/>
  <c r="H18" i="30"/>
  <c r="I18" i="30" s="1"/>
  <c r="H21" i="30"/>
  <c r="I21" i="30" s="1"/>
  <c r="H10" i="30"/>
  <c r="I10" i="30" s="1"/>
  <c r="H9" i="30"/>
  <c r="I9" i="30" s="1"/>
  <c r="H42" i="30"/>
  <c r="I42" i="30" s="1"/>
  <c r="H15" i="30"/>
  <c r="I15" i="30" s="1"/>
  <c r="H6" i="30"/>
  <c r="I6" i="30" s="1"/>
  <c r="H25" i="30"/>
  <c r="I25" i="30" s="1"/>
  <c r="G44" i="44"/>
  <c r="G44" i="52"/>
  <c r="H5" i="45" a="1"/>
  <c r="H5" i="32" a="1"/>
  <c r="H5" i="46" a="1"/>
  <c r="H18" i="58"/>
  <c r="I18" i="58" s="1"/>
  <c r="K18" i="58" s="1"/>
  <c r="H33" i="58"/>
  <c r="I33" i="58" s="1"/>
  <c r="K33" i="58" s="1"/>
  <c r="H42" i="58"/>
  <c r="I42" i="58" s="1"/>
  <c r="K42" i="58" s="1"/>
  <c r="H34" i="58"/>
  <c r="I34" i="58" s="1"/>
  <c r="K34" i="58" s="1"/>
  <c r="H43" i="58"/>
  <c r="I43" i="58" s="1"/>
  <c r="K43" i="58" s="1"/>
  <c r="H21" i="58"/>
  <c r="I21" i="58" s="1"/>
  <c r="K21" i="58" s="1"/>
  <c r="H26" i="58"/>
  <c r="I26" i="58" s="1"/>
  <c r="K26" i="58" s="1"/>
  <c r="H38" i="58"/>
  <c r="I38" i="58" s="1"/>
  <c r="K38" i="58" s="1"/>
  <c r="H10" i="58"/>
  <c r="I10" i="58" s="1"/>
  <c r="K10" i="58" s="1"/>
  <c r="H6" i="58"/>
  <c r="I6" i="58" s="1"/>
  <c r="K6" i="58" s="1"/>
  <c r="H30" i="58"/>
  <c r="I30" i="58" s="1"/>
  <c r="K30" i="58" s="1"/>
  <c r="H37" i="58"/>
  <c r="I37" i="58" s="1"/>
  <c r="K37" i="58" s="1"/>
  <c r="H5" i="58"/>
  <c r="H11" i="58"/>
  <c r="I11" i="58" s="1"/>
  <c r="K11" i="58" s="1"/>
  <c r="H22" i="58"/>
  <c r="I22" i="58" s="1"/>
  <c r="K22" i="58" s="1"/>
  <c r="H31" i="58"/>
  <c r="I31" i="58" s="1"/>
  <c r="K31" i="58" s="1"/>
  <c r="H15" i="58"/>
  <c r="I15" i="58" s="1"/>
  <c r="K15" i="58" s="1"/>
  <c r="H23" i="58"/>
  <c r="I23" i="58" s="1"/>
  <c r="K23" i="58" s="1"/>
  <c r="H35" i="58"/>
  <c r="I35" i="58" s="1"/>
  <c r="K35" i="58" s="1"/>
  <c r="H12" i="58"/>
  <c r="I12" i="58" s="1"/>
  <c r="K12" i="58" s="1"/>
  <c r="H40" i="58"/>
  <c r="I40" i="58" s="1"/>
  <c r="K40" i="58" s="1"/>
  <c r="H16" i="58"/>
  <c r="I16" i="58" s="1"/>
  <c r="K16" i="58" s="1"/>
  <c r="H32" i="58"/>
  <c r="I32" i="58" s="1"/>
  <c r="K32" i="58" s="1"/>
  <c r="H24" i="58"/>
  <c r="I24" i="58" s="1"/>
  <c r="K24" i="58" s="1"/>
  <c r="H36" i="58"/>
  <c r="I36" i="58" s="1"/>
  <c r="K36" i="58" s="1"/>
  <c r="H9" i="58"/>
  <c r="I9" i="58" s="1"/>
  <c r="K9" i="58" s="1"/>
  <c r="H7" i="58"/>
  <c r="I7" i="58" s="1"/>
  <c r="K7" i="58" s="1"/>
  <c r="H20" i="58"/>
  <c r="I20" i="58" s="1"/>
  <c r="K20" i="58" s="1"/>
  <c r="H28" i="58"/>
  <c r="I28" i="58" s="1"/>
  <c r="K28" i="58" s="1"/>
  <c r="H25" i="58"/>
  <c r="I25" i="58" s="1"/>
  <c r="K25" i="58" s="1"/>
  <c r="H29" i="58"/>
  <c r="I29" i="58" s="1"/>
  <c r="K29" i="58" s="1"/>
  <c r="H39" i="58"/>
  <c r="I39" i="58" s="1"/>
  <c r="K39" i="58" s="1"/>
  <c r="H13" i="58"/>
  <c r="I13" i="58" s="1"/>
  <c r="K13" i="58" s="1"/>
  <c r="H14" i="58"/>
  <c r="I14" i="58" s="1"/>
  <c r="K14" i="58" s="1"/>
  <c r="H27" i="58"/>
  <c r="I27" i="58" s="1"/>
  <c r="K27" i="58" s="1"/>
  <c r="H17" i="58"/>
  <c r="I17" i="58" s="1"/>
  <c r="K17" i="58" s="1"/>
  <c r="H41" i="58"/>
  <c r="I41" i="58" s="1"/>
  <c r="K41" i="58" s="1"/>
  <c r="H19" i="58"/>
  <c r="I19" i="58" s="1"/>
  <c r="K19" i="58" s="1"/>
  <c r="H8" i="58"/>
  <c r="I8" i="58" s="1"/>
  <c r="K8" i="58" s="1"/>
  <c r="G44" i="23"/>
  <c r="H34" i="26"/>
  <c r="I34" i="26" s="1"/>
  <c r="H43" i="26"/>
  <c r="I43" i="26" s="1"/>
  <c r="H36" i="26"/>
  <c r="I36" i="26" s="1"/>
  <c r="H24" i="26"/>
  <c r="I24" i="26" s="1"/>
  <c r="H32" i="26"/>
  <c r="I32" i="26" s="1"/>
  <c r="H10" i="26"/>
  <c r="I10" i="26" s="1"/>
  <c r="H12" i="26"/>
  <c r="I12" i="26" s="1"/>
  <c r="H19" i="26"/>
  <c r="I19" i="26" s="1"/>
  <c r="H8" i="26"/>
  <c r="I8" i="26" s="1"/>
  <c r="H29" i="26"/>
  <c r="I29" i="26" s="1"/>
  <c r="H42" i="26"/>
  <c r="I42" i="26" s="1"/>
  <c r="H22" i="26"/>
  <c r="I22" i="26" s="1"/>
  <c r="H17" i="26"/>
  <c r="I17" i="26" s="1"/>
  <c r="H20" i="26"/>
  <c r="I20" i="26" s="1"/>
  <c r="H16" i="26"/>
  <c r="I16" i="26" s="1"/>
  <c r="H31" i="26"/>
  <c r="I31" i="26" s="1"/>
  <c r="H40" i="26"/>
  <c r="I40" i="26" s="1"/>
  <c r="H26" i="26"/>
  <c r="I26" i="26" s="1"/>
  <c r="H30" i="26"/>
  <c r="I30" i="26" s="1"/>
  <c r="H5" i="26"/>
  <c r="H11" i="26"/>
  <c r="I11" i="26" s="1"/>
  <c r="H37" i="26"/>
  <c r="I37" i="26" s="1"/>
  <c r="H9" i="26"/>
  <c r="I9" i="26" s="1"/>
  <c r="H38" i="26"/>
  <c r="I38" i="26" s="1"/>
  <c r="H7" i="26"/>
  <c r="I7" i="26" s="1"/>
  <c r="H33" i="26"/>
  <c r="I33" i="26" s="1"/>
  <c r="H14" i="26"/>
  <c r="I14" i="26" s="1"/>
  <c r="H39" i="26"/>
  <c r="I39" i="26" s="1"/>
  <c r="H23" i="26"/>
  <c r="I23" i="26" s="1"/>
  <c r="H21" i="26"/>
  <c r="I21" i="26" s="1"/>
  <c r="H25" i="26"/>
  <c r="I25" i="26" s="1"/>
  <c r="H18" i="26"/>
  <c r="I18" i="26" s="1"/>
  <c r="H15" i="26"/>
  <c r="I15" i="26" s="1"/>
  <c r="H41" i="26"/>
  <c r="I41" i="26" s="1"/>
  <c r="H27" i="26"/>
  <c r="I27" i="26" s="1"/>
  <c r="H13" i="26"/>
  <c r="I13" i="26" s="1"/>
  <c r="H6" i="26"/>
  <c r="I6" i="26" s="1"/>
  <c r="H28" i="26"/>
  <c r="I28" i="26" s="1"/>
  <c r="H35" i="26"/>
  <c r="I35" i="26" s="1"/>
  <c r="G44" i="21"/>
  <c r="H5" i="55" a="1"/>
  <c r="H6" i="28"/>
  <c r="I6" i="28" s="1"/>
  <c r="K6" i="28" s="1"/>
  <c r="H32" i="28"/>
  <c r="I32" i="28" s="1"/>
  <c r="H24" i="28"/>
  <c r="I24" i="28" s="1"/>
  <c r="H10" i="28"/>
  <c r="I10" i="28" s="1"/>
  <c r="H17" i="28"/>
  <c r="I17" i="28" s="1"/>
  <c r="H22" i="28"/>
  <c r="I22" i="28" s="1"/>
  <c r="H12" i="28"/>
  <c r="I12" i="28" s="1"/>
  <c r="H36" i="28"/>
  <c r="I36" i="28" s="1"/>
  <c r="H18" i="28"/>
  <c r="I18" i="28" s="1"/>
  <c r="H31" i="28"/>
  <c r="I31" i="28" s="1"/>
  <c r="H38" i="28"/>
  <c r="I38" i="28" s="1"/>
  <c r="H28" i="28"/>
  <c r="I28" i="28" s="1"/>
  <c r="H15" i="28"/>
  <c r="I15" i="28" s="1"/>
  <c r="H19" i="28"/>
  <c r="I19" i="28" s="1"/>
  <c r="H7" i="28"/>
  <c r="I7" i="28" s="1"/>
  <c r="K7" i="28" s="1"/>
  <c r="H13" i="28"/>
  <c r="I13" i="28" s="1"/>
  <c r="H23" i="28"/>
  <c r="I23" i="28" s="1"/>
  <c r="H16" i="28"/>
  <c r="I16" i="28" s="1"/>
  <c r="H35" i="28"/>
  <c r="I35" i="28" s="1"/>
  <c r="H40" i="28"/>
  <c r="I40" i="28" s="1"/>
  <c r="H5" i="28"/>
  <c r="H39" i="28"/>
  <c r="I39" i="28" s="1"/>
  <c r="H29" i="28"/>
  <c r="I29" i="28" s="1"/>
  <c r="H41" i="28"/>
  <c r="I41" i="28" s="1"/>
  <c r="H34" i="28"/>
  <c r="I34" i="28" s="1"/>
  <c r="H8" i="28"/>
  <c r="I8" i="28" s="1"/>
  <c r="H26" i="28"/>
  <c r="I26" i="28" s="1"/>
  <c r="H9" i="28"/>
  <c r="I9" i="28" s="1"/>
  <c r="H14" i="28"/>
  <c r="I14" i="28" s="1"/>
  <c r="H42" i="28"/>
  <c r="I42" i="28" s="1"/>
  <c r="H25" i="28"/>
  <c r="I25" i="28" s="1"/>
  <c r="H33" i="28"/>
  <c r="I33" i="28" s="1"/>
  <c r="H11" i="28"/>
  <c r="I11" i="28" s="1"/>
  <c r="H27" i="28"/>
  <c r="I27" i="28" s="1"/>
  <c r="H21" i="28"/>
  <c r="I21" i="28" s="1"/>
  <c r="H37" i="28"/>
  <c r="I37" i="28" s="1"/>
  <c r="G44" i="41"/>
  <c r="G44" i="49"/>
  <c r="H7" i="31"/>
  <c r="I7" i="31" s="1"/>
  <c r="H27" i="31"/>
  <c r="I27" i="31" s="1"/>
  <c r="H10" i="31"/>
  <c r="I10" i="31" s="1"/>
  <c r="H6" i="31"/>
  <c r="I6" i="31" s="1"/>
  <c r="H17" i="31"/>
  <c r="I17" i="31" s="1"/>
  <c r="H21" i="31"/>
  <c r="I21" i="31" s="1"/>
  <c r="H23" i="31"/>
  <c r="I23" i="31" s="1"/>
  <c r="H15" i="31"/>
  <c r="I15" i="31" s="1"/>
  <c r="H28" i="31"/>
  <c r="I28" i="31" s="1"/>
  <c r="H31" i="31"/>
  <c r="I31" i="31" s="1"/>
  <c r="H40" i="31"/>
  <c r="I40" i="31" s="1"/>
  <c r="H38" i="31"/>
  <c r="I38" i="31" s="1"/>
  <c r="H20" i="31"/>
  <c r="I20" i="31" s="1"/>
  <c r="H19" i="31"/>
  <c r="I19" i="31" s="1"/>
  <c r="H25" i="31"/>
  <c r="I25" i="31" s="1"/>
  <c r="H43" i="31"/>
  <c r="I43" i="31" s="1"/>
  <c r="H8" i="31"/>
  <c r="I8" i="31" s="1"/>
  <c r="H11" i="31"/>
  <c r="I11" i="31" s="1"/>
  <c r="H32" i="31"/>
  <c r="I32" i="31" s="1"/>
  <c r="H9" i="31"/>
  <c r="I9" i="31" s="1"/>
  <c r="H14" i="31"/>
  <c r="I14" i="31" s="1"/>
  <c r="H5" i="31"/>
  <c r="H12" i="31"/>
  <c r="I12" i="31" s="1"/>
  <c r="H35" i="31"/>
  <c r="I35" i="31" s="1"/>
  <c r="H26" i="31"/>
  <c r="I26" i="31" s="1"/>
  <c r="H39" i="31"/>
  <c r="I39" i="31" s="1"/>
  <c r="H30" i="31"/>
  <c r="I30" i="31" s="1"/>
  <c r="H22" i="31"/>
  <c r="I22" i="31" s="1"/>
  <c r="H42" i="31"/>
  <c r="I42" i="31" s="1"/>
  <c r="H29" i="31"/>
  <c r="I29" i="31" s="1"/>
  <c r="H16" i="31"/>
  <c r="I16" i="31" s="1"/>
  <c r="H41" i="31"/>
  <c r="I41" i="31" s="1"/>
  <c r="H24" i="31"/>
  <c r="I24" i="31" s="1"/>
  <c r="H34" i="31"/>
  <c r="I34" i="31" s="1"/>
  <c r="H33" i="31"/>
  <c r="I33" i="31" s="1"/>
  <c r="H18" i="31"/>
  <c r="I18" i="31" s="1"/>
  <c r="H13" i="31"/>
  <c r="I13" i="31" s="1"/>
  <c r="H37" i="31"/>
  <c r="I37" i="31" s="1"/>
  <c r="H36" i="31"/>
  <c r="I36" i="31" s="1"/>
  <c r="H5" i="38" a="1"/>
  <c r="H38" i="20"/>
  <c r="I38" i="20" s="1"/>
  <c r="H30" i="20"/>
  <c r="I30" i="20" s="1"/>
  <c r="H13" i="20"/>
  <c r="I13" i="20" s="1"/>
  <c r="H39" i="20"/>
  <c r="I39" i="20" s="1"/>
  <c r="H32" i="20"/>
  <c r="I32" i="20" s="1"/>
  <c r="H27" i="20"/>
  <c r="I27" i="20" s="1"/>
  <c r="H6" i="20"/>
  <c r="I6" i="20" s="1"/>
  <c r="K6" i="20" s="1"/>
  <c r="H9" i="20"/>
  <c r="I9" i="20" s="1"/>
  <c r="H19" i="20"/>
  <c r="I19" i="20" s="1"/>
  <c r="H22" i="20"/>
  <c r="I22" i="20" s="1"/>
  <c r="H11" i="20"/>
  <c r="I11" i="20" s="1"/>
  <c r="H17" i="20"/>
  <c r="I17" i="20" s="1"/>
  <c r="H28" i="20"/>
  <c r="I28" i="20" s="1"/>
  <c r="H12" i="20"/>
  <c r="I12" i="20" s="1"/>
  <c r="H43" i="20"/>
  <c r="I43" i="20" s="1"/>
  <c r="H42" i="20"/>
  <c r="I42" i="20" s="1"/>
  <c r="H40" i="20"/>
  <c r="I40" i="20" s="1"/>
  <c r="H15" i="20"/>
  <c r="I15" i="20" s="1"/>
  <c r="H25" i="20"/>
  <c r="I25" i="20" s="1"/>
  <c r="H20" i="20"/>
  <c r="I20" i="20" s="1"/>
  <c r="H26" i="20"/>
  <c r="I26" i="20" s="1"/>
  <c r="H8" i="20"/>
  <c r="I8" i="20" s="1"/>
  <c r="K8" i="20" s="1"/>
  <c r="H23" i="20"/>
  <c r="I23" i="20" s="1"/>
  <c r="H7" i="20"/>
  <c r="I7" i="20" s="1"/>
  <c r="K7" i="20" s="1"/>
  <c r="H14" i="20"/>
  <c r="I14" i="20" s="1"/>
  <c r="H37" i="20"/>
  <c r="I37" i="20" s="1"/>
  <c r="H35" i="20"/>
  <c r="I35" i="20" s="1"/>
  <c r="H29" i="20"/>
  <c r="I29" i="20" s="1"/>
  <c r="H10" i="20"/>
  <c r="I10" i="20" s="1"/>
  <c r="H24" i="20"/>
  <c r="I24" i="20" s="1"/>
  <c r="H41" i="20"/>
  <c r="I41" i="20" s="1"/>
  <c r="H36" i="20"/>
  <c r="I36" i="20" s="1"/>
  <c r="H21" i="20"/>
  <c r="I21" i="20" s="1"/>
  <c r="H33" i="20"/>
  <c r="I33" i="20" s="1"/>
  <c r="H16" i="20"/>
  <c r="I16" i="20" s="1"/>
  <c r="H5" i="20"/>
  <c r="H31" i="20"/>
  <c r="I31" i="20" s="1"/>
  <c r="H34" i="20"/>
  <c r="I34" i="20" s="1"/>
  <c r="H18" i="20"/>
  <c r="I18" i="20" s="1"/>
  <c r="H5" i="25" a="1"/>
  <c r="G44" i="22"/>
  <c r="H5" i="27" a="1"/>
  <c r="H9" i="29"/>
  <c r="I9" i="29" s="1"/>
  <c r="H13" i="29"/>
  <c r="I13" i="29" s="1"/>
  <c r="H36" i="29"/>
  <c r="I36" i="29" s="1"/>
  <c r="H15" i="29"/>
  <c r="I15" i="29" s="1"/>
  <c r="H23" i="29"/>
  <c r="I23" i="29" s="1"/>
  <c r="H24" i="29"/>
  <c r="I24" i="29" s="1"/>
  <c r="H37" i="29"/>
  <c r="I37" i="29" s="1"/>
  <c r="H7" i="29"/>
  <c r="I7" i="29" s="1"/>
  <c r="H5" i="29"/>
  <c r="H33" i="29"/>
  <c r="I33" i="29" s="1"/>
  <c r="H40" i="29"/>
  <c r="I40" i="29" s="1"/>
  <c r="H21" i="29"/>
  <c r="I21" i="29" s="1"/>
  <c r="H41" i="29"/>
  <c r="I41" i="29" s="1"/>
  <c r="H28" i="29"/>
  <c r="I28" i="29" s="1"/>
  <c r="H30" i="29"/>
  <c r="I30" i="29" s="1"/>
  <c r="H26" i="29"/>
  <c r="I26" i="29" s="1"/>
  <c r="H12" i="29"/>
  <c r="I12" i="29" s="1"/>
  <c r="H20" i="29"/>
  <c r="I20" i="29" s="1"/>
  <c r="H34" i="29"/>
  <c r="I34" i="29" s="1"/>
  <c r="H11" i="29"/>
  <c r="I11" i="29" s="1"/>
  <c r="H22" i="29"/>
  <c r="I22" i="29" s="1"/>
  <c r="H14" i="29"/>
  <c r="I14" i="29" s="1"/>
  <c r="H17" i="29"/>
  <c r="I17" i="29" s="1"/>
  <c r="H38" i="29"/>
  <c r="I38" i="29" s="1"/>
  <c r="H35" i="29"/>
  <c r="I35" i="29" s="1"/>
  <c r="H10" i="29"/>
  <c r="I10" i="29" s="1"/>
  <c r="H19" i="29"/>
  <c r="I19" i="29" s="1"/>
  <c r="H18" i="29"/>
  <c r="I18" i="29" s="1"/>
  <c r="H32" i="29"/>
  <c r="I32" i="29" s="1"/>
  <c r="H6" i="29"/>
  <c r="I6" i="29" s="1"/>
  <c r="H42" i="29"/>
  <c r="I42" i="29" s="1"/>
  <c r="H43" i="29"/>
  <c r="I43" i="29" s="1"/>
  <c r="H27" i="29"/>
  <c r="I27" i="29" s="1"/>
  <c r="H25" i="29"/>
  <c r="I25" i="29" s="1"/>
  <c r="H31" i="29"/>
  <c r="I31" i="29" s="1"/>
  <c r="H16" i="29"/>
  <c r="I16" i="29" s="1"/>
  <c r="H39" i="29"/>
  <c r="I39" i="29" s="1"/>
  <c r="H29" i="29"/>
  <c r="I29" i="29" s="1"/>
  <c r="H8" i="29"/>
  <c r="I8" i="29" s="1"/>
  <c r="H5" i="43" a="1"/>
  <c r="G44" i="33"/>
  <c r="G44" i="36"/>
  <c r="H5" i="51" a="1"/>
  <c r="H24" i="37" l="1"/>
  <c r="I24" i="37" s="1"/>
  <c r="H40" i="37"/>
  <c r="I40" i="37" s="1"/>
  <c r="H34" i="37"/>
  <c r="I34" i="37" s="1"/>
  <c r="H35" i="37"/>
  <c r="I35" i="37" s="1"/>
  <c r="H21" i="37"/>
  <c r="I21" i="37" s="1"/>
  <c r="H21" i="48"/>
  <c r="I21" i="48" s="1"/>
  <c r="H19" i="37"/>
  <c r="I19" i="37" s="1"/>
  <c r="H33" i="37"/>
  <c r="I33" i="37" s="1"/>
  <c r="H13" i="37"/>
  <c r="I13" i="37" s="1"/>
  <c r="K13" i="37" s="1"/>
  <c r="H42" i="37"/>
  <c r="I42" i="37" s="1"/>
  <c r="H32" i="37"/>
  <c r="I32" i="37" s="1"/>
  <c r="K32" i="37" s="1"/>
  <c r="H39" i="22"/>
  <c r="I39" i="22" s="1"/>
  <c r="K39" i="22" s="1"/>
  <c r="H25" i="37"/>
  <c r="I25" i="37" s="1"/>
  <c r="H22" i="37"/>
  <c r="I22" i="37" s="1"/>
  <c r="K22" i="37" s="1"/>
  <c r="H23" i="37"/>
  <c r="I23" i="37" s="1"/>
  <c r="H26" i="37"/>
  <c r="I26" i="37" s="1"/>
  <c r="K26" i="37" s="1"/>
  <c r="H38" i="37"/>
  <c r="I38" i="37" s="1"/>
  <c r="H15" i="37"/>
  <c r="I15" i="37" s="1"/>
  <c r="H41" i="37"/>
  <c r="I41" i="37" s="1"/>
  <c r="H31" i="37"/>
  <c r="I31" i="37" s="1"/>
  <c r="H30" i="28"/>
  <c r="I30" i="28" s="1"/>
  <c r="H20" i="28"/>
  <c r="I20" i="28" s="1"/>
  <c r="H34" i="42"/>
  <c r="I34" i="42" s="1"/>
  <c r="H16" i="42"/>
  <c r="I16" i="42" s="1"/>
  <c r="K16" i="42" s="1"/>
  <c r="H27" i="37"/>
  <c r="I27" i="37" s="1"/>
  <c r="H36" i="37"/>
  <c r="I36" i="37" s="1"/>
  <c r="H9" i="37"/>
  <c r="I9" i="37" s="1"/>
  <c r="K9" i="37" s="1"/>
  <c r="H6" i="37"/>
  <c r="I6" i="37" s="1"/>
  <c r="K6" i="37" s="1"/>
  <c r="H37" i="37"/>
  <c r="I37" i="37" s="1"/>
  <c r="K37" i="37" s="1"/>
  <c r="H17" i="37"/>
  <c r="I17" i="37" s="1"/>
  <c r="K17" i="37" s="1"/>
  <c r="H29" i="37"/>
  <c r="I29" i="37" s="1"/>
  <c r="H28" i="37"/>
  <c r="I28" i="37" s="1"/>
  <c r="K28" i="37" s="1"/>
  <c r="H18" i="49"/>
  <c r="I18" i="49" s="1"/>
  <c r="K18" i="49" s="1"/>
  <c r="H8" i="49"/>
  <c r="I8" i="49" s="1"/>
  <c r="K8" i="49" s="1"/>
  <c r="H12" i="42"/>
  <c r="I12" i="42" s="1"/>
  <c r="H13" i="42"/>
  <c r="I13" i="42" s="1"/>
  <c r="H19" i="48"/>
  <c r="I19" i="48" s="1"/>
  <c r="H7" i="37"/>
  <c r="I7" i="37" s="1"/>
  <c r="K7" i="37" s="1"/>
  <c r="H12" i="37"/>
  <c r="I12" i="37" s="1"/>
  <c r="H23" i="42"/>
  <c r="I23" i="42" s="1"/>
  <c r="H32" i="42"/>
  <c r="I32" i="42" s="1"/>
  <c r="K32" i="42" s="1"/>
  <c r="H43" i="44"/>
  <c r="I43" i="44" s="1"/>
  <c r="H5" i="37"/>
  <c r="H16" i="37"/>
  <c r="I16" i="37" s="1"/>
  <c r="H11" i="49"/>
  <c r="I11" i="49" s="1"/>
  <c r="K11" i="49" s="1"/>
  <c r="H25" i="34"/>
  <c r="I25" i="34" s="1"/>
  <c r="K25" i="34" s="1"/>
  <c r="H10" i="42"/>
  <c r="I10" i="42" s="1"/>
  <c r="K10" i="42" s="1"/>
  <c r="H42" i="42"/>
  <c r="I42" i="42" s="1"/>
  <c r="K42" i="42" s="1"/>
  <c r="H30" i="37"/>
  <c r="I30" i="37" s="1"/>
  <c r="H20" i="37"/>
  <c r="I20" i="37" s="1"/>
  <c r="H10" i="37"/>
  <c r="I10" i="37" s="1"/>
  <c r="H10" i="39"/>
  <c r="I10" i="39" s="1"/>
  <c r="H24" i="42"/>
  <c r="I24" i="42" s="1"/>
  <c r="H8" i="42"/>
  <c r="I8" i="42" s="1"/>
  <c r="K8" i="42" s="1"/>
  <c r="H37" i="42"/>
  <c r="I37" i="42" s="1"/>
  <c r="H11" i="37"/>
  <c r="I11" i="37" s="1"/>
  <c r="H39" i="37"/>
  <c r="I39" i="37" s="1"/>
  <c r="K39" i="37" s="1"/>
  <c r="H8" i="37"/>
  <c r="I8" i="37" s="1"/>
  <c r="K8" i="37" s="1"/>
  <c r="H29" i="42"/>
  <c r="I29" i="42" s="1"/>
  <c r="K29" i="42" s="1"/>
  <c r="H22" i="42"/>
  <c r="I22" i="42" s="1"/>
  <c r="K22" i="42" s="1"/>
  <c r="H14" i="37"/>
  <c r="I14" i="37" s="1"/>
  <c r="K14" i="37" s="1"/>
  <c r="H18" i="37"/>
  <c r="I18" i="37" s="1"/>
  <c r="K18" i="37" s="1"/>
  <c r="H36" i="34"/>
  <c r="I36" i="34" s="1"/>
  <c r="H26" i="48"/>
  <c r="I26" i="48" s="1"/>
  <c r="K26" i="48" s="1"/>
  <c r="H28" i="49"/>
  <c r="I28" i="49" s="1"/>
  <c r="K28" i="49" s="1"/>
  <c r="H32" i="34"/>
  <c r="I32" i="34" s="1"/>
  <c r="H27" i="48"/>
  <c r="I27" i="48" s="1"/>
  <c r="H32" i="49"/>
  <c r="I32" i="49" s="1"/>
  <c r="K32" i="49" s="1"/>
  <c r="H14" i="22"/>
  <c r="I14" i="22" s="1"/>
  <c r="K14" i="22" s="1"/>
  <c r="H22" i="49"/>
  <c r="I22" i="49" s="1"/>
  <c r="K22" i="49" s="1"/>
  <c r="H18" i="48"/>
  <c r="I18" i="48" s="1"/>
  <c r="K18" i="48" s="1"/>
  <c r="H10" i="49"/>
  <c r="I10" i="49" s="1"/>
  <c r="H31" i="22"/>
  <c r="I31" i="22" s="1"/>
  <c r="K31" i="22" s="1"/>
  <c r="H39" i="48"/>
  <c r="I39" i="48" s="1"/>
  <c r="H39" i="40"/>
  <c r="I39" i="40" s="1"/>
  <c r="K39" i="40" s="1"/>
  <c r="H5" i="48"/>
  <c r="H6" i="49"/>
  <c r="I6" i="49" s="1"/>
  <c r="K6" i="49" s="1"/>
  <c r="H18" i="22"/>
  <c r="I18" i="22" s="1"/>
  <c r="K18" i="22" s="1"/>
  <c r="H8" i="44"/>
  <c r="I8" i="44" s="1"/>
  <c r="K8" i="44" s="1"/>
  <c r="H5" i="49"/>
  <c r="I5" i="49" s="1"/>
  <c r="H40" i="44"/>
  <c r="I40" i="44" s="1"/>
  <c r="H40" i="22"/>
  <c r="I40" i="22" s="1"/>
  <c r="K40" i="22" s="1"/>
  <c r="H15" i="22"/>
  <c r="I15" i="22" s="1"/>
  <c r="K15" i="22" s="1"/>
  <c r="H24" i="49"/>
  <c r="I24" i="49" s="1"/>
  <c r="K24" i="49" s="1"/>
  <c r="H6" i="22"/>
  <c r="I6" i="22" s="1"/>
  <c r="K6" i="22" s="1"/>
  <c r="H19" i="22"/>
  <c r="I19" i="22" s="1"/>
  <c r="K19" i="22" s="1"/>
  <c r="H38" i="22"/>
  <c r="I38" i="22" s="1"/>
  <c r="K38" i="22" s="1"/>
  <c r="H27" i="39"/>
  <c r="I27" i="39" s="1"/>
  <c r="K27" i="39" s="1"/>
  <c r="H28" i="50"/>
  <c r="I28" i="50" s="1"/>
  <c r="K28" i="50" s="1"/>
  <c r="H36" i="39"/>
  <c r="I36" i="39" s="1"/>
  <c r="H18" i="50"/>
  <c r="I18" i="50" s="1"/>
  <c r="K18" i="50" s="1"/>
  <c r="H25" i="39"/>
  <c r="I25" i="39" s="1"/>
  <c r="K25" i="39" s="1"/>
  <c r="H36" i="49"/>
  <c r="I36" i="49" s="1"/>
  <c r="K36" i="49" s="1"/>
  <c r="H43" i="22"/>
  <c r="I43" i="22" s="1"/>
  <c r="K43" i="22" s="1"/>
  <c r="H30" i="39"/>
  <c r="I30" i="39" s="1"/>
  <c r="K30" i="39" s="1"/>
  <c r="H42" i="48"/>
  <c r="I42" i="48" s="1"/>
  <c r="K42" i="48" s="1"/>
  <c r="H40" i="49"/>
  <c r="I40" i="49" s="1"/>
  <c r="K40" i="49" s="1"/>
  <c r="H30" i="22"/>
  <c r="I30" i="22" s="1"/>
  <c r="K30" i="22" s="1"/>
  <c r="H12" i="39"/>
  <c r="I12" i="39" s="1"/>
  <c r="K12" i="39" s="1"/>
  <c r="H11" i="48"/>
  <c r="I11" i="48" s="1"/>
  <c r="K11" i="48" s="1"/>
  <c r="H13" i="22"/>
  <c r="I13" i="22" s="1"/>
  <c r="K13" i="22" s="1"/>
  <c r="H34" i="39"/>
  <c r="I34" i="39" s="1"/>
  <c r="K34" i="39" s="1"/>
  <c r="H33" i="48"/>
  <c r="I33" i="48" s="1"/>
  <c r="K33" i="48" s="1"/>
  <c r="H16" i="49"/>
  <c r="I16" i="49" s="1"/>
  <c r="K16" i="49" s="1"/>
  <c r="H29" i="22"/>
  <c r="I29" i="22" s="1"/>
  <c r="K29" i="22" s="1"/>
  <c r="H31" i="39"/>
  <c r="I31" i="39" s="1"/>
  <c r="K31" i="39" s="1"/>
  <c r="H36" i="48"/>
  <c r="I36" i="48" s="1"/>
  <c r="K36" i="48" s="1"/>
  <c r="H41" i="22"/>
  <c r="I41" i="22" s="1"/>
  <c r="K41" i="22" s="1"/>
  <c r="H21" i="39"/>
  <c r="I21" i="39" s="1"/>
  <c r="K21" i="39" s="1"/>
  <c r="H16" i="44"/>
  <c r="I16" i="44" s="1"/>
  <c r="K16" i="44" s="1"/>
  <c r="H12" i="50"/>
  <c r="I12" i="50" s="1"/>
  <c r="H29" i="34"/>
  <c r="I29" i="34" s="1"/>
  <c r="K29" i="34" s="1"/>
  <c r="H13" i="35"/>
  <c r="I13" i="35" s="1"/>
  <c r="H31" i="48"/>
  <c r="I31" i="48" s="1"/>
  <c r="H13" i="49"/>
  <c r="I13" i="49" s="1"/>
  <c r="K13" i="49" s="1"/>
  <c r="H12" i="34"/>
  <c r="I12" i="34" s="1"/>
  <c r="K12" i="34" s="1"/>
  <c r="H37" i="22"/>
  <c r="I37" i="22" s="1"/>
  <c r="K37" i="22" s="1"/>
  <c r="H6" i="35"/>
  <c r="I6" i="35" s="1"/>
  <c r="K6" i="35" s="1"/>
  <c r="H33" i="34"/>
  <c r="I33" i="34" s="1"/>
  <c r="K33" i="34" s="1"/>
  <c r="H41" i="35"/>
  <c r="I41" i="35" s="1"/>
  <c r="K41" i="35" s="1"/>
  <c r="H34" i="34"/>
  <c r="I34" i="34" s="1"/>
  <c r="K34" i="34" s="1"/>
  <c r="H17" i="48"/>
  <c r="I17" i="48" s="1"/>
  <c r="K17" i="48" s="1"/>
  <c r="H39" i="23"/>
  <c r="I39" i="23" s="1"/>
  <c r="K39" i="23" s="1"/>
  <c r="H20" i="49"/>
  <c r="I20" i="49" s="1"/>
  <c r="K20" i="49" s="1"/>
  <c r="H7" i="34"/>
  <c r="I7" i="34" s="1"/>
  <c r="K7" i="34" s="1"/>
  <c r="H12" i="22"/>
  <c r="I12" i="22" s="1"/>
  <c r="K12" i="22" s="1"/>
  <c r="H32" i="39"/>
  <c r="I32" i="39" s="1"/>
  <c r="K32" i="39" s="1"/>
  <c r="H33" i="47"/>
  <c r="I33" i="47" s="1"/>
  <c r="K33" i="47" s="1"/>
  <c r="H40" i="47"/>
  <c r="I40" i="47" s="1"/>
  <c r="H29" i="35"/>
  <c r="I29" i="35" s="1"/>
  <c r="H31" i="23"/>
  <c r="I31" i="23" s="1"/>
  <c r="K31" i="23" s="1"/>
  <c r="H31" i="34"/>
  <c r="I31" i="34" s="1"/>
  <c r="K31" i="34" s="1"/>
  <c r="H24" i="48"/>
  <c r="I24" i="48" s="1"/>
  <c r="K24" i="48" s="1"/>
  <c r="H28" i="44"/>
  <c r="I28" i="44" s="1"/>
  <c r="K28" i="44" s="1"/>
  <c r="H21" i="49"/>
  <c r="I21" i="49" s="1"/>
  <c r="K21" i="49" s="1"/>
  <c r="H8" i="34"/>
  <c r="I8" i="34" s="1"/>
  <c r="K8" i="34" s="1"/>
  <c r="H5" i="22"/>
  <c r="I5" i="22" s="1"/>
  <c r="H42" i="39"/>
  <c r="I42" i="39" s="1"/>
  <c r="K42" i="39" s="1"/>
  <c r="H35" i="48"/>
  <c r="I35" i="48" s="1"/>
  <c r="K35" i="48" s="1"/>
  <c r="H10" i="44"/>
  <c r="I10" i="44" s="1"/>
  <c r="K10" i="44" s="1"/>
  <c r="H37" i="49"/>
  <c r="I37" i="49" s="1"/>
  <c r="K37" i="49" s="1"/>
  <c r="H6" i="34"/>
  <c r="I6" i="34" s="1"/>
  <c r="K6" i="34" s="1"/>
  <c r="H21" i="22"/>
  <c r="I21" i="22" s="1"/>
  <c r="K21" i="22" s="1"/>
  <c r="H20" i="39"/>
  <c r="I20" i="39" s="1"/>
  <c r="K20" i="39" s="1"/>
  <c r="H31" i="41"/>
  <c r="I31" i="41" s="1"/>
  <c r="K31" i="41" s="1"/>
  <c r="H7" i="48"/>
  <c r="I7" i="48" s="1"/>
  <c r="K7" i="48" s="1"/>
  <c r="H16" i="48"/>
  <c r="I16" i="48" s="1"/>
  <c r="H22" i="44"/>
  <c r="I22" i="44" s="1"/>
  <c r="K22" i="44" s="1"/>
  <c r="H9" i="49"/>
  <c r="I9" i="49" s="1"/>
  <c r="K9" i="49" s="1"/>
  <c r="H29" i="49"/>
  <c r="I29" i="49" s="1"/>
  <c r="K29" i="49" s="1"/>
  <c r="H27" i="47"/>
  <c r="I27" i="47" s="1"/>
  <c r="K27" i="47" s="1"/>
  <c r="H37" i="34"/>
  <c r="I37" i="34" s="1"/>
  <c r="K37" i="34" s="1"/>
  <c r="H26" i="50"/>
  <c r="I26" i="50" s="1"/>
  <c r="K26" i="50" s="1"/>
  <c r="H26" i="22"/>
  <c r="I26" i="22" s="1"/>
  <c r="K26" i="22" s="1"/>
  <c r="H29" i="39"/>
  <c r="I29" i="39" s="1"/>
  <c r="K29" i="39" s="1"/>
  <c r="H36" i="41"/>
  <c r="I36" i="41" s="1"/>
  <c r="K36" i="41" s="1"/>
  <c r="H12" i="23"/>
  <c r="I12" i="23" s="1"/>
  <c r="K12" i="23" s="1"/>
  <c r="H28" i="34"/>
  <c r="I28" i="34" s="1"/>
  <c r="K28" i="34" s="1"/>
  <c r="H35" i="53"/>
  <c r="I35" i="53" s="1"/>
  <c r="K35" i="53" s="1"/>
  <c r="H32" i="48"/>
  <c r="I32" i="48" s="1"/>
  <c r="K32" i="48" s="1"/>
  <c r="H10" i="48"/>
  <c r="I10" i="48" s="1"/>
  <c r="K10" i="48" s="1"/>
  <c r="H11" i="44"/>
  <c r="I11" i="44" s="1"/>
  <c r="H34" i="49"/>
  <c r="I34" i="49" s="1"/>
  <c r="K34" i="49" s="1"/>
  <c r="H31" i="49"/>
  <c r="I31" i="49" s="1"/>
  <c r="K31" i="49" s="1"/>
  <c r="H20" i="34"/>
  <c r="I20" i="34" s="1"/>
  <c r="K20" i="34" s="1"/>
  <c r="H9" i="53"/>
  <c r="I9" i="53" s="1"/>
  <c r="K9" i="53" s="1"/>
  <c r="H42" i="22"/>
  <c r="I42" i="22" s="1"/>
  <c r="K42" i="22" s="1"/>
  <c r="H33" i="22"/>
  <c r="I33" i="22" s="1"/>
  <c r="K33" i="22" s="1"/>
  <c r="H42" i="23"/>
  <c r="I42" i="23" s="1"/>
  <c r="K42" i="23" s="1"/>
  <c r="H17" i="44"/>
  <c r="I17" i="44" s="1"/>
  <c r="K17" i="44" s="1"/>
  <c r="H40" i="48"/>
  <c r="I40" i="48" s="1"/>
  <c r="K40" i="48" s="1"/>
  <c r="H20" i="48"/>
  <c r="I20" i="48" s="1"/>
  <c r="K20" i="48" s="1"/>
  <c r="H18" i="44"/>
  <c r="I18" i="44" s="1"/>
  <c r="K18" i="44" s="1"/>
  <c r="H17" i="49"/>
  <c r="I17" i="49" s="1"/>
  <c r="K17" i="49" s="1"/>
  <c r="H16" i="34"/>
  <c r="I16" i="34" s="1"/>
  <c r="K16" i="34" s="1"/>
  <c r="H22" i="53"/>
  <c r="I22" i="53" s="1"/>
  <c r="K22" i="53" s="1"/>
  <c r="H18" i="23"/>
  <c r="I18" i="23" s="1"/>
  <c r="H41" i="53"/>
  <c r="I41" i="53" s="1"/>
  <c r="H19" i="23"/>
  <c r="I19" i="23" s="1"/>
  <c r="K19" i="23" s="1"/>
  <c r="H9" i="34"/>
  <c r="I9" i="34" s="1"/>
  <c r="K9" i="34" s="1"/>
  <c r="H29" i="48"/>
  <c r="I29" i="48" s="1"/>
  <c r="H31" i="44"/>
  <c r="I31" i="44" s="1"/>
  <c r="K31" i="44" s="1"/>
  <c r="H25" i="49"/>
  <c r="I25" i="49" s="1"/>
  <c r="K25" i="49" s="1"/>
  <c r="H41" i="34"/>
  <c r="I41" i="34" s="1"/>
  <c r="K41" i="34" s="1"/>
  <c r="H22" i="40"/>
  <c r="I22" i="40" s="1"/>
  <c r="K22" i="40" s="1"/>
  <c r="H8" i="48"/>
  <c r="I8" i="48" s="1"/>
  <c r="K8" i="48" s="1"/>
  <c r="H13" i="48"/>
  <c r="I13" i="48" s="1"/>
  <c r="K13" i="48" s="1"/>
  <c r="H35" i="44"/>
  <c r="I35" i="44" s="1"/>
  <c r="K35" i="44" s="1"/>
  <c r="H15" i="49"/>
  <c r="I15" i="49" s="1"/>
  <c r="K15" i="49" s="1"/>
  <c r="H11" i="34"/>
  <c r="I11" i="34" s="1"/>
  <c r="K11" i="34" s="1"/>
  <c r="H7" i="40"/>
  <c r="I7" i="40" s="1"/>
  <c r="K7" i="40" s="1"/>
  <c r="H23" i="22"/>
  <c r="I23" i="22" s="1"/>
  <c r="K23" i="22" s="1"/>
  <c r="H8" i="22"/>
  <c r="I8" i="22" s="1"/>
  <c r="K8" i="22" s="1"/>
  <c r="H43" i="39"/>
  <c r="I43" i="39" s="1"/>
  <c r="K43" i="39" s="1"/>
  <c r="H36" i="54"/>
  <c r="I36" i="54" s="1"/>
  <c r="H26" i="54"/>
  <c r="I26" i="54" s="1"/>
  <c r="K26" i="54" s="1"/>
  <c r="H15" i="48"/>
  <c r="I15" i="48" s="1"/>
  <c r="K15" i="48" s="1"/>
  <c r="H34" i="48"/>
  <c r="I34" i="48" s="1"/>
  <c r="K34" i="48" s="1"/>
  <c r="H25" i="48"/>
  <c r="I25" i="48" s="1"/>
  <c r="K25" i="48" s="1"/>
  <c r="H13" i="44"/>
  <c r="I13" i="44" s="1"/>
  <c r="K13" i="44" s="1"/>
  <c r="H11" i="56"/>
  <c r="I11" i="56" s="1"/>
  <c r="K11" i="56" s="1"/>
  <c r="H23" i="49"/>
  <c r="I23" i="49" s="1"/>
  <c r="K23" i="49" s="1"/>
  <c r="H10" i="34"/>
  <c r="I10" i="34" s="1"/>
  <c r="K10" i="34" s="1"/>
  <c r="H23" i="40"/>
  <c r="I23" i="40" s="1"/>
  <c r="K23" i="40" s="1"/>
  <c r="H27" i="22"/>
  <c r="I27" i="22" s="1"/>
  <c r="K27" i="22" s="1"/>
  <c r="H20" i="22"/>
  <c r="I20" i="22" s="1"/>
  <c r="K20" i="22" s="1"/>
  <c r="H6" i="41"/>
  <c r="I6" i="41" s="1"/>
  <c r="K6" i="41" s="1"/>
  <c r="H37" i="48"/>
  <c r="I37" i="48" s="1"/>
  <c r="K37" i="48" s="1"/>
  <c r="H23" i="48"/>
  <c r="I23" i="48" s="1"/>
  <c r="H32" i="44"/>
  <c r="I32" i="44" s="1"/>
  <c r="K32" i="44" s="1"/>
  <c r="H28" i="56"/>
  <c r="I28" i="56" s="1"/>
  <c r="K28" i="56" s="1"/>
  <c r="H33" i="49"/>
  <c r="I33" i="49" s="1"/>
  <c r="K33" i="49" s="1"/>
  <c r="H17" i="34"/>
  <c r="I17" i="34" s="1"/>
  <c r="K17" i="34" s="1"/>
  <c r="H26" i="40"/>
  <c r="I26" i="40" s="1"/>
  <c r="K26" i="40" s="1"/>
  <c r="H36" i="22"/>
  <c r="I36" i="22" s="1"/>
  <c r="K36" i="22" s="1"/>
  <c r="H24" i="39"/>
  <c r="I24" i="39" s="1"/>
  <c r="K24" i="39" s="1"/>
  <c r="H17" i="41"/>
  <c r="I17" i="41" s="1"/>
  <c r="K17" i="41" s="1"/>
  <c r="H9" i="54"/>
  <c r="I9" i="54" s="1"/>
  <c r="K9" i="54" s="1"/>
  <c r="H30" i="35"/>
  <c r="I30" i="35" s="1"/>
  <c r="K30" i="35" s="1"/>
  <c r="H7" i="44"/>
  <c r="I7" i="44" s="1"/>
  <c r="K7" i="44" s="1"/>
  <c r="H16" i="56"/>
  <c r="I16" i="56" s="1"/>
  <c r="K16" i="56" s="1"/>
  <c r="H26" i="47"/>
  <c r="I26" i="47" s="1"/>
  <c r="K26" i="47" s="1"/>
  <c r="H39" i="53"/>
  <c r="I39" i="53" s="1"/>
  <c r="K39" i="53" s="1"/>
  <c r="H41" i="40"/>
  <c r="I41" i="40" s="1"/>
  <c r="K41" i="40" s="1"/>
  <c r="H29" i="50"/>
  <c r="I29" i="50" s="1"/>
  <c r="H9" i="39"/>
  <c r="I9" i="39" s="1"/>
  <c r="K9" i="39" s="1"/>
  <c r="H13" i="39"/>
  <c r="I13" i="39" s="1"/>
  <c r="K13" i="39" s="1"/>
  <c r="H38" i="41"/>
  <c r="I38" i="41" s="1"/>
  <c r="K38" i="41" s="1"/>
  <c r="H33" i="41"/>
  <c r="I33" i="41" s="1"/>
  <c r="K33" i="41" s="1"/>
  <c r="H42" i="54"/>
  <c r="I42" i="54" s="1"/>
  <c r="K42" i="54" s="1"/>
  <c r="H5" i="35"/>
  <c r="I5" i="35" s="1"/>
  <c r="K5" i="35" s="1"/>
  <c r="H20" i="47"/>
  <c r="I20" i="47" s="1"/>
  <c r="K20" i="47" s="1"/>
  <c r="H34" i="53"/>
  <c r="I34" i="53" s="1"/>
  <c r="K34" i="53" s="1"/>
  <c r="H34" i="40"/>
  <c r="I34" i="40" s="1"/>
  <c r="K34" i="40" s="1"/>
  <c r="H7" i="41"/>
  <c r="I7" i="41" s="1"/>
  <c r="K7" i="41" s="1"/>
  <c r="H11" i="54"/>
  <c r="I11" i="54" s="1"/>
  <c r="K11" i="54" s="1"/>
  <c r="H19" i="35"/>
  <c r="I19" i="35" s="1"/>
  <c r="K19" i="35" s="1"/>
  <c r="H12" i="44"/>
  <c r="I12" i="44" s="1"/>
  <c r="K12" i="44" s="1"/>
  <c r="H14" i="44"/>
  <c r="I14" i="44" s="1"/>
  <c r="K14" i="44" s="1"/>
  <c r="H35" i="47"/>
  <c r="I35" i="47" s="1"/>
  <c r="K35" i="47" s="1"/>
  <c r="H40" i="34"/>
  <c r="I40" i="34" s="1"/>
  <c r="H39" i="34"/>
  <c r="I39" i="34" s="1"/>
  <c r="K39" i="34" s="1"/>
  <c r="H10" i="53"/>
  <c r="I10" i="53" s="1"/>
  <c r="K10" i="53" s="1"/>
  <c r="H32" i="40"/>
  <c r="I32" i="40" s="1"/>
  <c r="K32" i="40" s="1"/>
  <c r="H26" i="39"/>
  <c r="I26" i="39" s="1"/>
  <c r="K26" i="39" s="1"/>
  <c r="H8" i="39"/>
  <c r="I8" i="39" s="1"/>
  <c r="K8" i="39" s="1"/>
  <c r="H18" i="41"/>
  <c r="I18" i="41" s="1"/>
  <c r="K18" i="41" s="1"/>
  <c r="H27" i="40"/>
  <c r="I27" i="40" s="1"/>
  <c r="K27" i="40" s="1"/>
  <c r="H5" i="39"/>
  <c r="I5" i="39" s="1"/>
  <c r="H37" i="41"/>
  <c r="I37" i="41" s="1"/>
  <c r="K37" i="41" s="1"/>
  <c r="H42" i="35"/>
  <c r="I42" i="35" s="1"/>
  <c r="K42" i="35" s="1"/>
  <c r="H40" i="56"/>
  <c r="I40" i="56" s="1"/>
  <c r="K40" i="56" s="1"/>
  <c r="H13" i="53"/>
  <c r="I13" i="53" s="1"/>
  <c r="K13" i="53" s="1"/>
  <c r="H37" i="39"/>
  <c r="I37" i="39" s="1"/>
  <c r="K37" i="39" s="1"/>
  <c r="H25" i="33"/>
  <c r="I25" i="33" s="1"/>
  <c r="K25" i="33" s="1"/>
  <c r="H21" i="44"/>
  <c r="I21" i="44" s="1"/>
  <c r="K21" i="44" s="1"/>
  <c r="H5" i="44"/>
  <c r="I5" i="44" s="1"/>
  <c r="H38" i="56"/>
  <c r="I38" i="56" s="1"/>
  <c r="K38" i="56" s="1"/>
  <c r="H25" i="47"/>
  <c r="I25" i="47" s="1"/>
  <c r="H13" i="34"/>
  <c r="I13" i="34" s="1"/>
  <c r="K13" i="34" s="1"/>
  <c r="H42" i="34"/>
  <c r="I42" i="34" s="1"/>
  <c r="K42" i="34" s="1"/>
  <c r="H42" i="53"/>
  <c r="I42" i="53" s="1"/>
  <c r="K42" i="53" s="1"/>
  <c r="H11" i="40"/>
  <c r="I11" i="40" s="1"/>
  <c r="K11" i="40" s="1"/>
  <c r="H14" i="39"/>
  <c r="I14" i="39" s="1"/>
  <c r="K14" i="39" s="1"/>
  <c r="H19" i="39"/>
  <c r="I19" i="39" s="1"/>
  <c r="K19" i="39" s="1"/>
  <c r="H34" i="41"/>
  <c r="I34" i="41" s="1"/>
  <c r="K34" i="41" s="1"/>
  <c r="H35" i="41"/>
  <c r="I35" i="41" s="1"/>
  <c r="K35" i="41" s="1"/>
  <c r="H19" i="47"/>
  <c r="I19" i="47" s="1"/>
  <c r="K19" i="47" s="1"/>
  <c r="H11" i="53"/>
  <c r="I11" i="53" s="1"/>
  <c r="K11" i="53" s="1"/>
  <c r="H39" i="41"/>
  <c r="I39" i="41" s="1"/>
  <c r="K39" i="41" s="1"/>
  <c r="H39" i="56"/>
  <c r="I39" i="56" s="1"/>
  <c r="K39" i="56" s="1"/>
  <c r="H38" i="53"/>
  <c r="I38" i="53" s="1"/>
  <c r="K38" i="53" s="1"/>
  <c r="H22" i="41"/>
  <c r="I22" i="41" s="1"/>
  <c r="K22" i="41" s="1"/>
  <c r="H43" i="41"/>
  <c r="I43" i="41" s="1"/>
  <c r="K43" i="41" s="1"/>
  <c r="H34" i="35"/>
  <c r="I34" i="35" s="1"/>
  <c r="H6" i="48"/>
  <c r="I6" i="48" s="1"/>
  <c r="K6" i="48" s="1"/>
  <c r="H14" i="48"/>
  <c r="I14" i="48" s="1"/>
  <c r="K14" i="48" s="1"/>
  <c r="H42" i="33"/>
  <c r="I42" i="33" s="1"/>
  <c r="K42" i="33" s="1"/>
  <c r="H29" i="44"/>
  <c r="I29" i="44" s="1"/>
  <c r="K29" i="44" s="1"/>
  <c r="H19" i="44"/>
  <c r="I19" i="44" s="1"/>
  <c r="K19" i="44" s="1"/>
  <c r="H29" i="56"/>
  <c r="I29" i="56" s="1"/>
  <c r="K29" i="56" s="1"/>
  <c r="H14" i="49"/>
  <c r="I14" i="49" s="1"/>
  <c r="K14" i="49" s="1"/>
  <c r="H38" i="49"/>
  <c r="I38" i="49" s="1"/>
  <c r="K38" i="49" s="1"/>
  <c r="H28" i="47"/>
  <c r="I28" i="47" s="1"/>
  <c r="K28" i="47" s="1"/>
  <c r="H15" i="47"/>
  <c r="I15" i="47" s="1"/>
  <c r="K15" i="47" s="1"/>
  <c r="H22" i="34"/>
  <c r="I22" i="34" s="1"/>
  <c r="K22" i="34" s="1"/>
  <c r="H37" i="53"/>
  <c r="I37" i="53" s="1"/>
  <c r="H17" i="53"/>
  <c r="I17" i="53" s="1"/>
  <c r="K17" i="53" s="1"/>
  <c r="H40" i="40"/>
  <c r="I40" i="40" s="1"/>
  <c r="H16" i="22"/>
  <c r="I16" i="22" s="1"/>
  <c r="K16" i="22" s="1"/>
  <c r="H34" i="22"/>
  <c r="I34" i="22" s="1"/>
  <c r="K34" i="22" s="1"/>
  <c r="H38" i="39"/>
  <c r="I38" i="39" s="1"/>
  <c r="H22" i="39"/>
  <c r="I22" i="39" s="1"/>
  <c r="K22" i="39" s="1"/>
  <c r="H19" i="41"/>
  <c r="I19" i="41" s="1"/>
  <c r="K19" i="41" s="1"/>
  <c r="H30" i="41"/>
  <c r="I30" i="41" s="1"/>
  <c r="K30" i="41" s="1"/>
  <c r="H12" i="35"/>
  <c r="I12" i="35" s="1"/>
  <c r="K12" i="35" s="1"/>
  <c r="H41" i="48"/>
  <c r="I41" i="48" s="1"/>
  <c r="K41" i="48" s="1"/>
  <c r="H9" i="48"/>
  <c r="I9" i="48" s="1"/>
  <c r="K9" i="48" s="1"/>
  <c r="H7" i="23"/>
  <c r="I7" i="23" s="1"/>
  <c r="K7" i="23" s="1"/>
  <c r="H33" i="44"/>
  <c r="I33" i="44" s="1"/>
  <c r="K33" i="44" s="1"/>
  <c r="H9" i="44"/>
  <c r="I9" i="44" s="1"/>
  <c r="K9" i="44" s="1"/>
  <c r="H12" i="56"/>
  <c r="I12" i="56" s="1"/>
  <c r="K12" i="56" s="1"/>
  <c r="H42" i="49"/>
  <c r="I42" i="49" s="1"/>
  <c r="K42" i="49" s="1"/>
  <c r="H41" i="49"/>
  <c r="I41" i="49" s="1"/>
  <c r="K41" i="49" s="1"/>
  <c r="H16" i="47"/>
  <c r="I16" i="47" s="1"/>
  <c r="H6" i="47"/>
  <c r="I6" i="47" s="1"/>
  <c r="K6" i="47" s="1"/>
  <c r="H18" i="34"/>
  <c r="I18" i="34" s="1"/>
  <c r="K18" i="34" s="1"/>
  <c r="H25" i="53"/>
  <c r="I25" i="53" s="1"/>
  <c r="K25" i="53" s="1"/>
  <c r="H6" i="53"/>
  <c r="I6" i="53" s="1"/>
  <c r="K6" i="53" s="1"/>
  <c r="H21" i="40"/>
  <c r="I21" i="40" s="1"/>
  <c r="K21" i="40" s="1"/>
  <c r="H22" i="22"/>
  <c r="I22" i="22" s="1"/>
  <c r="K22" i="22" s="1"/>
  <c r="H35" i="22"/>
  <c r="I35" i="22" s="1"/>
  <c r="K35" i="22" s="1"/>
  <c r="H40" i="39"/>
  <c r="I40" i="39" s="1"/>
  <c r="K40" i="39" s="1"/>
  <c r="H17" i="39"/>
  <c r="I17" i="39" s="1"/>
  <c r="K17" i="39" s="1"/>
  <c r="H16" i="41"/>
  <c r="I16" i="41" s="1"/>
  <c r="K16" i="41" s="1"/>
  <c r="H20" i="41"/>
  <c r="I20" i="41" s="1"/>
  <c r="K20" i="41" s="1"/>
  <c r="H32" i="54"/>
  <c r="I32" i="54" s="1"/>
  <c r="K32" i="54" s="1"/>
  <c r="H18" i="54"/>
  <c r="I18" i="54" s="1"/>
  <c r="K18" i="54" s="1"/>
  <c r="H23" i="35"/>
  <c r="I23" i="35" s="1"/>
  <c r="K23" i="35" s="1"/>
  <c r="H39" i="35"/>
  <c r="I39" i="35" s="1"/>
  <c r="K39" i="35" s="1"/>
  <c r="H36" i="47"/>
  <c r="I36" i="47" s="1"/>
  <c r="H42" i="41"/>
  <c r="I42" i="41" s="1"/>
  <c r="K42" i="41" s="1"/>
  <c r="H22" i="35"/>
  <c r="I22" i="35" s="1"/>
  <c r="K22" i="35" s="1"/>
  <c r="H19" i="56"/>
  <c r="I19" i="56" s="1"/>
  <c r="K19" i="56" s="1"/>
  <c r="H15" i="53"/>
  <c r="I15" i="53" s="1"/>
  <c r="K15" i="53" s="1"/>
  <c r="H24" i="40"/>
  <c r="I24" i="40" s="1"/>
  <c r="K24" i="40" s="1"/>
  <c r="H29" i="41"/>
  <c r="I29" i="41" s="1"/>
  <c r="K29" i="41" s="1"/>
  <c r="H11" i="41"/>
  <c r="I11" i="41" s="1"/>
  <c r="K11" i="41" s="1"/>
  <c r="H31" i="47"/>
  <c r="I31" i="47" s="1"/>
  <c r="K31" i="47" s="1"/>
  <c r="H15" i="39"/>
  <c r="I15" i="39" s="1"/>
  <c r="K15" i="39" s="1"/>
  <c r="H15" i="40"/>
  <c r="I15" i="40" s="1"/>
  <c r="K15" i="40" s="1"/>
  <c r="H21" i="41"/>
  <c r="I21" i="41" s="1"/>
  <c r="K21" i="41" s="1"/>
  <c r="H33" i="35"/>
  <c r="I33" i="35" s="1"/>
  <c r="K33" i="35" s="1"/>
  <c r="H28" i="35"/>
  <c r="I28" i="35" s="1"/>
  <c r="K28" i="35" s="1"/>
  <c r="H28" i="48"/>
  <c r="I28" i="48" s="1"/>
  <c r="K28" i="48" s="1"/>
  <c r="H38" i="48"/>
  <c r="I38" i="48" s="1"/>
  <c r="K38" i="48" s="1"/>
  <c r="H11" i="23"/>
  <c r="I11" i="23" s="1"/>
  <c r="H36" i="44"/>
  <c r="I36" i="44" s="1"/>
  <c r="K36" i="44" s="1"/>
  <c r="H34" i="44"/>
  <c r="I34" i="44" s="1"/>
  <c r="K34" i="44" s="1"/>
  <c r="H22" i="56"/>
  <c r="I22" i="56" s="1"/>
  <c r="K22" i="56" s="1"/>
  <c r="H43" i="49"/>
  <c r="I43" i="49" s="1"/>
  <c r="K43" i="49" s="1"/>
  <c r="H30" i="49"/>
  <c r="I30" i="49" s="1"/>
  <c r="K30" i="49" s="1"/>
  <c r="H18" i="47"/>
  <c r="I18" i="47" s="1"/>
  <c r="K18" i="47" s="1"/>
  <c r="H42" i="47"/>
  <c r="I42" i="47" s="1"/>
  <c r="K42" i="47" s="1"/>
  <c r="H27" i="34"/>
  <c r="I27" i="34" s="1"/>
  <c r="K27" i="34" s="1"/>
  <c r="H31" i="53"/>
  <c r="I31" i="53" s="1"/>
  <c r="K31" i="53" s="1"/>
  <c r="H36" i="53"/>
  <c r="I36" i="53" s="1"/>
  <c r="K36" i="53" s="1"/>
  <c r="H30" i="40"/>
  <c r="I30" i="40" s="1"/>
  <c r="K30" i="40" s="1"/>
  <c r="H9" i="22"/>
  <c r="I9" i="22" s="1"/>
  <c r="K9" i="22" s="1"/>
  <c r="H32" i="22"/>
  <c r="I32" i="22" s="1"/>
  <c r="K32" i="22" s="1"/>
  <c r="H7" i="39"/>
  <c r="I7" i="39" s="1"/>
  <c r="K7" i="39" s="1"/>
  <c r="H28" i="39"/>
  <c r="I28" i="39" s="1"/>
  <c r="K28" i="39" s="1"/>
  <c r="H27" i="41"/>
  <c r="I27" i="41" s="1"/>
  <c r="K27" i="41" s="1"/>
  <c r="H15" i="41"/>
  <c r="I15" i="41" s="1"/>
  <c r="K15" i="41" s="1"/>
  <c r="H14" i="35"/>
  <c r="I14" i="35" s="1"/>
  <c r="K14" i="35" s="1"/>
  <c r="H24" i="47"/>
  <c r="I24" i="47" s="1"/>
  <c r="K24" i="47" s="1"/>
  <c r="H21" i="35"/>
  <c r="I21" i="35" s="1"/>
  <c r="K21" i="35" s="1"/>
  <c r="H26" i="33"/>
  <c r="I26" i="33" s="1"/>
  <c r="K26" i="33" s="1"/>
  <c r="H17" i="47"/>
  <c r="I17" i="47" s="1"/>
  <c r="K17" i="47" s="1"/>
  <c r="H18" i="39"/>
  <c r="I18" i="39" s="1"/>
  <c r="K18" i="39" s="1"/>
  <c r="H28" i="54"/>
  <c r="I28" i="54" s="1"/>
  <c r="K28" i="54" s="1"/>
  <c r="H25" i="35"/>
  <c r="I25" i="35" s="1"/>
  <c r="K25" i="35" s="1"/>
  <c r="H22" i="48"/>
  <c r="I22" i="48" s="1"/>
  <c r="K22" i="48" s="1"/>
  <c r="H30" i="48"/>
  <c r="I30" i="48" s="1"/>
  <c r="K30" i="48" s="1"/>
  <c r="H34" i="23"/>
  <c r="I34" i="23" s="1"/>
  <c r="K34" i="23" s="1"/>
  <c r="H15" i="44"/>
  <c r="I15" i="44" s="1"/>
  <c r="K15" i="44" s="1"/>
  <c r="H24" i="44"/>
  <c r="I24" i="44" s="1"/>
  <c r="K24" i="44" s="1"/>
  <c r="H24" i="56"/>
  <c r="I24" i="56" s="1"/>
  <c r="K24" i="56" s="1"/>
  <c r="H19" i="49"/>
  <c r="I19" i="49" s="1"/>
  <c r="K19" i="49" s="1"/>
  <c r="H27" i="49"/>
  <c r="I27" i="49" s="1"/>
  <c r="K27" i="49" s="1"/>
  <c r="H30" i="47"/>
  <c r="I30" i="47" s="1"/>
  <c r="K30" i="47" s="1"/>
  <c r="H19" i="34"/>
  <c r="I19" i="34" s="1"/>
  <c r="K19" i="34" s="1"/>
  <c r="H21" i="34"/>
  <c r="I21" i="34" s="1"/>
  <c r="K21" i="34" s="1"/>
  <c r="H5" i="53"/>
  <c r="I5" i="53" s="1"/>
  <c r="H18" i="40"/>
  <c r="I18" i="40" s="1"/>
  <c r="K18" i="40" s="1"/>
  <c r="H41" i="50"/>
  <c r="I41" i="50" s="1"/>
  <c r="K41" i="50" s="1"/>
  <c r="H11" i="22"/>
  <c r="I11" i="22" s="1"/>
  <c r="K11" i="22" s="1"/>
  <c r="H10" i="22"/>
  <c r="I10" i="22" s="1"/>
  <c r="K10" i="22" s="1"/>
  <c r="H33" i="39"/>
  <c r="I33" i="39" s="1"/>
  <c r="K33" i="39" s="1"/>
  <c r="H41" i="39"/>
  <c r="I41" i="39" s="1"/>
  <c r="K41" i="39" s="1"/>
  <c r="H14" i="41"/>
  <c r="I14" i="41" s="1"/>
  <c r="K14" i="41" s="1"/>
  <c r="H8" i="41"/>
  <c r="I8" i="41" s="1"/>
  <c r="K8" i="41" s="1"/>
  <c r="H36" i="50"/>
  <c r="I36" i="50" s="1"/>
  <c r="H23" i="50"/>
  <c r="I23" i="50" s="1"/>
  <c r="K23" i="50" s="1"/>
  <c r="H5" i="54"/>
  <c r="I5" i="54" s="1"/>
  <c r="H33" i="23"/>
  <c r="I33" i="23" s="1"/>
  <c r="K33" i="23" s="1"/>
  <c r="H13" i="21"/>
  <c r="I13" i="21" s="1"/>
  <c r="K13" i="21" s="1"/>
  <c r="H10" i="50"/>
  <c r="I10" i="50" s="1"/>
  <c r="K10" i="50" s="1"/>
  <c r="H27" i="50"/>
  <c r="I27" i="50" s="1"/>
  <c r="K27" i="50" s="1"/>
  <c r="H33" i="50"/>
  <c r="I33" i="50" s="1"/>
  <c r="K33" i="50" s="1"/>
  <c r="H42" i="36"/>
  <c r="I42" i="36" s="1"/>
  <c r="K42" i="36" s="1"/>
  <c r="H37" i="50"/>
  <c r="I37" i="50" s="1"/>
  <c r="K37" i="50" s="1"/>
  <c r="H32" i="50"/>
  <c r="I32" i="50" s="1"/>
  <c r="K32" i="50" s="1"/>
  <c r="H32" i="21"/>
  <c r="I32" i="21" s="1"/>
  <c r="K32" i="21" s="1"/>
  <c r="H35" i="21"/>
  <c r="I35" i="21" s="1"/>
  <c r="K35" i="21" s="1"/>
  <c r="H12" i="21"/>
  <c r="I12" i="21" s="1"/>
  <c r="K12" i="21" s="1"/>
  <c r="H20" i="56"/>
  <c r="I20" i="56" s="1"/>
  <c r="K20" i="56" s="1"/>
  <c r="H10" i="47"/>
  <c r="I10" i="47" s="1"/>
  <c r="K10" i="47" s="1"/>
  <c r="H23" i="47"/>
  <c r="I23" i="47" s="1"/>
  <c r="K23" i="47" s="1"/>
  <c r="H42" i="21"/>
  <c r="I42" i="21" s="1"/>
  <c r="K42" i="21" s="1"/>
  <c r="H29" i="40"/>
  <c r="I29" i="40" s="1"/>
  <c r="K29" i="40" s="1"/>
  <c r="H17" i="50"/>
  <c r="I17" i="50" s="1"/>
  <c r="K17" i="50" s="1"/>
  <c r="H35" i="50"/>
  <c r="I35" i="50" s="1"/>
  <c r="K35" i="50" s="1"/>
  <c r="H22" i="50"/>
  <c r="I22" i="50" s="1"/>
  <c r="K22" i="50" s="1"/>
  <c r="H25" i="41"/>
  <c r="I25" i="41" s="1"/>
  <c r="K25" i="41" s="1"/>
  <c r="H10" i="41"/>
  <c r="I10" i="41" s="1"/>
  <c r="K10" i="41" s="1"/>
  <c r="H29" i="21"/>
  <c r="I29" i="21" s="1"/>
  <c r="K29" i="21" s="1"/>
  <c r="H30" i="21"/>
  <c r="I30" i="21" s="1"/>
  <c r="K30" i="21" s="1"/>
  <c r="H19" i="21"/>
  <c r="I19" i="21" s="1"/>
  <c r="K19" i="21" s="1"/>
  <c r="H15" i="50"/>
  <c r="I15" i="50" s="1"/>
  <c r="K15" i="50" s="1"/>
  <c r="H31" i="50"/>
  <c r="I31" i="50" s="1"/>
  <c r="K31" i="50" s="1"/>
  <c r="H23" i="21"/>
  <c r="I23" i="21" s="1"/>
  <c r="K23" i="21" s="1"/>
  <c r="H6" i="50"/>
  <c r="I6" i="50" s="1"/>
  <c r="K6" i="50" s="1"/>
  <c r="H30" i="23"/>
  <c r="I30" i="23" s="1"/>
  <c r="K30" i="23" s="1"/>
  <c r="H33" i="21"/>
  <c r="I33" i="21" s="1"/>
  <c r="K33" i="21" s="1"/>
  <c r="H26" i="23"/>
  <c r="I26" i="23" s="1"/>
  <c r="K26" i="23" s="1"/>
  <c r="H26" i="21"/>
  <c r="I26" i="21" s="1"/>
  <c r="K26" i="21" s="1"/>
  <c r="H23" i="23"/>
  <c r="I23" i="23" s="1"/>
  <c r="K23" i="23" s="1"/>
  <c r="H7" i="47"/>
  <c r="I7" i="47" s="1"/>
  <c r="K7" i="47" s="1"/>
  <c r="H8" i="47"/>
  <c r="I8" i="47" s="1"/>
  <c r="K8" i="47" s="1"/>
  <c r="H10" i="21"/>
  <c r="I10" i="21" s="1"/>
  <c r="K10" i="21" s="1"/>
  <c r="H27" i="53"/>
  <c r="I27" i="53" s="1"/>
  <c r="K27" i="53" s="1"/>
  <c r="H20" i="40"/>
  <c r="I20" i="40" s="1"/>
  <c r="K20" i="40" s="1"/>
  <c r="H16" i="50"/>
  <c r="I16" i="50" s="1"/>
  <c r="K16" i="50" s="1"/>
  <c r="H39" i="50"/>
  <c r="I39" i="50" s="1"/>
  <c r="K39" i="50" s="1"/>
  <c r="H13" i="50"/>
  <c r="I13" i="50" s="1"/>
  <c r="K13" i="50" s="1"/>
  <c r="H9" i="41"/>
  <c r="I9" i="41" s="1"/>
  <c r="K9" i="41" s="1"/>
  <c r="H28" i="41"/>
  <c r="I28" i="41" s="1"/>
  <c r="K28" i="41" s="1"/>
  <c r="H40" i="50"/>
  <c r="I40" i="50" s="1"/>
  <c r="K40" i="50" s="1"/>
  <c r="H27" i="21"/>
  <c r="I27" i="21" s="1"/>
  <c r="K27" i="21" s="1"/>
  <c r="H21" i="36"/>
  <c r="I21" i="36" s="1"/>
  <c r="K21" i="36" s="1"/>
  <c r="H5" i="50"/>
  <c r="I5" i="50" s="1"/>
  <c r="H8" i="54"/>
  <c r="I8" i="54" s="1"/>
  <c r="H15" i="35"/>
  <c r="I15" i="35" s="1"/>
  <c r="H17" i="35"/>
  <c r="I17" i="35" s="1"/>
  <c r="K17" i="35" s="1"/>
  <c r="H13" i="33"/>
  <c r="I13" i="33" s="1"/>
  <c r="K13" i="33" s="1"/>
  <c r="H20" i="23"/>
  <c r="I20" i="23" s="1"/>
  <c r="K20" i="23" s="1"/>
  <c r="H38" i="44"/>
  <c r="I38" i="44" s="1"/>
  <c r="K38" i="44" s="1"/>
  <c r="H6" i="44"/>
  <c r="I6" i="44" s="1"/>
  <c r="K6" i="44" s="1"/>
  <c r="H37" i="56"/>
  <c r="I37" i="56" s="1"/>
  <c r="K37" i="56" s="1"/>
  <c r="H31" i="56"/>
  <c r="I31" i="56" s="1"/>
  <c r="K31" i="56" s="1"/>
  <c r="H37" i="47"/>
  <c r="I37" i="47" s="1"/>
  <c r="K37" i="47" s="1"/>
  <c r="H9" i="47"/>
  <c r="I9" i="47" s="1"/>
  <c r="K9" i="47" s="1"/>
  <c r="H7" i="21"/>
  <c r="I7" i="21" s="1"/>
  <c r="K7" i="21" s="1"/>
  <c r="H38" i="34"/>
  <c r="I38" i="34" s="1"/>
  <c r="K38" i="34" s="1"/>
  <c r="H24" i="34"/>
  <c r="I24" i="34" s="1"/>
  <c r="K24" i="34" s="1"/>
  <c r="H30" i="53"/>
  <c r="I30" i="53" s="1"/>
  <c r="K30" i="53" s="1"/>
  <c r="H18" i="53"/>
  <c r="I18" i="53" s="1"/>
  <c r="K18" i="53" s="1"/>
  <c r="H19" i="40"/>
  <c r="I19" i="40" s="1"/>
  <c r="K19" i="40" s="1"/>
  <c r="H7" i="50"/>
  <c r="I7" i="50" s="1"/>
  <c r="K7" i="50" s="1"/>
  <c r="H42" i="50"/>
  <c r="I42" i="50" s="1"/>
  <c r="H19" i="50"/>
  <c r="I19" i="50" s="1"/>
  <c r="K19" i="50" s="1"/>
  <c r="H11" i="39"/>
  <c r="I11" i="39" s="1"/>
  <c r="K11" i="39" s="1"/>
  <c r="H35" i="39"/>
  <c r="I35" i="39" s="1"/>
  <c r="K35" i="39" s="1"/>
  <c r="H23" i="41"/>
  <c r="I23" i="41" s="1"/>
  <c r="K23" i="41" s="1"/>
  <c r="H41" i="41"/>
  <c r="I41" i="41" s="1"/>
  <c r="K41" i="41" s="1"/>
  <c r="H26" i="41"/>
  <c r="I26" i="41" s="1"/>
  <c r="K26" i="41" s="1"/>
  <c r="H9" i="50"/>
  <c r="I9" i="50" s="1"/>
  <c r="K9" i="50" s="1"/>
  <c r="H43" i="50"/>
  <c r="I43" i="50" s="1"/>
  <c r="K43" i="50" s="1"/>
  <c r="H39" i="21"/>
  <c r="I39" i="21" s="1"/>
  <c r="K39" i="21" s="1"/>
  <c r="H20" i="50"/>
  <c r="I20" i="50" s="1"/>
  <c r="K20" i="50" s="1"/>
  <c r="H8" i="50"/>
  <c r="I8" i="50" s="1"/>
  <c r="K8" i="50" s="1"/>
  <c r="H29" i="23"/>
  <c r="I29" i="23" s="1"/>
  <c r="K29" i="23" s="1"/>
  <c r="H11" i="50"/>
  <c r="I11" i="50" s="1"/>
  <c r="K11" i="50" s="1"/>
  <c r="H16" i="54"/>
  <c r="I16" i="54" s="1"/>
  <c r="H43" i="35"/>
  <c r="I43" i="35" s="1"/>
  <c r="K43" i="35" s="1"/>
  <c r="H20" i="35"/>
  <c r="I20" i="35" s="1"/>
  <c r="H33" i="56"/>
  <c r="I33" i="56" s="1"/>
  <c r="K33" i="56" s="1"/>
  <c r="H8" i="53"/>
  <c r="I8" i="53" s="1"/>
  <c r="K8" i="53" s="1"/>
  <c r="H27" i="35"/>
  <c r="I27" i="35" s="1"/>
  <c r="K27" i="35" s="1"/>
  <c r="H24" i="35"/>
  <c r="I24" i="35" s="1"/>
  <c r="K24" i="35" s="1"/>
  <c r="H5" i="33"/>
  <c r="I5" i="33" s="1"/>
  <c r="H27" i="23"/>
  <c r="I27" i="23" s="1"/>
  <c r="K27" i="23" s="1"/>
  <c r="H25" i="44"/>
  <c r="I25" i="44" s="1"/>
  <c r="K25" i="44" s="1"/>
  <c r="H27" i="44"/>
  <c r="I27" i="44" s="1"/>
  <c r="K27" i="44" s="1"/>
  <c r="H27" i="56"/>
  <c r="I27" i="56" s="1"/>
  <c r="K27" i="56" s="1"/>
  <c r="H41" i="47"/>
  <c r="I41" i="47" s="1"/>
  <c r="K41" i="47" s="1"/>
  <c r="H14" i="47"/>
  <c r="I14" i="47" s="1"/>
  <c r="K14" i="47" s="1"/>
  <c r="H28" i="21"/>
  <c r="I28" i="21" s="1"/>
  <c r="K28" i="21" s="1"/>
  <c r="H5" i="34"/>
  <c r="I5" i="34" s="1"/>
  <c r="H23" i="34"/>
  <c r="I23" i="34" s="1"/>
  <c r="K23" i="34" s="1"/>
  <c r="H28" i="53"/>
  <c r="I28" i="53" s="1"/>
  <c r="K28" i="53" s="1"/>
  <c r="H12" i="53"/>
  <c r="I12" i="53" s="1"/>
  <c r="H43" i="40"/>
  <c r="I43" i="40" s="1"/>
  <c r="K43" i="40" s="1"/>
  <c r="H14" i="50"/>
  <c r="I14" i="50" s="1"/>
  <c r="K14" i="50" s="1"/>
  <c r="H21" i="50"/>
  <c r="I21" i="50" s="1"/>
  <c r="K21" i="50" s="1"/>
  <c r="H25" i="50"/>
  <c r="I25" i="50" s="1"/>
  <c r="K25" i="50" s="1"/>
  <c r="H6" i="39"/>
  <c r="I6" i="39" s="1"/>
  <c r="K6" i="39" s="1"/>
  <c r="H16" i="39"/>
  <c r="I16" i="39" s="1"/>
  <c r="K16" i="39" s="1"/>
  <c r="H32" i="41"/>
  <c r="I32" i="41" s="1"/>
  <c r="K32" i="41" s="1"/>
  <c r="H13" i="41"/>
  <c r="I13" i="41" s="1"/>
  <c r="K13" i="41" s="1"/>
  <c r="H24" i="41"/>
  <c r="I24" i="41" s="1"/>
  <c r="K24" i="41" s="1"/>
  <c r="H9" i="36"/>
  <c r="I9" i="36" s="1"/>
  <c r="K9" i="36" s="1"/>
  <c r="H29" i="54"/>
  <c r="I29" i="54" s="1"/>
  <c r="K29" i="54" s="1"/>
  <c r="H24" i="50"/>
  <c r="I24" i="50" s="1"/>
  <c r="K24" i="50" s="1"/>
  <c r="H34" i="54"/>
  <c r="I34" i="54" s="1"/>
  <c r="K34" i="54" s="1"/>
  <c r="H35" i="54"/>
  <c r="I35" i="54" s="1"/>
  <c r="H22" i="36"/>
  <c r="I22" i="36" s="1"/>
  <c r="K22" i="36" s="1"/>
  <c r="H10" i="35"/>
  <c r="I10" i="35" s="1"/>
  <c r="K10" i="35" s="1"/>
  <c r="H37" i="33"/>
  <c r="I37" i="33" s="1"/>
  <c r="K37" i="33" s="1"/>
  <c r="H28" i="23"/>
  <c r="I28" i="23" s="1"/>
  <c r="K28" i="23" s="1"/>
  <c r="H22" i="54"/>
  <c r="I22" i="54" s="1"/>
  <c r="K22" i="54" s="1"/>
  <c r="H8" i="35"/>
  <c r="I8" i="35" s="1"/>
  <c r="K8" i="35" s="1"/>
  <c r="H30" i="33"/>
  <c r="I30" i="33" s="1"/>
  <c r="K30" i="33" s="1"/>
  <c r="H23" i="54"/>
  <c r="I23" i="54" s="1"/>
  <c r="K23" i="54" s="1"/>
  <c r="H30" i="54"/>
  <c r="I30" i="54" s="1"/>
  <c r="K30" i="54" s="1"/>
  <c r="H16" i="35"/>
  <c r="I16" i="35" s="1"/>
  <c r="K16" i="35" s="1"/>
  <c r="H35" i="35"/>
  <c r="I35" i="35" s="1"/>
  <c r="K35" i="35" s="1"/>
  <c r="H12" i="48"/>
  <c r="I12" i="48" s="1"/>
  <c r="K12" i="48" s="1"/>
  <c r="H12" i="33"/>
  <c r="I12" i="33" s="1"/>
  <c r="K12" i="33" s="1"/>
  <c r="H22" i="23"/>
  <c r="I22" i="23" s="1"/>
  <c r="K22" i="23" s="1"/>
  <c r="H37" i="44"/>
  <c r="I37" i="44" s="1"/>
  <c r="K37" i="44" s="1"/>
  <c r="H42" i="44"/>
  <c r="I42" i="44" s="1"/>
  <c r="H10" i="56"/>
  <c r="I10" i="56" s="1"/>
  <c r="K10" i="56" s="1"/>
  <c r="H35" i="49"/>
  <c r="I35" i="49" s="1"/>
  <c r="K35" i="49" s="1"/>
  <c r="H12" i="49"/>
  <c r="I12" i="49" s="1"/>
  <c r="K12" i="49" s="1"/>
  <c r="H7" i="49"/>
  <c r="I7" i="49" s="1"/>
  <c r="K7" i="49" s="1"/>
  <c r="H12" i="47"/>
  <c r="I12" i="47" s="1"/>
  <c r="K12" i="47" s="1"/>
  <c r="H34" i="47"/>
  <c r="I34" i="47" s="1"/>
  <c r="K34" i="47" s="1"/>
  <c r="H38" i="21"/>
  <c r="I38" i="21" s="1"/>
  <c r="K38" i="21" s="1"/>
  <c r="H43" i="34"/>
  <c r="I43" i="34" s="1"/>
  <c r="K43" i="34" s="1"/>
  <c r="H35" i="34"/>
  <c r="I35" i="34" s="1"/>
  <c r="K35" i="34" s="1"/>
  <c r="H32" i="53"/>
  <c r="I32" i="53" s="1"/>
  <c r="K32" i="53" s="1"/>
  <c r="H26" i="53"/>
  <c r="I26" i="53" s="1"/>
  <c r="K26" i="53" s="1"/>
  <c r="H38" i="40"/>
  <c r="I38" i="40" s="1"/>
  <c r="K38" i="40" s="1"/>
  <c r="H30" i="50"/>
  <c r="I30" i="50" s="1"/>
  <c r="K30" i="50" s="1"/>
  <c r="H34" i="50"/>
  <c r="I34" i="50" s="1"/>
  <c r="H7" i="22"/>
  <c r="I7" i="22" s="1"/>
  <c r="K7" i="22" s="1"/>
  <c r="H24" i="22"/>
  <c r="I24" i="22" s="1"/>
  <c r="K24" i="22" s="1"/>
  <c r="H23" i="39"/>
  <c r="I23" i="39" s="1"/>
  <c r="K23" i="39" s="1"/>
  <c r="H12" i="41"/>
  <c r="I12" i="41" s="1"/>
  <c r="K12" i="41" s="1"/>
  <c r="H40" i="41"/>
  <c r="I40" i="41" s="1"/>
  <c r="K40" i="41" s="1"/>
  <c r="H38" i="24"/>
  <c r="I38" i="24" s="1"/>
  <c r="K38" i="24" s="1"/>
  <c r="H18" i="24"/>
  <c r="I18" i="24" s="1"/>
  <c r="K18" i="24" s="1"/>
  <c r="H14" i="24"/>
  <c r="I14" i="24" s="1"/>
  <c r="K14" i="24" s="1"/>
  <c r="H19" i="36"/>
  <c r="I19" i="36" s="1"/>
  <c r="K19" i="36" s="1"/>
  <c r="H11" i="36"/>
  <c r="I11" i="36" s="1"/>
  <c r="K11" i="36" s="1"/>
  <c r="H38" i="33"/>
  <c r="I38" i="33" s="1"/>
  <c r="K38" i="33" s="1"/>
  <c r="H17" i="33"/>
  <c r="I17" i="33" s="1"/>
  <c r="K17" i="33" s="1"/>
  <c r="H36" i="33"/>
  <c r="I36" i="33" s="1"/>
  <c r="K36" i="33" s="1"/>
  <c r="H9" i="24"/>
  <c r="I9" i="24" s="1"/>
  <c r="K9" i="24" s="1"/>
  <c r="H23" i="24"/>
  <c r="I23" i="24" s="1"/>
  <c r="K23" i="24" s="1"/>
  <c r="H43" i="24"/>
  <c r="I43" i="24" s="1"/>
  <c r="K43" i="24" s="1"/>
  <c r="H6" i="54"/>
  <c r="I6" i="54" s="1"/>
  <c r="K6" i="54" s="1"/>
  <c r="H10" i="54"/>
  <c r="I10" i="54" s="1"/>
  <c r="K10" i="54" s="1"/>
  <c r="H17" i="36"/>
  <c r="I17" i="36" s="1"/>
  <c r="K17" i="36" s="1"/>
  <c r="H10" i="36"/>
  <c r="I10" i="36" s="1"/>
  <c r="K10" i="36" s="1"/>
  <c r="H18" i="33"/>
  <c r="I18" i="33" s="1"/>
  <c r="K18" i="33" s="1"/>
  <c r="H8" i="33"/>
  <c r="I8" i="33" s="1"/>
  <c r="K8" i="33" s="1"/>
  <c r="H22" i="33"/>
  <c r="I22" i="33" s="1"/>
  <c r="K22" i="33" s="1"/>
  <c r="H10" i="23"/>
  <c r="I10" i="23" s="1"/>
  <c r="K10" i="23" s="1"/>
  <c r="H14" i="23"/>
  <c r="I14" i="23" s="1"/>
  <c r="K14" i="23" s="1"/>
  <c r="H43" i="56"/>
  <c r="I43" i="56" s="1"/>
  <c r="K43" i="56" s="1"/>
  <c r="H30" i="56"/>
  <c r="I30" i="56" s="1"/>
  <c r="K30" i="56" s="1"/>
  <c r="H24" i="21"/>
  <c r="I24" i="21" s="1"/>
  <c r="K24" i="21" s="1"/>
  <c r="H9" i="21"/>
  <c r="I9" i="21" s="1"/>
  <c r="K9" i="21" s="1"/>
  <c r="H33" i="24"/>
  <c r="I33" i="24" s="1"/>
  <c r="K33" i="24" s="1"/>
  <c r="H6" i="24"/>
  <c r="I6" i="24" s="1"/>
  <c r="K6" i="24" s="1"/>
  <c r="H39" i="24"/>
  <c r="I39" i="24" s="1"/>
  <c r="K39" i="24" s="1"/>
  <c r="H37" i="40"/>
  <c r="I37" i="40" s="1"/>
  <c r="K37" i="40" s="1"/>
  <c r="H33" i="40"/>
  <c r="I33" i="40" s="1"/>
  <c r="K33" i="40" s="1"/>
  <c r="H10" i="40"/>
  <c r="I10" i="40" s="1"/>
  <c r="K10" i="40" s="1"/>
  <c r="H7" i="36"/>
  <c r="I7" i="36" s="1"/>
  <c r="K7" i="36" s="1"/>
  <c r="H34" i="36"/>
  <c r="I34" i="36" s="1"/>
  <c r="K34" i="36" s="1"/>
  <c r="H15" i="33"/>
  <c r="I15" i="33" s="1"/>
  <c r="K15" i="33" s="1"/>
  <c r="H19" i="33"/>
  <c r="I19" i="33" s="1"/>
  <c r="K19" i="33" s="1"/>
  <c r="H7" i="24"/>
  <c r="I7" i="24" s="1"/>
  <c r="K7" i="24" s="1"/>
  <c r="H27" i="24"/>
  <c r="I27" i="24" s="1"/>
  <c r="K27" i="24" s="1"/>
  <c r="H37" i="54"/>
  <c r="I37" i="54" s="1"/>
  <c r="K37" i="54" s="1"/>
  <c r="H38" i="54"/>
  <c r="I38" i="54" s="1"/>
  <c r="K38" i="54" s="1"/>
  <c r="H19" i="54"/>
  <c r="I19" i="54" s="1"/>
  <c r="K19" i="54" s="1"/>
  <c r="H41" i="36"/>
  <c r="I41" i="36" s="1"/>
  <c r="K41" i="36" s="1"/>
  <c r="H39" i="36"/>
  <c r="I39" i="36" s="1"/>
  <c r="K39" i="36" s="1"/>
  <c r="H37" i="36"/>
  <c r="I37" i="36" s="1"/>
  <c r="K37" i="36" s="1"/>
  <c r="H32" i="33"/>
  <c r="I32" i="33" s="1"/>
  <c r="K32" i="33" s="1"/>
  <c r="H34" i="33"/>
  <c r="I34" i="33" s="1"/>
  <c r="K34" i="33" s="1"/>
  <c r="H9" i="23"/>
  <c r="I9" i="23" s="1"/>
  <c r="K9" i="23" s="1"/>
  <c r="H36" i="23"/>
  <c r="I36" i="23" s="1"/>
  <c r="K36" i="23" s="1"/>
  <c r="H24" i="23"/>
  <c r="I24" i="23" s="1"/>
  <c r="K24" i="23" s="1"/>
  <c r="H23" i="56"/>
  <c r="I23" i="56" s="1"/>
  <c r="K23" i="56" s="1"/>
  <c r="H18" i="56"/>
  <c r="I18" i="56" s="1"/>
  <c r="K18" i="56" s="1"/>
  <c r="H15" i="21"/>
  <c r="I15" i="21" s="1"/>
  <c r="K15" i="21" s="1"/>
  <c r="H5" i="21"/>
  <c r="I5" i="21" s="1"/>
  <c r="H21" i="21"/>
  <c r="I21" i="21" s="1"/>
  <c r="K21" i="21" s="1"/>
  <c r="H34" i="24"/>
  <c r="I34" i="24" s="1"/>
  <c r="K34" i="24" s="1"/>
  <c r="H17" i="24"/>
  <c r="I17" i="24" s="1"/>
  <c r="K17" i="24" s="1"/>
  <c r="H16" i="40"/>
  <c r="I16" i="40" s="1"/>
  <c r="K16" i="40" s="1"/>
  <c r="H14" i="40"/>
  <c r="I14" i="40" s="1"/>
  <c r="K14" i="40" s="1"/>
  <c r="H25" i="40"/>
  <c r="I25" i="40" s="1"/>
  <c r="K25" i="40" s="1"/>
  <c r="H33" i="33"/>
  <c r="I33" i="33" s="1"/>
  <c r="K33" i="33" s="1"/>
  <c r="H13" i="54"/>
  <c r="I13" i="54" s="1"/>
  <c r="K13" i="54" s="1"/>
  <c r="H25" i="54"/>
  <c r="I25" i="54" s="1"/>
  <c r="K25" i="54" s="1"/>
  <c r="H41" i="54"/>
  <c r="I41" i="54" s="1"/>
  <c r="K41" i="54" s="1"/>
  <c r="H16" i="36"/>
  <c r="I16" i="36" s="1"/>
  <c r="K16" i="36" s="1"/>
  <c r="H24" i="36"/>
  <c r="I24" i="36" s="1"/>
  <c r="K24" i="36" s="1"/>
  <c r="H29" i="36"/>
  <c r="I29" i="36" s="1"/>
  <c r="K29" i="36" s="1"/>
  <c r="H9" i="33"/>
  <c r="I9" i="33" s="1"/>
  <c r="K9" i="33" s="1"/>
  <c r="H14" i="33"/>
  <c r="I14" i="33" s="1"/>
  <c r="K14" i="33" s="1"/>
  <c r="H32" i="23"/>
  <c r="I32" i="23" s="1"/>
  <c r="K32" i="23" s="1"/>
  <c r="H8" i="23"/>
  <c r="I8" i="23" s="1"/>
  <c r="K8" i="23" s="1"/>
  <c r="H40" i="23"/>
  <c r="I40" i="23" s="1"/>
  <c r="K40" i="23" s="1"/>
  <c r="H6" i="56"/>
  <c r="I6" i="56" s="1"/>
  <c r="K6" i="56" s="1"/>
  <c r="H15" i="56"/>
  <c r="I15" i="56" s="1"/>
  <c r="K15" i="56" s="1"/>
  <c r="H25" i="56"/>
  <c r="I25" i="56" s="1"/>
  <c r="K25" i="56" s="1"/>
  <c r="H6" i="21"/>
  <c r="I6" i="21" s="1"/>
  <c r="K6" i="21" s="1"/>
  <c r="H40" i="21"/>
  <c r="I40" i="21" s="1"/>
  <c r="K40" i="21" s="1"/>
  <c r="H17" i="21"/>
  <c r="I17" i="21" s="1"/>
  <c r="K17" i="21" s="1"/>
  <c r="H5" i="24"/>
  <c r="I5" i="24" s="1"/>
  <c r="H25" i="24"/>
  <c r="I25" i="24" s="1"/>
  <c r="K25" i="24" s="1"/>
  <c r="H6" i="40"/>
  <c r="I6" i="40" s="1"/>
  <c r="K6" i="40" s="1"/>
  <c r="H36" i="40"/>
  <c r="I36" i="40" s="1"/>
  <c r="K36" i="40" s="1"/>
  <c r="H38" i="36"/>
  <c r="I38" i="36" s="1"/>
  <c r="K38" i="36" s="1"/>
  <c r="H18" i="36"/>
  <c r="I18" i="36" s="1"/>
  <c r="K18" i="36" s="1"/>
  <c r="H11" i="24"/>
  <c r="I11" i="24" s="1"/>
  <c r="K11" i="24" s="1"/>
  <c r="H36" i="36"/>
  <c r="I36" i="36" s="1"/>
  <c r="K36" i="36" s="1"/>
  <c r="H25" i="23"/>
  <c r="I25" i="23" s="1"/>
  <c r="K25" i="23" s="1"/>
  <c r="H43" i="21"/>
  <c r="I43" i="21" s="1"/>
  <c r="K43" i="21" s="1"/>
  <c r="H41" i="21"/>
  <c r="I41" i="21" s="1"/>
  <c r="K41" i="21" s="1"/>
  <c r="H37" i="21"/>
  <c r="I37" i="21" s="1"/>
  <c r="K37" i="21" s="1"/>
  <c r="H32" i="24"/>
  <c r="I32" i="24" s="1"/>
  <c r="K32" i="24" s="1"/>
  <c r="H12" i="24"/>
  <c r="I12" i="24" s="1"/>
  <c r="K12" i="24" s="1"/>
  <c r="H43" i="54"/>
  <c r="I43" i="54" s="1"/>
  <c r="K43" i="54" s="1"/>
  <c r="H17" i="54"/>
  <c r="I17" i="54" s="1"/>
  <c r="K17" i="54" s="1"/>
  <c r="H20" i="54"/>
  <c r="I20" i="54" s="1"/>
  <c r="K20" i="54" s="1"/>
  <c r="H31" i="35"/>
  <c r="I31" i="35" s="1"/>
  <c r="K31" i="35" s="1"/>
  <c r="H36" i="35"/>
  <c r="I36" i="35" s="1"/>
  <c r="K36" i="35" s="1"/>
  <c r="H18" i="35"/>
  <c r="I18" i="35" s="1"/>
  <c r="K18" i="35" s="1"/>
  <c r="H25" i="36"/>
  <c r="I25" i="36" s="1"/>
  <c r="K25" i="36" s="1"/>
  <c r="H31" i="36"/>
  <c r="I31" i="36" s="1"/>
  <c r="K31" i="36" s="1"/>
  <c r="H20" i="36"/>
  <c r="I20" i="36" s="1"/>
  <c r="K20" i="36" s="1"/>
  <c r="H11" i="33"/>
  <c r="I11" i="33" s="1"/>
  <c r="K11" i="33" s="1"/>
  <c r="H29" i="33"/>
  <c r="I29" i="33" s="1"/>
  <c r="K29" i="33" s="1"/>
  <c r="H13" i="23"/>
  <c r="I13" i="23" s="1"/>
  <c r="K13" i="23" s="1"/>
  <c r="H17" i="23"/>
  <c r="I17" i="23" s="1"/>
  <c r="K17" i="23" s="1"/>
  <c r="H20" i="44"/>
  <c r="I20" i="44" s="1"/>
  <c r="K20" i="44" s="1"/>
  <c r="H30" i="44"/>
  <c r="I30" i="44" s="1"/>
  <c r="K30" i="44" s="1"/>
  <c r="H26" i="44"/>
  <c r="I26" i="44" s="1"/>
  <c r="K26" i="44" s="1"/>
  <c r="H7" i="56"/>
  <c r="I7" i="56" s="1"/>
  <c r="K7" i="56" s="1"/>
  <c r="H35" i="56"/>
  <c r="I35" i="56" s="1"/>
  <c r="K35" i="56" s="1"/>
  <c r="H36" i="56"/>
  <c r="I36" i="56" s="1"/>
  <c r="K36" i="56" s="1"/>
  <c r="H13" i="47"/>
  <c r="I13" i="47" s="1"/>
  <c r="H38" i="47"/>
  <c r="I38" i="47" s="1"/>
  <c r="H8" i="21"/>
  <c r="I8" i="21" s="1"/>
  <c r="K8" i="21" s="1"/>
  <c r="H16" i="21"/>
  <c r="I16" i="21" s="1"/>
  <c r="K16" i="21" s="1"/>
  <c r="H14" i="21"/>
  <c r="I14" i="21" s="1"/>
  <c r="K14" i="21" s="1"/>
  <c r="H24" i="24"/>
  <c r="I24" i="24" s="1"/>
  <c r="K24" i="24" s="1"/>
  <c r="H16" i="24"/>
  <c r="I16" i="24" s="1"/>
  <c r="K16" i="24" s="1"/>
  <c r="H14" i="34"/>
  <c r="I14" i="34" s="1"/>
  <c r="K14" i="34" s="1"/>
  <c r="H30" i="34"/>
  <c r="I30" i="34" s="1"/>
  <c r="K30" i="34" s="1"/>
  <c r="H20" i="53"/>
  <c r="I20" i="53" s="1"/>
  <c r="K20" i="53" s="1"/>
  <c r="H29" i="53"/>
  <c r="I29" i="53" s="1"/>
  <c r="K29" i="53" s="1"/>
  <c r="H19" i="53"/>
  <c r="I19" i="53" s="1"/>
  <c r="K19" i="53" s="1"/>
  <c r="H12" i="40"/>
  <c r="I12" i="40" s="1"/>
  <c r="K12" i="40" s="1"/>
  <c r="H13" i="40"/>
  <c r="I13" i="40" s="1"/>
  <c r="K13" i="40" s="1"/>
  <c r="H8" i="40"/>
  <c r="I8" i="40" s="1"/>
  <c r="K8" i="40" s="1"/>
  <c r="H9" i="40"/>
  <c r="I9" i="40" s="1"/>
  <c r="K9" i="40" s="1"/>
  <c r="H13" i="36"/>
  <c r="I13" i="36" s="1"/>
  <c r="K13" i="36" s="1"/>
  <c r="H12" i="36"/>
  <c r="I12" i="36" s="1"/>
  <c r="K12" i="36" s="1"/>
  <c r="H27" i="54"/>
  <c r="I27" i="54" s="1"/>
  <c r="K27" i="54" s="1"/>
  <c r="H6" i="33"/>
  <c r="I6" i="33" s="1"/>
  <c r="K6" i="33" s="1"/>
  <c r="H23" i="36"/>
  <c r="I23" i="36" s="1"/>
  <c r="K23" i="36" s="1"/>
  <c r="H40" i="36"/>
  <c r="I40" i="36" s="1"/>
  <c r="K40" i="36" s="1"/>
  <c r="H21" i="23"/>
  <c r="I21" i="23" s="1"/>
  <c r="K21" i="23" s="1"/>
  <c r="H8" i="56"/>
  <c r="I8" i="56" s="1"/>
  <c r="K8" i="56" s="1"/>
  <c r="H20" i="21"/>
  <c r="I20" i="21" s="1"/>
  <c r="K20" i="21" s="1"/>
  <c r="H22" i="21"/>
  <c r="I22" i="21" s="1"/>
  <c r="K22" i="21" s="1"/>
  <c r="H36" i="24"/>
  <c r="I36" i="24" s="1"/>
  <c r="K36" i="24" s="1"/>
  <c r="H40" i="24"/>
  <c r="I40" i="24" s="1"/>
  <c r="K40" i="24" s="1"/>
  <c r="H13" i="24"/>
  <c r="I13" i="24" s="1"/>
  <c r="K13" i="24" s="1"/>
  <c r="H12" i="54"/>
  <c r="I12" i="54" s="1"/>
  <c r="K12" i="54" s="1"/>
  <c r="H15" i="54"/>
  <c r="I15" i="54" s="1"/>
  <c r="K15" i="54" s="1"/>
  <c r="H26" i="35"/>
  <c r="I26" i="35" s="1"/>
  <c r="K26" i="35" s="1"/>
  <c r="H38" i="35"/>
  <c r="I38" i="35" s="1"/>
  <c r="K38" i="35" s="1"/>
  <c r="H7" i="35"/>
  <c r="I7" i="35" s="1"/>
  <c r="H33" i="36"/>
  <c r="I33" i="36" s="1"/>
  <c r="K33" i="36" s="1"/>
  <c r="H5" i="36"/>
  <c r="I5" i="36" s="1"/>
  <c r="H27" i="33"/>
  <c r="I27" i="33" s="1"/>
  <c r="K27" i="33" s="1"/>
  <c r="H24" i="33"/>
  <c r="I24" i="33" s="1"/>
  <c r="K24" i="33" s="1"/>
  <c r="H20" i="33"/>
  <c r="I20" i="33" s="1"/>
  <c r="K20" i="33" s="1"/>
  <c r="H38" i="23"/>
  <c r="I38" i="23" s="1"/>
  <c r="K38" i="23" s="1"/>
  <c r="H43" i="23"/>
  <c r="I43" i="23" s="1"/>
  <c r="K43" i="23" s="1"/>
  <c r="H5" i="56"/>
  <c r="I5" i="56" s="1"/>
  <c r="H26" i="56"/>
  <c r="I26" i="56" s="1"/>
  <c r="K26" i="56" s="1"/>
  <c r="H21" i="56"/>
  <c r="I21" i="56" s="1"/>
  <c r="K21" i="56" s="1"/>
  <c r="H22" i="47"/>
  <c r="I22" i="47" s="1"/>
  <c r="K22" i="47" s="1"/>
  <c r="H32" i="47"/>
  <c r="I32" i="47" s="1"/>
  <c r="K32" i="47" s="1"/>
  <c r="H11" i="21"/>
  <c r="I11" i="21" s="1"/>
  <c r="K11" i="21" s="1"/>
  <c r="H34" i="21"/>
  <c r="I34" i="21" s="1"/>
  <c r="K34" i="21" s="1"/>
  <c r="H26" i="24"/>
  <c r="I26" i="24" s="1"/>
  <c r="K26" i="24" s="1"/>
  <c r="H19" i="24"/>
  <c r="I19" i="24" s="1"/>
  <c r="K19" i="24" s="1"/>
  <c r="H15" i="24"/>
  <c r="I15" i="24" s="1"/>
  <c r="K15" i="24" s="1"/>
  <c r="H16" i="53"/>
  <c r="I16" i="53" s="1"/>
  <c r="K16" i="53" s="1"/>
  <c r="H33" i="53"/>
  <c r="I33" i="53" s="1"/>
  <c r="K33" i="53" s="1"/>
  <c r="H40" i="53"/>
  <c r="I40" i="53" s="1"/>
  <c r="K40" i="53" s="1"/>
  <c r="H5" i="40"/>
  <c r="I5" i="40" s="1"/>
  <c r="H17" i="40"/>
  <c r="I17" i="40" s="1"/>
  <c r="K17" i="40" s="1"/>
  <c r="H8" i="24"/>
  <c r="I8" i="24" s="1"/>
  <c r="K8" i="24" s="1"/>
  <c r="H30" i="24"/>
  <c r="I30" i="24" s="1"/>
  <c r="K30" i="24" s="1"/>
  <c r="H41" i="33"/>
  <c r="I41" i="33" s="1"/>
  <c r="K41" i="33" s="1"/>
  <c r="H40" i="54"/>
  <c r="I40" i="54" s="1"/>
  <c r="K40" i="54" s="1"/>
  <c r="H26" i="36"/>
  <c r="I26" i="36" s="1"/>
  <c r="K26" i="36" s="1"/>
  <c r="H15" i="23"/>
  <c r="I15" i="23" s="1"/>
  <c r="K15" i="23" s="1"/>
  <c r="H15" i="36"/>
  <c r="I15" i="36" s="1"/>
  <c r="K15" i="36" s="1"/>
  <c r="H35" i="33"/>
  <c r="I35" i="33" s="1"/>
  <c r="K35" i="33" s="1"/>
  <c r="H21" i="33"/>
  <c r="I21" i="33" s="1"/>
  <c r="K21" i="33" s="1"/>
  <c r="H5" i="23"/>
  <c r="I5" i="23" s="1"/>
  <c r="H34" i="56"/>
  <c r="I34" i="56" s="1"/>
  <c r="K34" i="56" s="1"/>
  <c r="H30" i="36"/>
  <c r="I30" i="36" s="1"/>
  <c r="K30" i="36" s="1"/>
  <c r="H7" i="33"/>
  <c r="I7" i="33" s="1"/>
  <c r="K7" i="33" s="1"/>
  <c r="H16" i="23"/>
  <c r="I16" i="23" s="1"/>
  <c r="K16" i="23" s="1"/>
  <c r="H32" i="56"/>
  <c r="I32" i="56" s="1"/>
  <c r="K32" i="56" s="1"/>
  <c r="H41" i="56"/>
  <c r="I41" i="56" s="1"/>
  <c r="K41" i="56" s="1"/>
  <c r="H17" i="56"/>
  <c r="I17" i="56" s="1"/>
  <c r="K17" i="56" s="1"/>
  <c r="H29" i="47"/>
  <c r="I29" i="47" s="1"/>
  <c r="K29" i="47" s="1"/>
  <c r="H43" i="47"/>
  <c r="I43" i="47" s="1"/>
  <c r="K43" i="47" s="1"/>
  <c r="H11" i="47"/>
  <c r="I11" i="47" s="1"/>
  <c r="K11" i="47" s="1"/>
  <c r="H25" i="21"/>
  <c r="I25" i="21" s="1"/>
  <c r="K25" i="21" s="1"/>
  <c r="H18" i="21"/>
  <c r="I18" i="21" s="1"/>
  <c r="K18" i="21" s="1"/>
  <c r="H10" i="24"/>
  <c r="I10" i="24" s="1"/>
  <c r="K10" i="24" s="1"/>
  <c r="H35" i="24"/>
  <c r="I35" i="24" s="1"/>
  <c r="K35" i="24" s="1"/>
  <c r="H42" i="24"/>
  <c r="I42" i="24" s="1"/>
  <c r="K42" i="24" s="1"/>
  <c r="H21" i="53"/>
  <c r="I21" i="53" s="1"/>
  <c r="K21" i="53" s="1"/>
  <c r="H7" i="53"/>
  <c r="I7" i="53" s="1"/>
  <c r="K7" i="53" s="1"/>
  <c r="H24" i="53"/>
  <c r="I24" i="53" s="1"/>
  <c r="K24" i="53" s="1"/>
  <c r="H42" i="40"/>
  <c r="I42" i="40" s="1"/>
  <c r="K42" i="40" s="1"/>
  <c r="H31" i="40"/>
  <c r="I31" i="40" s="1"/>
  <c r="K31" i="40" s="1"/>
  <c r="H35" i="36"/>
  <c r="I35" i="36" s="1"/>
  <c r="K35" i="36" s="1"/>
  <c r="H20" i="24"/>
  <c r="I20" i="24" s="1"/>
  <c r="K20" i="24" s="1"/>
  <c r="H31" i="24"/>
  <c r="I31" i="24" s="1"/>
  <c r="K31" i="24" s="1"/>
  <c r="H28" i="36"/>
  <c r="I28" i="36" s="1"/>
  <c r="K28" i="36" s="1"/>
  <c r="H14" i="36"/>
  <c r="I14" i="36" s="1"/>
  <c r="K14" i="36" s="1"/>
  <c r="H40" i="33"/>
  <c r="I40" i="33" s="1"/>
  <c r="K40" i="33" s="1"/>
  <c r="H39" i="33"/>
  <c r="I39" i="33" s="1"/>
  <c r="K39" i="33" s="1"/>
  <c r="H29" i="24"/>
  <c r="I29" i="24" s="1"/>
  <c r="K29" i="24" s="1"/>
  <c r="H21" i="24"/>
  <c r="I21" i="24" s="1"/>
  <c r="K21" i="24" s="1"/>
  <c r="H32" i="36"/>
  <c r="I32" i="36" s="1"/>
  <c r="K32" i="36" s="1"/>
  <c r="H41" i="24"/>
  <c r="I41" i="24" s="1"/>
  <c r="K41" i="24" s="1"/>
  <c r="H31" i="54"/>
  <c r="I31" i="54" s="1"/>
  <c r="K31" i="54" s="1"/>
  <c r="H27" i="36"/>
  <c r="I27" i="36" s="1"/>
  <c r="K27" i="36" s="1"/>
  <c r="H10" i="33"/>
  <c r="I10" i="33" s="1"/>
  <c r="K10" i="33" s="1"/>
  <c r="H6" i="23"/>
  <c r="I6" i="23" s="1"/>
  <c r="K6" i="23" s="1"/>
  <c r="H33" i="54"/>
  <c r="I33" i="54" s="1"/>
  <c r="K33" i="54" s="1"/>
  <c r="H7" i="54"/>
  <c r="I7" i="54" s="1"/>
  <c r="K7" i="54" s="1"/>
  <c r="H14" i="56"/>
  <c r="I14" i="56" s="1"/>
  <c r="K14" i="56" s="1"/>
  <c r="H21" i="54"/>
  <c r="I21" i="54" s="1"/>
  <c r="K21" i="54" s="1"/>
  <c r="H24" i="54"/>
  <c r="I24" i="54" s="1"/>
  <c r="K24" i="54" s="1"/>
  <c r="H11" i="35"/>
  <c r="I11" i="35" s="1"/>
  <c r="K11" i="35" s="1"/>
  <c r="H37" i="35"/>
  <c r="I37" i="35" s="1"/>
  <c r="K37" i="35" s="1"/>
  <c r="H9" i="35"/>
  <c r="I9" i="35" s="1"/>
  <c r="K9" i="35" s="1"/>
  <c r="H6" i="36"/>
  <c r="I6" i="36" s="1"/>
  <c r="K6" i="36" s="1"/>
  <c r="H43" i="33"/>
  <c r="I43" i="33" s="1"/>
  <c r="K43" i="33" s="1"/>
  <c r="H23" i="33"/>
  <c r="I23" i="33" s="1"/>
  <c r="K23" i="33" s="1"/>
  <c r="H35" i="23"/>
  <c r="I35" i="23" s="1"/>
  <c r="K35" i="23" s="1"/>
  <c r="H14" i="54"/>
  <c r="I14" i="54" s="1"/>
  <c r="K14" i="54" s="1"/>
  <c r="H32" i="35"/>
  <c r="I32" i="35" s="1"/>
  <c r="K32" i="35" s="1"/>
  <c r="H8" i="36"/>
  <c r="I8" i="36" s="1"/>
  <c r="K8" i="36" s="1"/>
  <c r="H16" i="33"/>
  <c r="I16" i="33" s="1"/>
  <c r="K16" i="33" s="1"/>
  <c r="H31" i="33"/>
  <c r="I31" i="33" s="1"/>
  <c r="K31" i="33" s="1"/>
  <c r="H37" i="23"/>
  <c r="I37" i="23" s="1"/>
  <c r="K37" i="23" s="1"/>
  <c r="H41" i="44"/>
  <c r="I41" i="44" s="1"/>
  <c r="K41" i="44" s="1"/>
  <c r="H39" i="44"/>
  <c r="I39" i="44" s="1"/>
  <c r="K39" i="44" s="1"/>
  <c r="H42" i="56"/>
  <c r="I42" i="56" s="1"/>
  <c r="K42" i="56" s="1"/>
  <c r="H9" i="56"/>
  <c r="I9" i="56" s="1"/>
  <c r="K9" i="56" s="1"/>
  <c r="H39" i="49"/>
  <c r="I39" i="49" s="1"/>
  <c r="K39" i="49" s="1"/>
  <c r="H39" i="47"/>
  <c r="I39" i="47" s="1"/>
  <c r="K39" i="47" s="1"/>
  <c r="H5" i="47"/>
  <c r="I5" i="47" s="1"/>
  <c r="H31" i="21"/>
  <c r="I31" i="21" s="1"/>
  <c r="K31" i="21" s="1"/>
  <c r="H28" i="24"/>
  <c r="I28" i="24" s="1"/>
  <c r="K28" i="24" s="1"/>
  <c r="H22" i="24"/>
  <c r="I22" i="24" s="1"/>
  <c r="K22" i="24" s="1"/>
  <c r="H15" i="34"/>
  <c r="I15" i="34" s="1"/>
  <c r="K15" i="34" s="1"/>
  <c r="H14" i="53"/>
  <c r="I14" i="53" s="1"/>
  <c r="K14" i="53" s="1"/>
  <c r="H43" i="53"/>
  <c r="I43" i="53" s="1"/>
  <c r="K43" i="53" s="1"/>
  <c r="H28" i="40"/>
  <c r="I28" i="40" s="1"/>
  <c r="K28" i="40" s="1"/>
  <c r="H25" i="22"/>
  <c r="I25" i="22" s="1"/>
  <c r="K25" i="22" s="1"/>
  <c r="H28" i="22"/>
  <c r="I28" i="22" s="1"/>
  <c r="K28" i="22" s="1"/>
  <c r="K30" i="31"/>
  <c r="K16" i="52"/>
  <c r="K33" i="28"/>
  <c r="K31" i="30"/>
  <c r="K11" i="37"/>
  <c r="K39" i="29"/>
  <c r="K43" i="20"/>
  <c r="K7" i="26"/>
  <c r="K9" i="20"/>
  <c r="H6" i="51"/>
  <c r="I6" i="51" s="1"/>
  <c r="K6" i="51" s="1"/>
  <c r="H23" i="51"/>
  <c r="I23" i="51" s="1"/>
  <c r="K23" i="51" s="1"/>
  <c r="H5" i="51"/>
  <c r="H21" i="51"/>
  <c r="I21" i="51" s="1"/>
  <c r="K21" i="51" s="1"/>
  <c r="H43" i="51"/>
  <c r="I43" i="51" s="1"/>
  <c r="K43" i="51" s="1"/>
  <c r="H41" i="51"/>
  <c r="I41" i="51" s="1"/>
  <c r="K41" i="51" s="1"/>
  <c r="H15" i="51"/>
  <c r="I15" i="51" s="1"/>
  <c r="K15" i="51" s="1"/>
  <c r="H11" i="51"/>
  <c r="I11" i="51" s="1"/>
  <c r="K11" i="51" s="1"/>
  <c r="H28" i="51"/>
  <c r="I28" i="51" s="1"/>
  <c r="H20" i="51"/>
  <c r="I20" i="51" s="1"/>
  <c r="K20" i="51" s="1"/>
  <c r="H42" i="51"/>
  <c r="I42" i="51" s="1"/>
  <c r="H25" i="51"/>
  <c r="I25" i="51" s="1"/>
  <c r="H30" i="51"/>
  <c r="I30" i="51" s="1"/>
  <c r="H38" i="51"/>
  <c r="I38" i="51" s="1"/>
  <c r="K38" i="51" s="1"/>
  <c r="H27" i="51"/>
  <c r="I27" i="51" s="1"/>
  <c r="K27" i="51" s="1"/>
  <c r="H19" i="51"/>
  <c r="I19" i="51" s="1"/>
  <c r="K19" i="51" s="1"/>
  <c r="H13" i="51"/>
  <c r="I13" i="51" s="1"/>
  <c r="H39" i="51"/>
  <c r="I39" i="51" s="1"/>
  <c r="K39" i="51" s="1"/>
  <c r="H7" i="51"/>
  <c r="I7" i="51" s="1"/>
  <c r="K7" i="51" s="1"/>
  <c r="H12" i="51"/>
  <c r="I12" i="51" s="1"/>
  <c r="K12" i="51" s="1"/>
  <c r="H40" i="51"/>
  <c r="I40" i="51" s="1"/>
  <c r="H34" i="51"/>
  <c r="I34" i="51" s="1"/>
  <c r="K34" i="51" s="1"/>
  <c r="H10" i="51"/>
  <c r="I10" i="51" s="1"/>
  <c r="H26" i="51"/>
  <c r="I26" i="51" s="1"/>
  <c r="H33" i="51"/>
  <c r="I33" i="51" s="1"/>
  <c r="K33" i="51" s="1"/>
  <c r="H36" i="51"/>
  <c r="I36" i="51" s="1"/>
  <c r="K36" i="51" s="1"/>
  <c r="H32" i="51"/>
  <c r="I32" i="51" s="1"/>
  <c r="K32" i="51" s="1"/>
  <c r="H8" i="51"/>
  <c r="I8" i="51" s="1"/>
  <c r="K8" i="51" s="1"/>
  <c r="H31" i="51"/>
  <c r="I31" i="51" s="1"/>
  <c r="K31" i="51" s="1"/>
  <c r="H37" i="51"/>
  <c r="I37" i="51" s="1"/>
  <c r="K37" i="51" s="1"/>
  <c r="H24" i="51"/>
  <c r="I24" i="51" s="1"/>
  <c r="H16" i="51"/>
  <c r="I16" i="51" s="1"/>
  <c r="K16" i="51" s="1"/>
  <c r="H18" i="51"/>
  <c r="I18" i="51" s="1"/>
  <c r="H9" i="51"/>
  <c r="I9" i="51" s="1"/>
  <c r="K9" i="51" s="1"/>
  <c r="H17" i="51"/>
  <c r="I17" i="51" s="1"/>
  <c r="K17" i="51" s="1"/>
  <c r="H22" i="51"/>
  <c r="I22" i="51" s="1"/>
  <c r="K22" i="51" s="1"/>
  <c r="H14" i="51"/>
  <c r="I14" i="51" s="1"/>
  <c r="K14" i="51" s="1"/>
  <c r="H29" i="51"/>
  <c r="I29" i="51" s="1"/>
  <c r="H35" i="51"/>
  <c r="I35" i="51" s="1"/>
  <c r="K35" i="51" s="1"/>
  <c r="K19" i="29"/>
  <c r="K40" i="29"/>
  <c r="K31" i="20"/>
  <c r="K26" i="20"/>
  <c r="K32" i="20"/>
  <c r="K42" i="31"/>
  <c r="K20" i="31"/>
  <c r="K21" i="28"/>
  <c r="K40" i="28"/>
  <c r="K17" i="28"/>
  <c r="K25" i="26"/>
  <c r="K16" i="26"/>
  <c r="H22" i="45"/>
  <c r="I22" i="45" s="1"/>
  <c r="H38" i="45"/>
  <c r="I38" i="45" s="1"/>
  <c r="H33" i="45"/>
  <c r="I33" i="45" s="1"/>
  <c r="H16" i="45"/>
  <c r="I16" i="45" s="1"/>
  <c r="H28" i="45"/>
  <c r="I28" i="45" s="1"/>
  <c r="H10" i="45"/>
  <c r="I10" i="45" s="1"/>
  <c r="H37" i="45"/>
  <c r="I37" i="45" s="1"/>
  <c r="H12" i="45"/>
  <c r="I12" i="45" s="1"/>
  <c r="H7" i="45"/>
  <c r="I7" i="45" s="1"/>
  <c r="H32" i="45"/>
  <c r="I32" i="45" s="1"/>
  <c r="H17" i="45"/>
  <c r="I17" i="45" s="1"/>
  <c r="H43" i="45"/>
  <c r="I43" i="45" s="1"/>
  <c r="H42" i="45"/>
  <c r="I42" i="45" s="1"/>
  <c r="H15" i="45"/>
  <c r="I15" i="45" s="1"/>
  <c r="H30" i="45"/>
  <c r="I30" i="45" s="1"/>
  <c r="H31" i="45"/>
  <c r="I31" i="45" s="1"/>
  <c r="H6" i="45"/>
  <c r="I6" i="45" s="1"/>
  <c r="H20" i="45"/>
  <c r="I20" i="45" s="1"/>
  <c r="H39" i="45"/>
  <c r="I39" i="45" s="1"/>
  <c r="H21" i="45"/>
  <c r="I21" i="45" s="1"/>
  <c r="H35" i="45"/>
  <c r="I35" i="45" s="1"/>
  <c r="H40" i="45"/>
  <c r="I40" i="45" s="1"/>
  <c r="H41" i="45"/>
  <c r="I41" i="45" s="1"/>
  <c r="H34" i="45"/>
  <c r="I34" i="45" s="1"/>
  <c r="H19" i="45"/>
  <c r="I19" i="45" s="1"/>
  <c r="H26" i="45"/>
  <c r="I26" i="45" s="1"/>
  <c r="H8" i="45"/>
  <c r="I8" i="45" s="1"/>
  <c r="H36" i="45"/>
  <c r="I36" i="45" s="1"/>
  <c r="H23" i="45"/>
  <c r="I23" i="45" s="1"/>
  <c r="H27" i="45"/>
  <c r="I27" i="45" s="1"/>
  <c r="H13" i="45"/>
  <c r="I13" i="45" s="1"/>
  <c r="H5" i="45"/>
  <c r="H9" i="45"/>
  <c r="I9" i="45" s="1"/>
  <c r="H14" i="45"/>
  <c r="I14" i="45" s="1"/>
  <c r="H11" i="45"/>
  <c r="I11" i="45" s="1"/>
  <c r="H25" i="45"/>
  <c r="I25" i="45" s="1"/>
  <c r="H18" i="45"/>
  <c r="I18" i="45" s="1"/>
  <c r="H24" i="45"/>
  <c r="I24" i="45" s="1"/>
  <c r="H29" i="45"/>
  <c r="I29" i="45" s="1"/>
  <c r="K14" i="30"/>
  <c r="K35" i="30"/>
  <c r="K40" i="42"/>
  <c r="K35" i="42"/>
  <c r="I5" i="42"/>
  <c r="K15" i="35"/>
  <c r="K29" i="35"/>
  <c r="K16" i="48"/>
  <c r="K31" i="37"/>
  <c r="K35" i="37"/>
  <c r="K35" i="52"/>
  <c r="K32" i="52"/>
  <c r="K40" i="40"/>
  <c r="K27" i="37"/>
  <c r="K12" i="52"/>
  <c r="K16" i="47"/>
  <c r="K36" i="34"/>
  <c r="K38" i="29"/>
  <c r="H40" i="55"/>
  <c r="I40" i="55" s="1"/>
  <c r="H29" i="55"/>
  <c r="I29" i="55" s="1"/>
  <c r="H15" i="55"/>
  <c r="I15" i="55" s="1"/>
  <c r="H30" i="55"/>
  <c r="I30" i="55" s="1"/>
  <c r="H11" i="55"/>
  <c r="I11" i="55" s="1"/>
  <c r="H21" i="55"/>
  <c r="I21" i="55" s="1"/>
  <c r="H22" i="55"/>
  <c r="I22" i="55" s="1"/>
  <c r="H12" i="55"/>
  <c r="I12" i="55" s="1"/>
  <c r="H13" i="55"/>
  <c r="I13" i="55" s="1"/>
  <c r="H35" i="55"/>
  <c r="I35" i="55" s="1"/>
  <c r="H23" i="55"/>
  <c r="I23" i="55" s="1"/>
  <c r="H31" i="55"/>
  <c r="I31" i="55" s="1"/>
  <c r="H41" i="55"/>
  <c r="I41" i="55" s="1"/>
  <c r="H26" i="55"/>
  <c r="I26" i="55" s="1"/>
  <c r="H24" i="55"/>
  <c r="I24" i="55" s="1"/>
  <c r="H19" i="55"/>
  <c r="I19" i="55" s="1"/>
  <c r="H33" i="55"/>
  <c r="I33" i="55" s="1"/>
  <c r="H28" i="55"/>
  <c r="I28" i="55" s="1"/>
  <c r="H6" i="55"/>
  <c r="I6" i="55" s="1"/>
  <c r="K6" i="55" s="1"/>
  <c r="H34" i="55"/>
  <c r="I34" i="55" s="1"/>
  <c r="H42" i="55"/>
  <c r="I42" i="55" s="1"/>
  <c r="H18" i="55"/>
  <c r="I18" i="55" s="1"/>
  <c r="H5" i="55"/>
  <c r="H27" i="55"/>
  <c r="I27" i="55" s="1"/>
  <c r="H17" i="55"/>
  <c r="I17" i="55" s="1"/>
  <c r="H10" i="55"/>
  <c r="I10" i="55" s="1"/>
  <c r="H20" i="55"/>
  <c r="I20" i="55" s="1"/>
  <c r="H32" i="55"/>
  <c r="I32" i="55" s="1"/>
  <c r="H37" i="55"/>
  <c r="I37" i="55" s="1"/>
  <c r="H9" i="55"/>
  <c r="I9" i="55" s="1"/>
  <c r="H14" i="55"/>
  <c r="I14" i="55" s="1"/>
  <c r="H38" i="55"/>
  <c r="I38" i="55" s="1"/>
  <c r="H43" i="55"/>
  <c r="I43" i="55" s="1"/>
  <c r="H7" i="55"/>
  <c r="I7" i="55" s="1"/>
  <c r="K7" i="55" s="1"/>
  <c r="H16" i="55"/>
  <c r="I16" i="55" s="1"/>
  <c r="H25" i="55"/>
  <c r="I25" i="55" s="1"/>
  <c r="H8" i="55"/>
  <c r="I8" i="55" s="1"/>
  <c r="H39" i="55"/>
  <c r="I39" i="55" s="1"/>
  <c r="H36" i="55"/>
  <c r="I36" i="55" s="1"/>
  <c r="K22" i="30"/>
  <c r="K6" i="29"/>
  <c r="K28" i="29"/>
  <c r="K43" i="31"/>
  <c r="K29" i="28"/>
  <c r="K41" i="26"/>
  <c r="K26" i="26"/>
  <c r="K43" i="26"/>
  <c r="K19" i="30"/>
  <c r="K11" i="30"/>
  <c r="K34" i="42"/>
  <c r="K25" i="42"/>
  <c r="K18" i="20"/>
  <c r="K40" i="26"/>
  <c r="K10" i="29"/>
  <c r="K33" i="29"/>
  <c r="I5" i="20"/>
  <c r="H44" i="20"/>
  <c r="K20" i="20"/>
  <c r="K39" i="20"/>
  <c r="K22" i="31"/>
  <c r="K38" i="31"/>
  <c r="K27" i="28"/>
  <c r="K35" i="28"/>
  <c r="K10" i="28"/>
  <c r="K21" i="26"/>
  <c r="K20" i="26"/>
  <c r="I5" i="58"/>
  <c r="H44" i="58"/>
  <c r="K28" i="30"/>
  <c r="K34" i="30"/>
  <c r="K21" i="42"/>
  <c r="K33" i="42"/>
  <c r="K29" i="48"/>
  <c r="K39" i="48"/>
  <c r="I5" i="48"/>
  <c r="K11" i="23"/>
  <c r="K30" i="37"/>
  <c r="K20" i="37"/>
  <c r="K10" i="37"/>
  <c r="K11" i="52"/>
  <c r="K12" i="53"/>
  <c r="K16" i="28"/>
  <c r="K27" i="48"/>
  <c r="K32" i="28"/>
  <c r="K25" i="30"/>
  <c r="K39" i="52"/>
  <c r="K18" i="52"/>
  <c r="K43" i="37"/>
  <c r="K26" i="52"/>
  <c r="K33" i="52"/>
  <c r="K38" i="52"/>
  <c r="K15" i="20"/>
  <c r="K36" i="39"/>
  <c r="K8" i="29"/>
  <c r="K17" i="29"/>
  <c r="K37" i="29"/>
  <c r="K21" i="20"/>
  <c r="K40" i="20"/>
  <c r="K38" i="20"/>
  <c r="K26" i="31"/>
  <c r="K28" i="31"/>
  <c r="K30" i="28"/>
  <c r="K20" i="28"/>
  <c r="K43" i="28"/>
  <c r="K14" i="26"/>
  <c r="K42" i="26"/>
  <c r="K6" i="30"/>
  <c r="K24" i="30"/>
  <c r="K43" i="30"/>
  <c r="K43" i="42"/>
  <c r="K36" i="42"/>
  <c r="K29" i="29"/>
  <c r="K14" i="29"/>
  <c r="K24" i="29"/>
  <c r="K36" i="20"/>
  <c r="K42" i="20"/>
  <c r="H21" i="38"/>
  <c r="I21" i="38" s="1"/>
  <c r="H17" i="38"/>
  <c r="I17" i="38" s="1"/>
  <c r="H41" i="38"/>
  <c r="I41" i="38" s="1"/>
  <c r="H28" i="38"/>
  <c r="I28" i="38" s="1"/>
  <c r="H7" i="38"/>
  <c r="I7" i="38" s="1"/>
  <c r="H15" i="38"/>
  <c r="I15" i="38" s="1"/>
  <c r="H37" i="38"/>
  <c r="I37" i="38" s="1"/>
  <c r="H22" i="38"/>
  <c r="I22" i="38" s="1"/>
  <c r="H34" i="38"/>
  <c r="I34" i="38" s="1"/>
  <c r="H35" i="38"/>
  <c r="I35" i="38" s="1"/>
  <c r="H6" i="38"/>
  <c r="I6" i="38" s="1"/>
  <c r="H24" i="38"/>
  <c r="I24" i="38" s="1"/>
  <c r="H16" i="38"/>
  <c r="I16" i="38" s="1"/>
  <c r="H32" i="38"/>
  <c r="I32" i="38" s="1"/>
  <c r="H18" i="38"/>
  <c r="I18" i="38" s="1"/>
  <c r="H8" i="38"/>
  <c r="I8" i="38" s="1"/>
  <c r="H12" i="38"/>
  <c r="I12" i="38" s="1"/>
  <c r="H38" i="38"/>
  <c r="I38" i="38" s="1"/>
  <c r="H19" i="38"/>
  <c r="I19" i="38" s="1"/>
  <c r="H29" i="38"/>
  <c r="I29" i="38" s="1"/>
  <c r="H33" i="38"/>
  <c r="I33" i="38" s="1"/>
  <c r="H27" i="38"/>
  <c r="I27" i="38" s="1"/>
  <c r="H25" i="38"/>
  <c r="I25" i="38" s="1"/>
  <c r="H11" i="38"/>
  <c r="I11" i="38" s="1"/>
  <c r="H39" i="38"/>
  <c r="I39" i="38" s="1"/>
  <c r="H30" i="38"/>
  <c r="I30" i="38" s="1"/>
  <c r="H10" i="38"/>
  <c r="I10" i="38" s="1"/>
  <c r="H36" i="38"/>
  <c r="I36" i="38" s="1"/>
  <c r="H5" i="38"/>
  <c r="H31" i="38"/>
  <c r="I31" i="38" s="1"/>
  <c r="H26" i="38"/>
  <c r="I26" i="38" s="1"/>
  <c r="H43" i="38"/>
  <c r="I43" i="38" s="1"/>
  <c r="H9" i="38"/>
  <c r="I9" i="38" s="1"/>
  <c r="H13" i="38"/>
  <c r="I13" i="38" s="1"/>
  <c r="H42" i="38"/>
  <c r="I42" i="38" s="1"/>
  <c r="H40" i="38"/>
  <c r="I40" i="38" s="1"/>
  <c r="H14" i="38"/>
  <c r="I14" i="38" s="1"/>
  <c r="H20" i="38"/>
  <c r="I20" i="38" s="1"/>
  <c r="H23" i="38"/>
  <c r="I23" i="38" s="1"/>
  <c r="K35" i="31"/>
  <c r="K15" i="31"/>
  <c r="K25" i="28"/>
  <c r="K13" i="28"/>
  <c r="K33" i="26"/>
  <c r="K29" i="26"/>
  <c r="K15" i="30"/>
  <c r="K41" i="30"/>
  <c r="K7" i="30"/>
  <c r="K23" i="42"/>
  <c r="K34" i="35"/>
  <c r="K42" i="44"/>
  <c r="K29" i="37"/>
  <c r="K19" i="37"/>
  <c r="K40" i="52"/>
  <c r="K31" i="52"/>
  <c r="K37" i="52"/>
  <c r="K41" i="53"/>
  <c r="K35" i="29"/>
  <c r="K25" i="20"/>
  <c r="K17" i="26"/>
  <c r="K36" i="30"/>
  <c r="K21" i="37"/>
  <c r="K39" i="26"/>
  <c r="K36" i="31"/>
  <c r="K25" i="37"/>
  <c r="K23" i="37"/>
  <c r="K37" i="53"/>
  <c r="K42" i="50"/>
  <c r="K10" i="39"/>
  <c r="K16" i="29"/>
  <c r="K11" i="29"/>
  <c r="K15" i="29"/>
  <c r="K24" i="20"/>
  <c r="K12" i="20"/>
  <c r="K37" i="31"/>
  <c r="I5" i="31"/>
  <c r="H44" i="31"/>
  <c r="K21" i="31"/>
  <c r="K14" i="28"/>
  <c r="K19" i="28"/>
  <c r="K38" i="26"/>
  <c r="K19" i="26"/>
  <c r="K9" i="30"/>
  <c r="K27" i="30"/>
  <c r="K30" i="30"/>
  <c r="K30" i="42"/>
  <c r="K31" i="42"/>
  <c r="K24" i="37"/>
  <c r="K29" i="52"/>
  <c r="K30" i="52"/>
  <c r="K25" i="52"/>
  <c r="K13" i="47"/>
  <c r="K38" i="47"/>
  <c r="K38" i="39"/>
  <c r="H38" i="57"/>
  <c r="I38" i="57" s="1"/>
  <c r="K38" i="57" s="1"/>
  <c r="H43" i="57"/>
  <c r="I43" i="57" s="1"/>
  <c r="K43" i="57" s="1"/>
  <c r="H18" i="57"/>
  <c r="I18" i="57" s="1"/>
  <c r="K18" i="57" s="1"/>
  <c r="H31" i="57"/>
  <c r="I31" i="57" s="1"/>
  <c r="K31" i="57" s="1"/>
  <c r="H29" i="57"/>
  <c r="I29" i="57" s="1"/>
  <c r="K29" i="57" s="1"/>
  <c r="H22" i="57"/>
  <c r="I22" i="57" s="1"/>
  <c r="K22" i="57" s="1"/>
  <c r="H42" i="57"/>
  <c r="I42" i="57" s="1"/>
  <c r="K42" i="57" s="1"/>
  <c r="H28" i="57"/>
  <c r="I28" i="57" s="1"/>
  <c r="K28" i="57" s="1"/>
  <c r="H14" i="57"/>
  <c r="I14" i="57" s="1"/>
  <c r="K14" i="57" s="1"/>
  <c r="H33" i="57"/>
  <c r="I33" i="57" s="1"/>
  <c r="K33" i="57" s="1"/>
  <c r="H7" i="57"/>
  <c r="I7" i="57" s="1"/>
  <c r="K7" i="57" s="1"/>
  <c r="H25" i="57"/>
  <c r="I25" i="57" s="1"/>
  <c r="K25" i="57" s="1"/>
  <c r="H32" i="57"/>
  <c r="I32" i="57" s="1"/>
  <c r="K32" i="57" s="1"/>
  <c r="H9" i="57"/>
  <c r="I9" i="57" s="1"/>
  <c r="K9" i="57" s="1"/>
  <c r="H40" i="57"/>
  <c r="I40" i="57" s="1"/>
  <c r="K40" i="57" s="1"/>
  <c r="H15" i="57"/>
  <c r="I15" i="57" s="1"/>
  <c r="K15" i="57" s="1"/>
  <c r="H39" i="57"/>
  <c r="I39" i="57" s="1"/>
  <c r="K39" i="57" s="1"/>
  <c r="H11" i="57"/>
  <c r="I11" i="57" s="1"/>
  <c r="K11" i="57" s="1"/>
  <c r="H21" i="57"/>
  <c r="I21" i="57" s="1"/>
  <c r="K21" i="57" s="1"/>
  <c r="H6" i="57"/>
  <c r="I6" i="57" s="1"/>
  <c r="K6" i="57" s="1"/>
  <c r="H13" i="57"/>
  <c r="I13" i="57" s="1"/>
  <c r="K13" i="57" s="1"/>
  <c r="H17" i="57"/>
  <c r="I17" i="57" s="1"/>
  <c r="K17" i="57" s="1"/>
  <c r="H27" i="57"/>
  <c r="I27" i="57" s="1"/>
  <c r="K27" i="57" s="1"/>
  <c r="H19" i="57"/>
  <c r="I19" i="57" s="1"/>
  <c r="K19" i="57" s="1"/>
  <c r="H30" i="57"/>
  <c r="I30" i="57" s="1"/>
  <c r="K30" i="57" s="1"/>
  <c r="H23" i="57"/>
  <c r="I23" i="57" s="1"/>
  <c r="K23" i="57" s="1"/>
  <c r="H12" i="57"/>
  <c r="I12" i="57" s="1"/>
  <c r="K12" i="57" s="1"/>
  <c r="H37" i="57"/>
  <c r="I37" i="57" s="1"/>
  <c r="K37" i="57" s="1"/>
  <c r="H36" i="57"/>
  <c r="I36" i="57" s="1"/>
  <c r="K36" i="57" s="1"/>
  <c r="H20" i="57"/>
  <c r="I20" i="57" s="1"/>
  <c r="K20" i="57" s="1"/>
  <c r="H41" i="57"/>
  <c r="I41" i="57" s="1"/>
  <c r="K41" i="57" s="1"/>
  <c r="H16" i="57"/>
  <c r="I16" i="57" s="1"/>
  <c r="K16" i="57" s="1"/>
  <c r="H34" i="57"/>
  <c r="I34" i="57" s="1"/>
  <c r="K34" i="57" s="1"/>
  <c r="H26" i="57"/>
  <c r="I26" i="57" s="1"/>
  <c r="K26" i="57" s="1"/>
  <c r="H5" i="57"/>
  <c r="H8" i="57"/>
  <c r="I8" i="57" s="1"/>
  <c r="K8" i="57" s="1"/>
  <c r="H35" i="57"/>
  <c r="I35" i="57" s="1"/>
  <c r="K35" i="57" s="1"/>
  <c r="H10" i="57"/>
  <c r="I10" i="57" s="1"/>
  <c r="K10" i="57" s="1"/>
  <c r="H24" i="57"/>
  <c r="I24" i="57" s="1"/>
  <c r="K24" i="57" s="1"/>
  <c r="K43" i="44"/>
  <c r="K30" i="20"/>
  <c r="K13" i="42"/>
  <c r="K13" i="35"/>
  <c r="K20" i="35"/>
  <c r="K18" i="23"/>
  <c r="K31" i="48"/>
  <c r="K38" i="37"/>
  <c r="K36" i="52"/>
  <c r="K27" i="52"/>
  <c r="K17" i="52"/>
  <c r="K34" i="50"/>
  <c r="K38" i="50"/>
  <c r="K15" i="52"/>
  <c r="K24" i="52"/>
  <c r="K29" i="50"/>
  <c r="K40" i="31"/>
  <c r="K23" i="26"/>
  <c r="H32" i="43"/>
  <c r="I32" i="43" s="1"/>
  <c r="H43" i="43"/>
  <c r="I43" i="43" s="1"/>
  <c r="H10" i="43"/>
  <c r="I10" i="43" s="1"/>
  <c r="H6" i="43"/>
  <c r="I6" i="43" s="1"/>
  <c r="H33" i="43"/>
  <c r="I33" i="43" s="1"/>
  <c r="H21" i="43"/>
  <c r="I21" i="43" s="1"/>
  <c r="H12" i="43"/>
  <c r="I12" i="43" s="1"/>
  <c r="H38" i="43"/>
  <c r="I38" i="43" s="1"/>
  <c r="H18" i="43"/>
  <c r="I18" i="43" s="1"/>
  <c r="H27" i="43"/>
  <c r="I27" i="43" s="1"/>
  <c r="H9" i="43"/>
  <c r="I9" i="43" s="1"/>
  <c r="H40" i="43"/>
  <c r="I40" i="43" s="1"/>
  <c r="H20" i="43"/>
  <c r="I20" i="43" s="1"/>
  <c r="H19" i="43"/>
  <c r="I19" i="43" s="1"/>
  <c r="H16" i="43"/>
  <c r="I16" i="43" s="1"/>
  <c r="H34" i="43"/>
  <c r="I34" i="43" s="1"/>
  <c r="H24" i="43"/>
  <c r="I24" i="43" s="1"/>
  <c r="H26" i="43"/>
  <c r="I26" i="43" s="1"/>
  <c r="H36" i="43"/>
  <c r="I36" i="43" s="1"/>
  <c r="H37" i="43"/>
  <c r="I37" i="43" s="1"/>
  <c r="H8" i="43"/>
  <c r="I8" i="43" s="1"/>
  <c r="H25" i="43"/>
  <c r="I25" i="43" s="1"/>
  <c r="H17" i="43"/>
  <c r="I17" i="43" s="1"/>
  <c r="H13" i="43"/>
  <c r="I13" i="43" s="1"/>
  <c r="H29" i="43"/>
  <c r="I29" i="43" s="1"/>
  <c r="H41" i="43"/>
  <c r="I41" i="43" s="1"/>
  <c r="H23" i="43"/>
  <c r="I23" i="43" s="1"/>
  <c r="H5" i="43"/>
  <c r="H30" i="43"/>
  <c r="I30" i="43" s="1"/>
  <c r="H15" i="43"/>
  <c r="I15" i="43" s="1"/>
  <c r="H39" i="43"/>
  <c r="I39" i="43" s="1"/>
  <c r="H35" i="43"/>
  <c r="I35" i="43" s="1"/>
  <c r="H28" i="43"/>
  <c r="I28" i="43" s="1"/>
  <c r="H11" i="43"/>
  <c r="I11" i="43" s="1"/>
  <c r="H31" i="43"/>
  <c r="I31" i="43" s="1"/>
  <c r="H42" i="43"/>
  <c r="I42" i="43" s="1"/>
  <c r="H14" i="43"/>
  <c r="I14" i="43" s="1"/>
  <c r="H7" i="43"/>
  <c r="I7" i="43" s="1"/>
  <c r="H22" i="43"/>
  <c r="I22" i="43" s="1"/>
  <c r="K7" i="29"/>
  <c r="K33" i="20"/>
  <c r="K31" i="31"/>
  <c r="K23" i="28"/>
  <c r="K22" i="26"/>
  <c r="K36" i="37"/>
  <c r="K27" i="29"/>
  <c r="K12" i="29"/>
  <c r="K9" i="29"/>
  <c r="K35" i="20"/>
  <c r="K11" i="20"/>
  <c r="K33" i="31"/>
  <c r="K32" i="31"/>
  <c r="K10" i="31"/>
  <c r="K8" i="28"/>
  <c r="K38" i="28"/>
  <c r="K6" i="26"/>
  <c r="K11" i="26"/>
  <c r="K32" i="26"/>
  <c r="K39" i="54"/>
  <c r="K18" i="30"/>
  <c r="K37" i="30"/>
  <c r="K39" i="42"/>
  <c r="K18" i="42"/>
  <c r="K15" i="42"/>
  <c r="K40" i="35"/>
  <c r="K43" i="48"/>
  <c r="K33" i="37"/>
  <c r="K13" i="52"/>
  <c r="K9" i="52"/>
  <c r="K40" i="34"/>
  <c r="K12" i="50"/>
  <c r="K24" i="28"/>
  <c r="K41" i="42"/>
  <c r="K39" i="31"/>
  <c r="K22" i="29"/>
  <c r="K41" i="20"/>
  <c r="K12" i="31"/>
  <c r="K42" i="28"/>
  <c r="K8" i="26"/>
  <c r="K42" i="30"/>
  <c r="K39" i="30"/>
  <c r="K11" i="42"/>
  <c r="K41" i="52"/>
  <c r="K23" i="52"/>
  <c r="K28" i="52"/>
  <c r="K31" i="29"/>
  <c r="K36" i="29"/>
  <c r="K28" i="20"/>
  <c r="K13" i="31"/>
  <c r="K14" i="31"/>
  <c r="K17" i="31"/>
  <c r="K9" i="28"/>
  <c r="K15" i="28"/>
  <c r="K35" i="26"/>
  <c r="K9" i="26"/>
  <c r="K12" i="26"/>
  <c r="K38" i="30"/>
  <c r="K27" i="42"/>
  <c r="K6" i="31"/>
  <c r="K28" i="28"/>
  <c r="K28" i="26"/>
  <c r="K37" i="26"/>
  <c r="K10" i="26"/>
  <c r="K21" i="30"/>
  <c r="K29" i="30"/>
  <c r="K32" i="30"/>
  <c r="K11" i="44"/>
  <c r="K43" i="29"/>
  <c r="K26" i="29"/>
  <c r="H29" i="27"/>
  <c r="I29" i="27" s="1"/>
  <c r="H36" i="27"/>
  <c r="I36" i="27" s="1"/>
  <c r="H16" i="27"/>
  <c r="I16" i="27" s="1"/>
  <c r="H10" i="27"/>
  <c r="I10" i="27" s="1"/>
  <c r="H27" i="27"/>
  <c r="I27" i="27" s="1"/>
  <c r="H12" i="27"/>
  <c r="I12" i="27" s="1"/>
  <c r="H7" i="27"/>
  <c r="I7" i="27" s="1"/>
  <c r="K7" i="27" s="1"/>
  <c r="H31" i="27"/>
  <c r="I31" i="27" s="1"/>
  <c r="H38" i="27"/>
  <c r="I38" i="27" s="1"/>
  <c r="H11" i="27"/>
  <c r="I11" i="27" s="1"/>
  <c r="H18" i="27"/>
  <c r="I18" i="27" s="1"/>
  <c r="H37" i="27"/>
  <c r="I37" i="27" s="1"/>
  <c r="H40" i="27"/>
  <c r="I40" i="27" s="1"/>
  <c r="H33" i="27"/>
  <c r="I33" i="27" s="1"/>
  <c r="H43" i="27"/>
  <c r="I43" i="27" s="1"/>
  <c r="K43" i="27" s="1"/>
  <c r="H8" i="27"/>
  <c r="I8" i="27" s="1"/>
  <c r="H41" i="27"/>
  <c r="I41" i="27" s="1"/>
  <c r="H14" i="27"/>
  <c r="I14" i="27" s="1"/>
  <c r="H24" i="27"/>
  <c r="I24" i="27" s="1"/>
  <c r="H9" i="27"/>
  <c r="I9" i="27" s="1"/>
  <c r="H35" i="27"/>
  <c r="I35" i="27" s="1"/>
  <c r="H32" i="27"/>
  <c r="I32" i="27" s="1"/>
  <c r="H5" i="27"/>
  <c r="H21" i="27"/>
  <c r="I21" i="27" s="1"/>
  <c r="H34" i="27"/>
  <c r="I34" i="27" s="1"/>
  <c r="H15" i="27"/>
  <c r="I15" i="27" s="1"/>
  <c r="H19" i="27"/>
  <c r="I19" i="27" s="1"/>
  <c r="H6" i="27"/>
  <c r="I6" i="27" s="1"/>
  <c r="K6" i="27" s="1"/>
  <c r="H30" i="27"/>
  <c r="I30" i="27" s="1"/>
  <c r="H39" i="27"/>
  <c r="I39" i="27" s="1"/>
  <c r="H28" i="27"/>
  <c r="I28" i="27" s="1"/>
  <c r="H17" i="27"/>
  <c r="I17" i="27" s="1"/>
  <c r="H26" i="27"/>
  <c r="I26" i="27" s="1"/>
  <c r="H25" i="27"/>
  <c r="I25" i="27" s="1"/>
  <c r="H42" i="27"/>
  <c r="I42" i="27" s="1"/>
  <c r="H20" i="27"/>
  <c r="I20" i="27" s="1"/>
  <c r="H23" i="27"/>
  <c r="I23" i="27" s="1"/>
  <c r="H22" i="27"/>
  <c r="I22" i="27" s="1"/>
  <c r="H13" i="27"/>
  <c r="I13" i="27" s="1"/>
  <c r="K37" i="20"/>
  <c r="K22" i="20"/>
  <c r="K34" i="31"/>
  <c r="K11" i="31"/>
  <c r="K27" i="31"/>
  <c r="K34" i="28"/>
  <c r="K31" i="28"/>
  <c r="K13" i="26"/>
  <c r="I5" i="26"/>
  <c r="H44" i="26"/>
  <c r="K24" i="26"/>
  <c r="K35" i="54"/>
  <c r="K13" i="30"/>
  <c r="K8" i="30"/>
  <c r="K24" i="42"/>
  <c r="K37" i="42"/>
  <c r="K43" i="36"/>
  <c r="K28" i="33"/>
  <c r="K41" i="23"/>
  <c r="K23" i="44"/>
  <c r="K12" i="37"/>
  <c r="K13" i="56"/>
  <c r="K10" i="52"/>
  <c r="K14" i="52"/>
  <c r="K21" i="47"/>
  <c r="K37" i="24"/>
  <c r="K26" i="34"/>
  <c r="K23" i="53"/>
  <c r="K35" i="40"/>
  <c r="K39" i="39"/>
  <c r="I5" i="41"/>
  <c r="I5" i="29"/>
  <c r="H44" i="29"/>
  <c r="K16" i="20"/>
  <c r="K13" i="20"/>
  <c r="K11" i="28"/>
  <c r="K17" i="30"/>
  <c r="K36" i="54"/>
  <c r="K12" i="42"/>
  <c r="K23" i="29"/>
  <c r="K19" i="42"/>
  <c r="K34" i="29"/>
  <c r="K10" i="20"/>
  <c r="K10" i="30"/>
  <c r="K16" i="30"/>
  <c r="K25" i="29"/>
  <c r="K20" i="29"/>
  <c r="K13" i="29"/>
  <c r="K29" i="20"/>
  <c r="K17" i="20"/>
  <c r="K18" i="31"/>
  <c r="K9" i="31"/>
  <c r="K26" i="28"/>
  <c r="K42" i="29"/>
  <c r="K30" i="29"/>
  <c r="K14" i="20"/>
  <c r="K19" i="20"/>
  <c r="K24" i="31"/>
  <c r="K8" i="31"/>
  <c r="K7" i="31"/>
  <c r="K41" i="28"/>
  <c r="K18" i="28"/>
  <c r="K27" i="26"/>
  <c r="K30" i="26"/>
  <c r="K36" i="26"/>
  <c r="K20" i="30"/>
  <c r="I5" i="30"/>
  <c r="H44" i="30"/>
  <c r="K20" i="42"/>
  <c r="K10" i="49"/>
  <c r="K42" i="52"/>
  <c r="K20" i="52"/>
  <c r="K40" i="47"/>
  <c r="K40" i="44"/>
  <c r="I5" i="37"/>
  <c r="K16" i="37"/>
  <c r="K43" i="52"/>
  <c r="K21" i="52"/>
  <c r="K36" i="47"/>
  <c r="K25" i="47"/>
  <c r="K23" i="30"/>
  <c r="K32" i="34"/>
  <c r="K23" i="31"/>
  <c r="K41" i="31"/>
  <c r="K36" i="28"/>
  <c r="K16" i="54"/>
  <c r="K32" i="29"/>
  <c r="K41" i="29"/>
  <c r="K23" i="20"/>
  <c r="K16" i="31"/>
  <c r="K25" i="31"/>
  <c r="K39" i="28"/>
  <c r="K12" i="28"/>
  <c r="K15" i="26"/>
  <c r="K34" i="26"/>
  <c r="K40" i="30"/>
  <c r="K28" i="42"/>
  <c r="K19" i="48"/>
  <c r="K23" i="48"/>
  <c r="K34" i="37"/>
  <c r="K40" i="37"/>
  <c r="K34" i="52"/>
  <c r="K19" i="52"/>
  <c r="K36" i="50"/>
  <c r="H5" i="25"/>
  <c r="H28" i="25"/>
  <c r="I28" i="25" s="1"/>
  <c r="H37" i="25"/>
  <c r="I37" i="25" s="1"/>
  <c r="H39" i="25"/>
  <c r="I39" i="25" s="1"/>
  <c r="H11" i="25"/>
  <c r="I11" i="25" s="1"/>
  <c r="H18" i="25"/>
  <c r="I18" i="25" s="1"/>
  <c r="H40" i="25"/>
  <c r="I40" i="25" s="1"/>
  <c r="H19" i="25"/>
  <c r="I19" i="25" s="1"/>
  <c r="H13" i="25"/>
  <c r="I13" i="25" s="1"/>
  <c r="H29" i="25"/>
  <c r="I29" i="25" s="1"/>
  <c r="H42" i="25"/>
  <c r="I42" i="25" s="1"/>
  <c r="H15" i="25"/>
  <c r="I15" i="25" s="1"/>
  <c r="H35" i="25"/>
  <c r="I35" i="25" s="1"/>
  <c r="H30" i="25"/>
  <c r="I30" i="25" s="1"/>
  <c r="H9" i="25"/>
  <c r="I9" i="25" s="1"/>
  <c r="H38" i="25"/>
  <c r="I38" i="25" s="1"/>
  <c r="H21" i="25"/>
  <c r="I21" i="25" s="1"/>
  <c r="H16" i="25"/>
  <c r="I16" i="25" s="1"/>
  <c r="H31" i="25"/>
  <c r="I31" i="25" s="1"/>
  <c r="H26" i="25"/>
  <c r="I26" i="25" s="1"/>
  <c r="H17" i="25"/>
  <c r="I17" i="25" s="1"/>
  <c r="H43" i="25"/>
  <c r="I43" i="25" s="1"/>
  <c r="H7" i="25"/>
  <c r="I7" i="25" s="1"/>
  <c r="H10" i="25"/>
  <c r="I10" i="25" s="1"/>
  <c r="H36" i="25"/>
  <c r="I36" i="25" s="1"/>
  <c r="H33" i="25"/>
  <c r="I33" i="25" s="1"/>
  <c r="H25" i="25"/>
  <c r="I25" i="25" s="1"/>
  <c r="H32" i="25"/>
  <c r="I32" i="25" s="1"/>
  <c r="H12" i="25"/>
  <c r="I12" i="25" s="1"/>
  <c r="H41" i="25"/>
  <c r="I41" i="25" s="1"/>
  <c r="H22" i="25"/>
  <c r="I22" i="25" s="1"/>
  <c r="H14" i="25"/>
  <c r="I14" i="25" s="1"/>
  <c r="H34" i="25"/>
  <c r="I34" i="25" s="1"/>
  <c r="H27" i="25"/>
  <c r="I27" i="25" s="1"/>
  <c r="H8" i="25"/>
  <c r="I8" i="25" s="1"/>
  <c r="H24" i="25"/>
  <c r="I24" i="25" s="1"/>
  <c r="H23" i="25"/>
  <c r="I23" i="25" s="1"/>
  <c r="H6" i="25"/>
  <c r="I6" i="25" s="1"/>
  <c r="H20" i="25"/>
  <c r="I20" i="25" s="1"/>
  <c r="K38" i="42"/>
  <c r="H35" i="46"/>
  <c r="I35" i="46" s="1"/>
  <c r="H32" i="46"/>
  <c r="I32" i="46" s="1"/>
  <c r="H33" i="46"/>
  <c r="I33" i="46" s="1"/>
  <c r="H16" i="46"/>
  <c r="I16" i="46" s="1"/>
  <c r="H40" i="46"/>
  <c r="I40" i="46" s="1"/>
  <c r="H17" i="46"/>
  <c r="I17" i="46" s="1"/>
  <c r="H38" i="46"/>
  <c r="I38" i="46" s="1"/>
  <c r="H19" i="46"/>
  <c r="I19" i="46" s="1"/>
  <c r="H37" i="46"/>
  <c r="I37" i="46" s="1"/>
  <c r="H31" i="46"/>
  <c r="I31" i="46" s="1"/>
  <c r="H23" i="46"/>
  <c r="I23" i="46" s="1"/>
  <c r="H8" i="46"/>
  <c r="I8" i="46" s="1"/>
  <c r="K8" i="46" s="1"/>
  <c r="H27" i="46"/>
  <c r="I27" i="46" s="1"/>
  <c r="H9" i="46"/>
  <c r="I9" i="46" s="1"/>
  <c r="K9" i="46" s="1"/>
  <c r="H13" i="46"/>
  <c r="I13" i="46" s="1"/>
  <c r="H7" i="46"/>
  <c r="I7" i="46" s="1"/>
  <c r="K7" i="46" s="1"/>
  <c r="H20" i="46"/>
  <c r="I20" i="46" s="1"/>
  <c r="H14" i="46"/>
  <c r="I14" i="46" s="1"/>
  <c r="H6" i="46"/>
  <c r="I6" i="46" s="1"/>
  <c r="K6" i="46" s="1"/>
  <c r="H24" i="46"/>
  <c r="I24" i="46" s="1"/>
  <c r="H30" i="46"/>
  <c r="I30" i="46" s="1"/>
  <c r="H36" i="46"/>
  <c r="I36" i="46" s="1"/>
  <c r="H11" i="46"/>
  <c r="I11" i="46" s="1"/>
  <c r="H5" i="46"/>
  <c r="H25" i="46"/>
  <c r="I25" i="46" s="1"/>
  <c r="H41" i="46"/>
  <c r="I41" i="46" s="1"/>
  <c r="H18" i="46"/>
  <c r="I18" i="46" s="1"/>
  <c r="H15" i="46"/>
  <c r="I15" i="46" s="1"/>
  <c r="H26" i="46"/>
  <c r="I26" i="46" s="1"/>
  <c r="H42" i="46"/>
  <c r="I42" i="46" s="1"/>
  <c r="H39" i="46"/>
  <c r="I39" i="46" s="1"/>
  <c r="H22" i="46"/>
  <c r="I22" i="46" s="1"/>
  <c r="H21" i="46"/>
  <c r="I21" i="46" s="1"/>
  <c r="H43" i="46"/>
  <c r="I43" i="46" s="1"/>
  <c r="H34" i="46"/>
  <c r="I34" i="46" s="1"/>
  <c r="H28" i="46"/>
  <c r="I28" i="46" s="1"/>
  <c r="H12" i="46"/>
  <c r="I12" i="46" s="1"/>
  <c r="H29" i="46"/>
  <c r="I29" i="46" s="1"/>
  <c r="H10" i="46"/>
  <c r="I10" i="46" s="1"/>
  <c r="K33" i="30"/>
  <c r="K26" i="42"/>
  <c r="K18" i="29"/>
  <c r="K21" i="29"/>
  <c r="K34" i="20"/>
  <c r="K27" i="20"/>
  <c r="K29" i="31"/>
  <c r="K19" i="31"/>
  <c r="K37" i="28"/>
  <c r="I5" i="28"/>
  <c r="H44" i="28"/>
  <c r="K22" i="28"/>
  <c r="K18" i="26"/>
  <c r="K31" i="26"/>
  <c r="K8" i="54"/>
  <c r="H14" i="32"/>
  <c r="I14" i="32" s="1"/>
  <c r="K14" i="32" s="1"/>
  <c r="H9" i="32"/>
  <c r="I9" i="32" s="1"/>
  <c r="K9" i="32" s="1"/>
  <c r="H39" i="32"/>
  <c r="I39" i="32" s="1"/>
  <c r="K39" i="32" s="1"/>
  <c r="H30" i="32"/>
  <c r="I30" i="32" s="1"/>
  <c r="K30" i="32" s="1"/>
  <c r="H10" i="32"/>
  <c r="I10" i="32" s="1"/>
  <c r="K10" i="32" s="1"/>
  <c r="H7" i="32"/>
  <c r="I7" i="32" s="1"/>
  <c r="K7" i="32" s="1"/>
  <c r="H11" i="32"/>
  <c r="I11" i="32" s="1"/>
  <c r="K11" i="32" s="1"/>
  <c r="H13" i="32"/>
  <c r="I13" i="32" s="1"/>
  <c r="K13" i="32" s="1"/>
  <c r="H18" i="32"/>
  <c r="I18" i="32" s="1"/>
  <c r="K18" i="32" s="1"/>
  <c r="H12" i="32"/>
  <c r="I12" i="32" s="1"/>
  <c r="K12" i="32" s="1"/>
  <c r="H6" i="32"/>
  <c r="I6" i="32" s="1"/>
  <c r="K6" i="32" s="1"/>
  <c r="H35" i="32"/>
  <c r="I35" i="32" s="1"/>
  <c r="K35" i="32" s="1"/>
  <c r="H26" i="32"/>
  <c r="I26" i="32" s="1"/>
  <c r="K26" i="32" s="1"/>
  <c r="H37" i="32"/>
  <c r="I37" i="32" s="1"/>
  <c r="K37" i="32" s="1"/>
  <c r="H16" i="32"/>
  <c r="I16" i="32" s="1"/>
  <c r="K16" i="32" s="1"/>
  <c r="H27" i="32"/>
  <c r="I27" i="32" s="1"/>
  <c r="K27" i="32" s="1"/>
  <c r="H20" i="32"/>
  <c r="I20" i="32" s="1"/>
  <c r="K20" i="32" s="1"/>
  <c r="H31" i="32"/>
  <c r="I31" i="32" s="1"/>
  <c r="K31" i="32" s="1"/>
  <c r="H36" i="32"/>
  <c r="I36" i="32" s="1"/>
  <c r="K36" i="32" s="1"/>
  <c r="H24" i="32"/>
  <c r="I24" i="32" s="1"/>
  <c r="K24" i="32" s="1"/>
  <c r="H21" i="32"/>
  <c r="I21" i="32" s="1"/>
  <c r="K21" i="32" s="1"/>
  <c r="H25" i="32"/>
  <c r="I25" i="32" s="1"/>
  <c r="K25" i="32" s="1"/>
  <c r="H33" i="32"/>
  <c r="I33" i="32" s="1"/>
  <c r="K33" i="32" s="1"/>
  <c r="H19" i="32"/>
  <c r="I19" i="32" s="1"/>
  <c r="K19" i="32" s="1"/>
  <c r="H34" i="32"/>
  <c r="I34" i="32" s="1"/>
  <c r="K34" i="32" s="1"/>
  <c r="H23" i="32"/>
  <c r="I23" i="32" s="1"/>
  <c r="H32" i="32"/>
  <c r="I32" i="32" s="1"/>
  <c r="K32" i="32" s="1"/>
  <c r="H40" i="32"/>
  <c r="I40" i="32" s="1"/>
  <c r="K40" i="32" s="1"/>
  <c r="H41" i="32"/>
  <c r="I41" i="32" s="1"/>
  <c r="K41" i="32" s="1"/>
  <c r="H15" i="32"/>
  <c r="I15" i="32" s="1"/>
  <c r="K15" i="32" s="1"/>
  <c r="H5" i="32"/>
  <c r="H42" i="32"/>
  <c r="I42" i="32" s="1"/>
  <c r="K42" i="32" s="1"/>
  <c r="H22" i="32"/>
  <c r="I22" i="32" s="1"/>
  <c r="K22" i="32" s="1"/>
  <c r="H38" i="32"/>
  <c r="I38" i="32" s="1"/>
  <c r="K38" i="32" s="1"/>
  <c r="H8" i="32"/>
  <c r="I8" i="32" s="1"/>
  <c r="K8" i="32" s="1"/>
  <c r="H28" i="32"/>
  <c r="I28" i="32" s="1"/>
  <c r="K28" i="32" s="1"/>
  <c r="H29" i="32"/>
  <c r="I29" i="32" s="1"/>
  <c r="K29" i="32" s="1"/>
  <c r="H43" i="32"/>
  <c r="I43" i="32" s="1"/>
  <c r="K43" i="32" s="1"/>
  <c r="H17" i="32"/>
  <c r="I17" i="32" s="1"/>
  <c r="K17" i="32" s="1"/>
  <c r="K12" i="30"/>
  <c r="K26" i="30"/>
  <c r="K17" i="42"/>
  <c r="K14" i="42"/>
  <c r="K21" i="48"/>
  <c r="K42" i="37"/>
  <c r="K41" i="37"/>
  <c r="K15" i="37"/>
  <c r="I5" i="52"/>
  <c r="H44" i="52"/>
  <c r="K22" i="52"/>
  <c r="H44" i="42" l="1"/>
  <c r="H44" i="37"/>
  <c r="H44" i="50"/>
  <c r="H44" i="24"/>
  <c r="H44" i="49"/>
  <c r="H44" i="36"/>
  <c r="I44" i="35"/>
  <c r="H44" i="41"/>
  <c r="H44" i="22"/>
  <c r="H44" i="39"/>
  <c r="H44" i="48"/>
  <c r="H44" i="33"/>
  <c r="K7" i="35"/>
  <c r="K44" i="35" s="1"/>
  <c r="M44" i="35" s="1"/>
  <c r="H44" i="35"/>
  <c r="H44" i="23"/>
  <c r="H44" i="21"/>
  <c r="H44" i="40"/>
  <c r="H44" i="44"/>
  <c r="H44" i="54"/>
  <c r="H44" i="56"/>
  <c r="H44" i="47"/>
  <c r="H44" i="34"/>
  <c r="H44" i="53"/>
  <c r="K25" i="25"/>
  <c r="K30" i="27"/>
  <c r="K40" i="27"/>
  <c r="K14" i="55"/>
  <c r="K24" i="55"/>
  <c r="K34" i="45"/>
  <c r="K12" i="45"/>
  <c r="K23" i="32"/>
  <c r="K37" i="27"/>
  <c r="K36" i="38"/>
  <c r="K24" i="38"/>
  <c r="K22" i="46"/>
  <c r="K22" i="25"/>
  <c r="K9" i="25"/>
  <c r="K39" i="46"/>
  <c r="K13" i="46"/>
  <c r="K10" i="38"/>
  <c r="K5" i="52"/>
  <c r="K44" i="52" s="1"/>
  <c r="M44" i="52" s="1"/>
  <c r="I44" i="52"/>
  <c r="K34" i="25"/>
  <c r="K38" i="43"/>
  <c r="K22" i="43"/>
  <c r="K17" i="43"/>
  <c r="K12" i="43"/>
  <c r="K23" i="46"/>
  <c r="K31" i="46"/>
  <c r="K5" i="28"/>
  <c r="K44" i="28" s="1"/>
  <c r="M44" i="28" s="1"/>
  <c r="I44" i="28"/>
  <c r="K38" i="25"/>
  <c r="K42" i="25"/>
  <c r="K41" i="46"/>
  <c r="K10" i="25"/>
  <c r="K42" i="46"/>
  <c r="K18" i="46"/>
  <c r="I5" i="25"/>
  <c r="H44" i="25"/>
  <c r="K32" i="25"/>
  <c r="K17" i="27"/>
  <c r="K8" i="27"/>
  <c r="K5" i="40"/>
  <c r="K44" i="40" s="1"/>
  <c r="M44" i="40" s="1"/>
  <c r="I44" i="40"/>
  <c r="K10" i="46"/>
  <c r="K6" i="38"/>
  <c r="K21" i="25"/>
  <c r="K30" i="51"/>
  <c r="K14" i="25"/>
  <c r="K15" i="25"/>
  <c r="K13" i="43"/>
  <c r="K26" i="46"/>
  <c r="K27" i="46"/>
  <c r="K41" i="25"/>
  <c r="K30" i="25"/>
  <c r="K5" i="37"/>
  <c r="K44" i="37" s="1"/>
  <c r="M44" i="37" s="1"/>
  <c r="I44" i="37"/>
  <c r="K28" i="27"/>
  <c r="K27" i="43"/>
  <c r="K31" i="38"/>
  <c r="K32" i="38"/>
  <c r="K43" i="55"/>
  <c r="K33" i="55"/>
  <c r="K40" i="55"/>
  <c r="K26" i="45"/>
  <c r="K32" i="45"/>
  <c r="K24" i="51"/>
  <c r="K23" i="43"/>
  <c r="K9" i="43"/>
  <c r="K5" i="23"/>
  <c r="K44" i="23" s="1"/>
  <c r="M44" i="23" s="1"/>
  <c r="I44" i="23"/>
  <c r="K26" i="38"/>
  <c r="K18" i="38"/>
  <c r="I44" i="58"/>
  <c r="K5" i="58"/>
  <c r="K44" i="58" s="1"/>
  <c r="M44" i="58" s="1"/>
  <c r="K28" i="55"/>
  <c r="K29" i="55"/>
  <c r="K8" i="45"/>
  <c r="K17" i="45"/>
  <c r="K41" i="43"/>
  <c r="K15" i="46"/>
  <c r="K12" i="25"/>
  <c r="K35" i="25"/>
  <c r="K39" i="27"/>
  <c r="K33" i="27"/>
  <c r="K29" i="43"/>
  <c r="K18" i="43"/>
  <c r="I5" i="38"/>
  <c r="H44" i="38"/>
  <c r="K16" i="38"/>
  <c r="K5" i="39"/>
  <c r="K44" i="39" s="1"/>
  <c r="M44" i="39" s="1"/>
  <c r="I44" i="39"/>
  <c r="K5" i="53"/>
  <c r="K44" i="53" s="1"/>
  <c r="M44" i="53" s="1"/>
  <c r="I44" i="53"/>
  <c r="K38" i="55"/>
  <c r="K19" i="55"/>
  <c r="K19" i="45"/>
  <c r="K7" i="45"/>
  <c r="K9" i="55"/>
  <c r="K26" i="55"/>
  <c r="K29" i="45"/>
  <c r="K41" i="45"/>
  <c r="K37" i="45"/>
  <c r="K25" i="51"/>
  <c r="K25" i="46"/>
  <c r="K37" i="46"/>
  <c r="K33" i="25"/>
  <c r="K29" i="25"/>
  <c r="K19" i="27"/>
  <c r="K18" i="27"/>
  <c r="K5" i="36"/>
  <c r="K44" i="36" s="1"/>
  <c r="M44" i="36" s="1"/>
  <c r="I44" i="36"/>
  <c r="K7" i="43"/>
  <c r="K25" i="43"/>
  <c r="K21" i="43"/>
  <c r="I44" i="54"/>
  <c r="K5" i="54"/>
  <c r="K44" i="54" s="1"/>
  <c r="M44" i="54" s="1"/>
  <c r="K30" i="38"/>
  <c r="K35" i="38"/>
  <c r="K37" i="55"/>
  <c r="K41" i="55"/>
  <c r="K24" i="45"/>
  <c r="K40" i="45"/>
  <c r="K10" i="45"/>
  <c r="K42" i="51"/>
  <c r="I5" i="46"/>
  <c r="H44" i="46"/>
  <c r="K19" i="46"/>
  <c r="K36" i="25"/>
  <c r="K13" i="25"/>
  <c r="K15" i="27"/>
  <c r="K11" i="27"/>
  <c r="K14" i="43"/>
  <c r="K8" i="43"/>
  <c r="K33" i="43"/>
  <c r="K39" i="38"/>
  <c r="K34" i="38"/>
  <c r="I44" i="22"/>
  <c r="K5" i="22"/>
  <c r="K44" i="22" s="1"/>
  <c r="M44" i="22" s="1"/>
  <c r="K32" i="55"/>
  <c r="K31" i="55"/>
  <c r="K18" i="45"/>
  <c r="K35" i="45"/>
  <c r="K28" i="45"/>
  <c r="K20" i="55"/>
  <c r="K28" i="51"/>
  <c r="K29" i="46"/>
  <c r="K17" i="46"/>
  <c r="K5" i="29"/>
  <c r="K44" i="29" s="1"/>
  <c r="M44" i="29" s="1"/>
  <c r="I44" i="29"/>
  <c r="K31" i="27"/>
  <c r="K36" i="43"/>
  <c r="K23" i="38"/>
  <c r="K5" i="50"/>
  <c r="K44" i="50" s="1"/>
  <c r="M44" i="50" s="1"/>
  <c r="I44" i="50"/>
  <c r="K35" i="55"/>
  <c r="K33" i="45"/>
  <c r="K26" i="51"/>
  <c r="K12" i="46"/>
  <c r="K30" i="46"/>
  <c r="K40" i="46"/>
  <c r="K6" i="25"/>
  <c r="K43" i="25"/>
  <c r="K18" i="25"/>
  <c r="K13" i="27"/>
  <c r="I5" i="27"/>
  <c r="H44" i="27"/>
  <c r="K11" i="43"/>
  <c r="K26" i="43"/>
  <c r="K43" i="43"/>
  <c r="K5" i="44"/>
  <c r="K44" i="44" s="1"/>
  <c r="M44" i="44" s="1"/>
  <c r="I44" i="44"/>
  <c r="K5" i="21"/>
  <c r="K44" i="21" s="1"/>
  <c r="M44" i="21" s="1"/>
  <c r="I44" i="21"/>
  <c r="K20" i="38"/>
  <c r="K27" i="38"/>
  <c r="K15" i="38"/>
  <c r="K17" i="55"/>
  <c r="K13" i="55"/>
  <c r="K14" i="45"/>
  <c r="K20" i="45"/>
  <c r="K38" i="45"/>
  <c r="K10" i="51"/>
  <c r="K11" i="46"/>
  <c r="K37" i="43"/>
  <c r="K5" i="34"/>
  <c r="K44" i="34" s="1"/>
  <c r="M44" i="34" s="1"/>
  <c r="I44" i="34"/>
  <c r="K12" i="27"/>
  <c r="K24" i="43"/>
  <c r="K14" i="38"/>
  <c r="K33" i="38"/>
  <c r="K7" i="38"/>
  <c r="K5" i="20"/>
  <c r="K44" i="20" s="1"/>
  <c r="M44" i="20" s="1"/>
  <c r="I44" i="20"/>
  <c r="K27" i="55"/>
  <c r="K12" i="55"/>
  <c r="K9" i="45"/>
  <c r="K6" i="45"/>
  <c r="K22" i="45"/>
  <c r="K29" i="51"/>
  <c r="K42" i="43"/>
  <c r="K5" i="49"/>
  <c r="K44" i="49" s="1"/>
  <c r="M44" i="49" s="1"/>
  <c r="I44" i="49"/>
  <c r="K22" i="38"/>
  <c r="K40" i="25"/>
  <c r="K10" i="55"/>
  <c r="K5" i="41"/>
  <c r="K44" i="41" s="1"/>
  <c r="M44" i="41" s="1"/>
  <c r="I44" i="41"/>
  <c r="K32" i="27"/>
  <c r="K34" i="46"/>
  <c r="K33" i="46"/>
  <c r="K24" i="25"/>
  <c r="K26" i="25"/>
  <c r="K23" i="27"/>
  <c r="K35" i="27"/>
  <c r="K27" i="27"/>
  <c r="K5" i="56"/>
  <c r="K44" i="56" s="1"/>
  <c r="M44" i="56" s="1"/>
  <c r="I44" i="56"/>
  <c r="K35" i="43"/>
  <c r="K34" i="43"/>
  <c r="K5" i="31"/>
  <c r="K44" i="31" s="1"/>
  <c r="M44" i="31" s="1"/>
  <c r="I44" i="31"/>
  <c r="K5" i="24"/>
  <c r="K44" i="24" s="1"/>
  <c r="M44" i="24" s="1"/>
  <c r="I44" i="24"/>
  <c r="K40" i="38"/>
  <c r="K29" i="38"/>
  <c r="K28" i="38"/>
  <c r="K36" i="55"/>
  <c r="I5" i="55"/>
  <c r="H44" i="55"/>
  <c r="K22" i="55"/>
  <c r="K5" i="42"/>
  <c r="K44" i="42" s="1"/>
  <c r="M44" i="42" s="1"/>
  <c r="I44" i="42"/>
  <c r="I5" i="45"/>
  <c r="H44" i="45"/>
  <c r="K31" i="45"/>
  <c r="K40" i="51"/>
  <c r="K34" i="27"/>
  <c r="K6" i="43"/>
  <c r="K25" i="45"/>
  <c r="K16" i="45"/>
  <c r="K7" i="25"/>
  <c r="K5" i="26"/>
  <c r="K44" i="26" s="1"/>
  <c r="M44" i="26" s="1"/>
  <c r="I44" i="26"/>
  <c r="K21" i="27"/>
  <c r="K31" i="43"/>
  <c r="K25" i="38"/>
  <c r="K37" i="38"/>
  <c r="K11" i="45"/>
  <c r="I5" i="32"/>
  <c r="H44" i="32"/>
  <c r="K24" i="46"/>
  <c r="K22" i="27"/>
  <c r="K28" i="43"/>
  <c r="K32" i="43"/>
  <c r="K39" i="25"/>
  <c r="K43" i="46"/>
  <c r="K14" i="46"/>
  <c r="K32" i="46"/>
  <c r="K8" i="25"/>
  <c r="K31" i="25"/>
  <c r="K37" i="25"/>
  <c r="K5" i="30"/>
  <c r="K44" i="30" s="1"/>
  <c r="M44" i="30" s="1"/>
  <c r="I44" i="30"/>
  <c r="K20" i="27"/>
  <c r="K9" i="27"/>
  <c r="K10" i="27"/>
  <c r="K39" i="43"/>
  <c r="K16" i="43"/>
  <c r="K42" i="38"/>
  <c r="K19" i="38"/>
  <c r="K41" i="38"/>
  <c r="K39" i="55"/>
  <c r="K18" i="55"/>
  <c r="K21" i="55"/>
  <c r="K13" i="45"/>
  <c r="K30" i="45"/>
  <c r="K38" i="46"/>
  <c r="K19" i="25"/>
  <c r="K38" i="27"/>
  <c r="K11" i="38"/>
  <c r="K23" i="55"/>
  <c r="K21" i="45"/>
  <c r="K36" i="46"/>
  <c r="K20" i="25"/>
  <c r="K10" i="43"/>
  <c r="K39" i="45"/>
  <c r="K28" i="46"/>
  <c r="K16" i="46"/>
  <c r="K23" i="25"/>
  <c r="K17" i="25"/>
  <c r="K11" i="25"/>
  <c r="K21" i="46"/>
  <c r="K20" i="46"/>
  <c r="K35" i="46"/>
  <c r="K27" i="25"/>
  <c r="K16" i="25"/>
  <c r="K28" i="25"/>
  <c r="K5" i="33"/>
  <c r="K44" i="33" s="1"/>
  <c r="M44" i="33" s="1"/>
  <c r="I44" i="33"/>
  <c r="K42" i="27"/>
  <c r="K24" i="27"/>
  <c r="K16" i="27"/>
  <c r="K15" i="43"/>
  <c r="K19" i="43"/>
  <c r="K13" i="38"/>
  <c r="K38" i="38"/>
  <c r="K17" i="38"/>
  <c r="K8" i="55"/>
  <c r="K42" i="55"/>
  <c r="K11" i="55"/>
  <c r="K27" i="45"/>
  <c r="K15" i="45"/>
  <c r="I5" i="51"/>
  <c r="H44" i="51"/>
  <c r="K5" i="47"/>
  <c r="K44" i="47" s="1"/>
  <c r="M44" i="47" s="1"/>
  <c r="I44" i="47"/>
  <c r="K25" i="27"/>
  <c r="K14" i="27"/>
  <c r="K36" i="27"/>
  <c r="K30" i="43"/>
  <c r="K20" i="43"/>
  <c r="K9" i="38"/>
  <c r="K12" i="38"/>
  <c r="K21" i="38"/>
  <c r="K5" i="48"/>
  <c r="K44" i="48" s="1"/>
  <c r="M44" i="48" s="1"/>
  <c r="I44" i="48"/>
  <c r="K25" i="55"/>
  <c r="K34" i="55"/>
  <c r="K30" i="55"/>
  <c r="K23" i="45"/>
  <c r="K42" i="45"/>
  <c r="K26" i="27"/>
  <c r="K41" i="27"/>
  <c r="K29" i="27"/>
  <c r="H44" i="43"/>
  <c r="I5" i="43"/>
  <c r="K40" i="43"/>
  <c r="I5" i="57"/>
  <c r="H44" i="57"/>
  <c r="K43" i="38"/>
  <c r="K8" i="38"/>
  <c r="K16" i="55"/>
  <c r="K15" i="55"/>
  <c r="K36" i="45"/>
  <c r="K43" i="45"/>
  <c r="K18" i="51"/>
  <c r="K13" i="51"/>
  <c r="I44" i="57" l="1"/>
  <c r="K5" i="57"/>
  <c r="K44" i="57" s="1"/>
  <c r="M44" i="57" s="1"/>
  <c r="O7" i="44"/>
  <c r="Q7" i="44" s="1"/>
  <c r="O31" i="44"/>
  <c r="Q31" i="44" s="1"/>
  <c r="O35" i="44"/>
  <c r="Q35" i="44" s="1"/>
  <c r="O11" i="44"/>
  <c r="Q11" i="44" s="1"/>
  <c r="O29" i="44"/>
  <c r="Q29" i="44" s="1"/>
  <c r="O41" i="44"/>
  <c r="Q41" i="44" s="1"/>
  <c r="O39" i="44"/>
  <c r="Q39" i="44" s="1"/>
  <c r="O36" i="44"/>
  <c r="Q36" i="44" s="1"/>
  <c r="O33" i="44"/>
  <c r="Q33" i="44" s="1"/>
  <c r="O14" i="44"/>
  <c r="Q14" i="44" s="1"/>
  <c r="O42" i="44"/>
  <c r="Q42" i="44" s="1"/>
  <c r="O34" i="44"/>
  <c r="Q34" i="44" s="1"/>
  <c r="O9" i="44"/>
  <c r="Q9" i="44" s="1"/>
  <c r="O15" i="44"/>
  <c r="Q15" i="44" s="1"/>
  <c r="O18" i="44"/>
  <c r="Q18" i="44" s="1"/>
  <c r="O37" i="44"/>
  <c r="Q37" i="44" s="1"/>
  <c r="O23" i="44"/>
  <c r="Q23" i="44" s="1"/>
  <c r="O22" i="44"/>
  <c r="Q22" i="44" s="1"/>
  <c r="O25" i="44"/>
  <c r="Q25" i="44" s="1"/>
  <c r="O38" i="44"/>
  <c r="Q38" i="44" s="1"/>
  <c r="O40" i="44"/>
  <c r="Q40" i="44" s="1"/>
  <c r="O17" i="44"/>
  <c r="Q17" i="44" s="1"/>
  <c r="O28" i="44"/>
  <c r="Q28" i="44" s="1"/>
  <c r="O43" i="44"/>
  <c r="Q43" i="44" s="1"/>
  <c r="O24" i="44"/>
  <c r="Q24" i="44" s="1"/>
  <c r="O10" i="44"/>
  <c r="Q10" i="44" s="1"/>
  <c r="O16" i="44"/>
  <c r="Q16" i="44" s="1"/>
  <c r="O5" i="44"/>
  <c r="O6" i="44"/>
  <c r="Q6" i="44" s="1"/>
  <c r="O13" i="44"/>
  <c r="Q13" i="44" s="1"/>
  <c r="O27" i="44"/>
  <c r="Q27" i="44" s="1"/>
  <c r="O8" i="44"/>
  <c r="Q8" i="44" s="1"/>
  <c r="O20" i="44"/>
  <c r="Q20" i="44" s="1"/>
  <c r="O32" i="44"/>
  <c r="Q32" i="44" s="1"/>
  <c r="O12" i="44"/>
  <c r="Q12" i="44" s="1"/>
  <c r="O26" i="44"/>
  <c r="Q26" i="44" s="1"/>
  <c r="O21" i="44"/>
  <c r="Q21" i="44" s="1"/>
  <c r="O30" i="44"/>
  <c r="Q30" i="44" s="1"/>
  <c r="O19" i="44"/>
  <c r="Q19" i="44" s="1"/>
  <c r="K5" i="46"/>
  <c r="K44" i="46" s="1"/>
  <c r="M44" i="46" s="1"/>
  <c r="I44" i="46"/>
  <c r="O7" i="39"/>
  <c r="Q7" i="39" s="1"/>
  <c r="O16" i="39"/>
  <c r="Q16" i="39" s="1"/>
  <c r="O10" i="39"/>
  <c r="Q10" i="39" s="1"/>
  <c r="O6" i="39"/>
  <c r="Q6" i="39" s="1"/>
  <c r="O42" i="39"/>
  <c r="Q42" i="39" s="1"/>
  <c r="O14" i="39"/>
  <c r="Q14" i="39" s="1"/>
  <c r="O5" i="39"/>
  <c r="O28" i="39"/>
  <c r="Q28" i="39" s="1"/>
  <c r="O21" i="39"/>
  <c r="Q21" i="39" s="1"/>
  <c r="O26" i="39"/>
  <c r="Q26" i="39" s="1"/>
  <c r="O33" i="39"/>
  <c r="Q33" i="39" s="1"/>
  <c r="O31" i="39"/>
  <c r="Q31" i="39" s="1"/>
  <c r="O12" i="39"/>
  <c r="Q12" i="39" s="1"/>
  <c r="O25" i="39"/>
  <c r="Q25" i="39" s="1"/>
  <c r="O20" i="39"/>
  <c r="Q20" i="39" s="1"/>
  <c r="O43" i="39"/>
  <c r="Q43" i="39" s="1"/>
  <c r="O32" i="39"/>
  <c r="Q32" i="39" s="1"/>
  <c r="O29" i="39"/>
  <c r="Q29" i="39" s="1"/>
  <c r="O9" i="39"/>
  <c r="Q9" i="39" s="1"/>
  <c r="O34" i="39"/>
  <c r="Q34" i="39" s="1"/>
  <c r="O35" i="39"/>
  <c r="Q35" i="39" s="1"/>
  <c r="O19" i="39"/>
  <c r="Q19" i="39" s="1"/>
  <c r="O24" i="39"/>
  <c r="Q24" i="39" s="1"/>
  <c r="O27" i="39"/>
  <c r="Q27" i="39" s="1"/>
  <c r="O11" i="39"/>
  <c r="Q11" i="39" s="1"/>
  <c r="O13" i="39"/>
  <c r="Q13" i="39" s="1"/>
  <c r="O17" i="39"/>
  <c r="Q17" i="39" s="1"/>
  <c r="O39" i="39"/>
  <c r="Q39" i="39" s="1"/>
  <c r="O23" i="39"/>
  <c r="Q23" i="39" s="1"/>
  <c r="O41" i="39"/>
  <c r="Q41" i="39" s="1"/>
  <c r="O18" i="39"/>
  <c r="Q18" i="39" s="1"/>
  <c r="O30" i="39"/>
  <c r="Q30" i="39" s="1"/>
  <c r="O38" i="39"/>
  <c r="Q38" i="39" s="1"/>
  <c r="O15" i="39"/>
  <c r="Q15" i="39" s="1"/>
  <c r="O37" i="39"/>
  <c r="Q37" i="39" s="1"/>
  <c r="O40" i="39"/>
  <c r="Q40" i="39" s="1"/>
  <c r="O8" i="39"/>
  <c r="Q8" i="39" s="1"/>
  <c r="O36" i="39"/>
  <c r="Q36" i="39" s="1"/>
  <c r="O22" i="39"/>
  <c r="Q22" i="39" s="1"/>
  <c r="O40" i="26"/>
  <c r="Q40" i="26" s="1"/>
  <c r="O14" i="26"/>
  <c r="Q14" i="26" s="1"/>
  <c r="O13" i="26"/>
  <c r="Q13" i="26" s="1"/>
  <c r="O42" i="26"/>
  <c r="Q42" i="26" s="1"/>
  <c r="O35" i="26"/>
  <c r="Q35" i="26" s="1"/>
  <c r="O29" i="26"/>
  <c r="Q29" i="26" s="1"/>
  <c r="O26" i="26"/>
  <c r="Q26" i="26" s="1"/>
  <c r="O21" i="26"/>
  <c r="Q21" i="26" s="1"/>
  <c r="O16" i="26"/>
  <c r="Q16" i="26" s="1"/>
  <c r="O25" i="26"/>
  <c r="Q25" i="26" s="1"/>
  <c r="O34" i="26"/>
  <c r="Q34" i="26" s="1"/>
  <c r="O31" i="26"/>
  <c r="Q31" i="26" s="1"/>
  <c r="O20" i="26"/>
  <c r="Q20" i="26" s="1"/>
  <c r="O9" i="26"/>
  <c r="Q9" i="26" s="1"/>
  <c r="O18" i="26"/>
  <c r="Q18" i="26" s="1"/>
  <c r="O32" i="26"/>
  <c r="Q32" i="26" s="1"/>
  <c r="O30" i="26"/>
  <c r="Q30" i="26" s="1"/>
  <c r="O43" i="26"/>
  <c r="Q43" i="26" s="1"/>
  <c r="O27" i="26"/>
  <c r="Q27" i="26" s="1"/>
  <c r="O10" i="26"/>
  <c r="Q10" i="26" s="1"/>
  <c r="O38" i="26"/>
  <c r="Q38" i="26" s="1"/>
  <c r="O19" i="26"/>
  <c r="Q19" i="26" s="1"/>
  <c r="O22" i="26"/>
  <c r="Q22" i="26" s="1"/>
  <c r="O41" i="26"/>
  <c r="Q41" i="26" s="1"/>
  <c r="O15" i="26"/>
  <c r="Q15" i="26" s="1"/>
  <c r="O12" i="26"/>
  <c r="Q12" i="26" s="1"/>
  <c r="O33" i="26"/>
  <c r="Q33" i="26" s="1"/>
  <c r="O28" i="26"/>
  <c r="Q28" i="26" s="1"/>
  <c r="O6" i="26"/>
  <c r="Q6" i="26" s="1"/>
  <c r="O23" i="26"/>
  <c r="Q23" i="26" s="1"/>
  <c r="O5" i="26"/>
  <c r="O17" i="26"/>
  <c r="Q17" i="26" s="1"/>
  <c r="O36" i="26"/>
  <c r="Q36" i="26" s="1"/>
  <c r="O7" i="26"/>
  <c r="Q7" i="26" s="1"/>
  <c r="O11" i="26"/>
  <c r="Q11" i="26" s="1"/>
  <c r="O8" i="26"/>
  <c r="Q8" i="26" s="1"/>
  <c r="O37" i="26"/>
  <c r="Q37" i="26" s="1"/>
  <c r="O39" i="26"/>
  <c r="Q39" i="26" s="1"/>
  <c r="O24" i="26"/>
  <c r="Q24" i="26" s="1"/>
  <c r="K5" i="38"/>
  <c r="K44" i="38" s="1"/>
  <c r="M44" i="38" s="1"/>
  <c r="I44" i="38"/>
  <c r="O24" i="23"/>
  <c r="Q24" i="23" s="1"/>
  <c r="O29" i="23"/>
  <c r="Q29" i="23" s="1"/>
  <c r="O6" i="23"/>
  <c r="Q6" i="23" s="1"/>
  <c r="O23" i="23"/>
  <c r="Q23" i="23" s="1"/>
  <c r="O33" i="23"/>
  <c r="Q33" i="23" s="1"/>
  <c r="O22" i="23"/>
  <c r="Q22" i="23" s="1"/>
  <c r="O39" i="23"/>
  <c r="Q39" i="23" s="1"/>
  <c r="O20" i="23"/>
  <c r="Q20" i="23" s="1"/>
  <c r="O21" i="23"/>
  <c r="Q21" i="23" s="1"/>
  <c r="O12" i="23"/>
  <c r="Q12" i="23" s="1"/>
  <c r="O37" i="23"/>
  <c r="Q37" i="23" s="1"/>
  <c r="O43" i="23"/>
  <c r="Q43" i="23" s="1"/>
  <c r="O41" i="23"/>
  <c r="Q41" i="23" s="1"/>
  <c r="O13" i="23"/>
  <c r="Q13" i="23" s="1"/>
  <c r="O11" i="23"/>
  <c r="Q11" i="23" s="1"/>
  <c r="O35" i="23"/>
  <c r="Q35" i="23" s="1"/>
  <c r="O15" i="23"/>
  <c r="Q15" i="23" s="1"/>
  <c r="O31" i="23"/>
  <c r="Q31" i="23" s="1"/>
  <c r="O9" i="23"/>
  <c r="Q9" i="23" s="1"/>
  <c r="O27" i="23"/>
  <c r="Q27" i="23" s="1"/>
  <c r="O28" i="23"/>
  <c r="Q28" i="23" s="1"/>
  <c r="O8" i="23"/>
  <c r="Q8" i="23" s="1"/>
  <c r="O19" i="23"/>
  <c r="Q19" i="23" s="1"/>
  <c r="O38" i="23"/>
  <c r="Q38" i="23" s="1"/>
  <c r="O5" i="23"/>
  <c r="O10" i="23"/>
  <c r="Q10" i="23" s="1"/>
  <c r="O42" i="23"/>
  <c r="Q42" i="23" s="1"/>
  <c r="O16" i="23"/>
  <c r="Q16" i="23" s="1"/>
  <c r="O7" i="23"/>
  <c r="Q7" i="23" s="1"/>
  <c r="O34" i="23"/>
  <c r="Q34" i="23" s="1"/>
  <c r="O17" i="23"/>
  <c r="Q17" i="23" s="1"/>
  <c r="O26" i="23"/>
  <c r="Q26" i="23" s="1"/>
  <c r="O18" i="23"/>
  <c r="Q18" i="23" s="1"/>
  <c r="O25" i="23"/>
  <c r="Q25" i="23" s="1"/>
  <c r="O14" i="23"/>
  <c r="Q14" i="23" s="1"/>
  <c r="O32" i="23"/>
  <c r="Q32" i="23" s="1"/>
  <c r="O30" i="23"/>
  <c r="Q30" i="23" s="1"/>
  <c r="O40" i="23"/>
  <c r="Q40" i="23" s="1"/>
  <c r="O36" i="23"/>
  <c r="Q36" i="23" s="1"/>
  <c r="K5" i="32"/>
  <c r="K44" i="32" s="1"/>
  <c r="M44" i="32" s="1"/>
  <c r="I44" i="32"/>
  <c r="O18" i="54"/>
  <c r="Q18" i="54" s="1"/>
  <c r="O29" i="54"/>
  <c r="Q29" i="54" s="1"/>
  <c r="O26" i="54"/>
  <c r="Q26" i="54" s="1"/>
  <c r="O16" i="54"/>
  <c r="Q16" i="54" s="1"/>
  <c r="O11" i="54"/>
  <c r="Q11" i="54" s="1"/>
  <c r="O25" i="54"/>
  <c r="Q25" i="54" s="1"/>
  <c r="O21" i="54"/>
  <c r="Q21" i="54" s="1"/>
  <c r="O13" i="54"/>
  <c r="Q13" i="54" s="1"/>
  <c r="O27" i="54"/>
  <c r="Q27" i="54" s="1"/>
  <c r="O40" i="54"/>
  <c r="Q40" i="54" s="1"/>
  <c r="O10" i="54"/>
  <c r="Q10" i="54" s="1"/>
  <c r="O30" i="54"/>
  <c r="Q30" i="54" s="1"/>
  <c r="O36" i="54"/>
  <c r="Q36" i="54" s="1"/>
  <c r="O35" i="54"/>
  <c r="Q35" i="54" s="1"/>
  <c r="O37" i="54"/>
  <c r="Q37" i="54" s="1"/>
  <c r="O31" i="54"/>
  <c r="Q31" i="54" s="1"/>
  <c r="O33" i="54"/>
  <c r="Q33" i="54" s="1"/>
  <c r="O43" i="54"/>
  <c r="Q43" i="54" s="1"/>
  <c r="O6" i="54"/>
  <c r="Q6" i="54" s="1"/>
  <c r="O17" i="54"/>
  <c r="Q17" i="54" s="1"/>
  <c r="O24" i="54"/>
  <c r="Q24" i="54" s="1"/>
  <c r="O5" i="54"/>
  <c r="O12" i="54"/>
  <c r="Q12" i="54" s="1"/>
  <c r="O8" i="54"/>
  <c r="Q8" i="54" s="1"/>
  <c r="O9" i="54"/>
  <c r="Q9" i="54" s="1"/>
  <c r="O22" i="54"/>
  <c r="Q22" i="54" s="1"/>
  <c r="O7" i="54"/>
  <c r="Q7" i="54" s="1"/>
  <c r="O34" i="54"/>
  <c r="Q34" i="54" s="1"/>
  <c r="O15" i="54"/>
  <c r="Q15" i="54" s="1"/>
  <c r="O23" i="54"/>
  <c r="Q23" i="54" s="1"/>
  <c r="O32" i="54"/>
  <c r="Q32" i="54" s="1"/>
  <c r="O28" i="54"/>
  <c r="Q28" i="54" s="1"/>
  <c r="O41" i="54"/>
  <c r="Q41" i="54" s="1"/>
  <c r="O14" i="54"/>
  <c r="Q14" i="54" s="1"/>
  <c r="O20" i="54"/>
  <c r="Q20" i="54" s="1"/>
  <c r="O42" i="54"/>
  <c r="Q42" i="54" s="1"/>
  <c r="O38" i="54"/>
  <c r="Q38" i="54" s="1"/>
  <c r="O19" i="54"/>
  <c r="Q19" i="54" s="1"/>
  <c r="O39" i="54"/>
  <c r="Q39" i="54" s="1"/>
  <c r="O17" i="42"/>
  <c r="Q17" i="42" s="1"/>
  <c r="O10" i="42"/>
  <c r="Q10" i="42" s="1"/>
  <c r="O13" i="42"/>
  <c r="Q13" i="42" s="1"/>
  <c r="O24" i="42"/>
  <c r="Q24" i="42" s="1"/>
  <c r="O42" i="42"/>
  <c r="Q42" i="42" s="1"/>
  <c r="O32" i="42"/>
  <c r="Q32" i="42" s="1"/>
  <c r="O41" i="42"/>
  <c r="Q41" i="42" s="1"/>
  <c r="O21" i="42"/>
  <c r="Q21" i="42" s="1"/>
  <c r="O23" i="42"/>
  <c r="Q23" i="42" s="1"/>
  <c r="O20" i="42"/>
  <c r="Q20" i="42" s="1"/>
  <c r="O11" i="42"/>
  <c r="Q11" i="42" s="1"/>
  <c r="O22" i="42"/>
  <c r="Q22" i="42" s="1"/>
  <c r="O18" i="42"/>
  <c r="Q18" i="42" s="1"/>
  <c r="O29" i="42"/>
  <c r="Q29" i="42" s="1"/>
  <c r="O12" i="42"/>
  <c r="Q12" i="42" s="1"/>
  <c r="O6" i="42"/>
  <c r="Q6" i="42" s="1"/>
  <c r="O35" i="42"/>
  <c r="Q35" i="42" s="1"/>
  <c r="O37" i="42"/>
  <c r="Q37" i="42" s="1"/>
  <c r="O38" i="42"/>
  <c r="Q38" i="42" s="1"/>
  <c r="O40" i="42"/>
  <c r="Q40" i="42" s="1"/>
  <c r="O39" i="42"/>
  <c r="Q39" i="42" s="1"/>
  <c r="O34" i="42"/>
  <c r="Q34" i="42" s="1"/>
  <c r="O14" i="42"/>
  <c r="Q14" i="42" s="1"/>
  <c r="O36" i="42"/>
  <c r="Q36" i="42" s="1"/>
  <c r="O28" i="42"/>
  <c r="Q28" i="42" s="1"/>
  <c r="O8" i="42"/>
  <c r="Q8" i="42" s="1"/>
  <c r="O16" i="42"/>
  <c r="Q16" i="42" s="1"/>
  <c r="O15" i="42"/>
  <c r="Q15" i="42" s="1"/>
  <c r="O5" i="42"/>
  <c r="O26" i="42"/>
  <c r="Q26" i="42" s="1"/>
  <c r="O43" i="42"/>
  <c r="Q43" i="42" s="1"/>
  <c r="O9" i="42"/>
  <c r="Q9" i="42" s="1"/>
  <c r="O27" i="42"/>
  <c r="Q27" i="42" s="1"/>
  <c r="O19" i="42"/>
  <c r="Q19" i="42" s="1"/>
  <c r="O33" i="42"/>
  <c r="Q33" i="42" s="1"/>
  <c r="O31" i="42"/>
  <c r="Q31" i="42" s="1"/>
  <c r="O25" i="42"/>
  <c r="Q25" i="42" s="1"/>
  <c r="O30" i="42"/>
  <c r="Q30" i="42" s="1"/>
  <c r="O7" i="42"/>
  <c r="Q7" i="42" s="1"/>
  <c r="K5" i="27"/>
  <c r="K44" i="27" s="1"/>
  <c r="M44" i="27" s="1"/>
  <c r="I44" i="27"/>
  <c r="O26" i="47"/>
  <c r="Q26" i="47" s="1"/>
  <c r="O41" i="47"/>
  <c r="Q41" i="47" s="1"/>
  <c r="O19" i="47"/>
  <c r="Q19" i="47" s="1"/>
  <c r="O28" i="47"/>
  <c r="Q28" i="47" s="1"/>
  <c r="O38" i="47"/>
  <c r="Q38" i="47" s="1"/>
  <c r="O5" i="47"/>
  <c r="O25" i="47"/>
  <c r="Q25" i="47" s="1"/>
  <c r="O31" i="47"/>
  <c r="Q31" i="47" s="1"/>
  <c r="O43" i="47"/>
  <c r="Q43" i="47" s="1"/>
  <c r="O23" i="47"/>
  <c r="Q23" i="47" s="1"/>
  <c r="O18" i="47"/>
  <c r="Q18" i="47" s="1"/>
  <c r="O9" i="47"/>
  <c r="Q9" i="47" s="1"/>
  <c r="O34" i="47"/>
  <c r="Q34" i="47" s="1"/>
  <c r="O14" i="47"/>
  <c r="Q14" i="47" s="1"/>
  <c r="O35" i="47"/>
  <c r="Q35" i="47" s="1"/>
  <c r="O22" i="47"/>
  <c r="Q22" i="47" s="1"/>
  <c r="O10" i="47"/>
  <c r="Q10" i="47" s="1"/>
  <c r="O30" i="47"/>
  <c r="Q30" i="47" s="1"/>
  <c r="O40" i="47"/>
  <c r="Q40" i="47" s="1"/>
  <c r="O7" i="47"/>
  <c r="Q7" i="47" s="1"/>
  <c r="O13" i="47"/>
  <c r="Q13" i="47" s="1"/>
  <c r="O36" i="47"/>
  <c r="Q36" i="47" s="1"/>
  <c r="O39" i="47"/>
  <c r="Q39" i="47" s="1"/>
  <c r="O6" i="47"/>
  <c r="Q6" i="47" s="1"/>
  <c r="O27" i="47"/>
  <c r="Q27" i="47" s="1"/>
  <c r="O12" i="47"/>
  <c r="Q12" i="47" s="1"/>
  <c r="O20" i="47"/>
  <c r="Q20" i="47" s="1"/>
  <c r="O15" i="47"/>
  <c r="Q15" i="47" s="1"/>
  <c r="O8" i="47"/>
  <c r="Q8" i="47" s="1"/>
  <c r="O11" i="47"/>
  <c r="Q11" i="47" s="1"/>
  <c r="O21" i="47"/>
  <c r="Q21" i="47" s="1"/>
  <c r="O37" i="47"/>
  <c r="Q37" i="47" s="1"/>
  <c r="O42" i="47"/>
  <c r="Q42" i="47" s="1"/>
  <c r="O32" i="47"/>
  <c r="Q32" i="47" s="1"/>
  <c r="O33" i="47"/>
  <c r="Q33" i="47" s="1"/>
  <c r="O24" i="47"/>
  <c r="Q24" i="47" s="1"/>
  <c r="O29" i="47"/>
  <c r="Q29" i="47" s="1"/>
  <c r="O16" i="47"/>
  <c r="Q16" i="47" s="1"/>
  <c r="O17" i="47"/>
  <c r="Q17" i="47" s="1"/>
  <c r="K5" i="55"/>
  <c r="K44" i="55" s="1"/>
  <c r="M44" i="55" s="1"/>
  <c r="I44" i="55"/>
  <c r="O27" i="22"/>
  <c r="Q27" i="22" s="1"/>
  <c r="O26" i="22"/>
  <c r="Q26" i="22" s="1"/>
  <c r="O18" i="22"/>
  <c r="Q18" i="22" s="1"/>
  <c r="O42" i="22"/>
  <c r="Q42" i="22" s="1"/>
  <c r="O11" i="22"/>
  <c r="Q11" i="22" s="1"/>
  <c r="O16" i="22"/>
  <c r="Q16" i="22" s="1"/>
  <c r="O25" i="22"/>
  <c r="Q25" i="22" s="1"/>
  <c r="O17" i="22"/>
  <c r="Q17" i="22" s="1"/>
  <c r="O41" i="22"/>
  <c r="Q41" i="22" s="1"/>
  <c r="O10" i="22"/>
  <c r="Q10" i="22" s="1"/>
  <c r="O14" i="22"/>
  <c r="Q14" i="22" s="1"/>
  <c r="O34" i="22"/>
  <c r="Q34" i="22" s="1"/>
  <c r="O31" i="22"/>
  <c r="Q31" i="22" s="1"/>
  <c r="O9" i="22"/>
  <c r="Q9" i="22" s="1"/>
  <c r="O39" i="22"/>
  <c r="Q39" i="22" s="1"/>
  <c r="O8" i="22"/>
  <c r="Q8" i="22" s="1"/>
  <c r="O38" i="22"/>
  <c r="Q38" i="22" s="1"/>
  <c r="O36" i="22"/>
  <c r="Q36" i="22" s="1"/>
  <c r="O32" i="22"/>
  <c r="Q32" i="22" s="1"/>
  <c r="O23" i="22"/>
  <c r="Q23" i="22" s="1"/>
  <c r="O5" i="22"/>
  <c r="O30" i="22"/>
  <c r="Q30" i="22" s="1"/>
  <c r="O24" i="22"/>
  <c r="Q24" i="22" s="1"/>
  <c r="O28" i="22"/>
  <c r="Q28" i="22" s="1"/>
  <c r="O29" i="22"/>
  <c r="Q29" i="22" s="1"/>
  <c r="O21" i="22"/>
  <c r="Q21" i="22" s="1"/>
  <c r="O7" i="22"/>
  <c r="Q7" i="22" s="1"/>
  <c r="O22" i="22"/>
  <c r="Q22" i="22" s="1"/>
  <c r="O20" i="22"/>
  <c r="Q20" i="22" s="1"/>
  <c r="O33" i="22"/>
  <c r="Q33" i="22" s="1"/>
  <c r="O37" i="22"/>
  <c r="Q37" i="22" s="1"/>
  <c r="O40" i="22"/>
  <c r="Q40" i="22" s="1"/>
  <c r="O35" i="22"/>
  <c r="Q35" i="22" s="1"/>
  <c r="O13" i="22"/>
  <c r="Q13" i="22" s="1"/>
  <c r="O15" i="22"/>
  <c r="Q15" i="22" s="1"/>
  <c r="O12" i="22"/>
  <c r="Q12" i="22" s="1"/>
  <c r="O43" i="22"/>
  <c r="Q43" i="22" s="1"/>
  <c r="O6" i="22"/>
  <c r="Q6" i="22" s="1"/>
  <c r="O19" i="22"/>
  <c r="Q19" i="22" s="1"/>
  <c r="K5" i="51"/>
  <c r="K44" i="51" s="1"/>
  <c r="M44" i="51" s="1"/>
  <c r="I44" i="51"/>
  <c r="O8" i="35"/>
  <c r="Q8" i="35" s="1"/>
  <c r="O13" i="35"/>
  <c r="Q13" i="35" s="1"/>
  <c r="O15" i="35"/>
  <c r="Q15" i="35" s="1"/>
  <c r="O33" i="35"/>
  <c r="Q33" i="35" s="1"/>
  <c r="O32" i="35"/>
  <c r="Q32" i="35" s="1"/>
  <c r="O20" i="35"/>
  <c r="Q20" i="35" s="1"/>
  <c r="O7" i="35"/>
  <c r="Q7" i="35" s="1"/>
  <c r="O19" i="35"/>
  <c r="Q19" i="35" s="1"/>
  <c r="O25" i="35"/>
  <c r="Q25" i="35" s="1"/>
  <c r="O16" i="35"/>
  <c r="Q16" i="35" s="1"/>
  <c r="O42" i="35"/>
  <c r="Q42" i="35" s="1"/>
  <c r="O38" i="35"/>
  <c r="Q38" i="35" s="1"/>
  <c r="O6" i="35"/>
  <c r="Q6" i="35" s="1"/>
  <c r="O11" i="35"/>
  <c r="Q11" i="35" s="1"/>
  <c r="O31" i="35"/>
  <c r="Q31" i="35" s="1"/>
  <c r="O10" i="35"/>
  <c r="Q10" i="35" s="1"/>
  <c r="O5" i="35"/>
  <c r="O14" i="35"/>
  <c r="Q14" i="35" s="1"/>
  <c r="O24" i="35"/>
  <c r="Q24" i="35" s="1"/>
  <c r="O34" i="35"/>
  <c r="Q34" i="35" s="1"/>
  <c r="O35" i="35"/>
  <c r="Q35" i="35" s="1"/>
  <c r="O40" i="35"/>
  <c r="Q40" i="35" s="1"/>
  <c r="O26" i="35"/>
  <c r="Q26" i="35" s="1"/>
  <c r="O22" i="35"/>
  <c r="Q22" i="35" s="1"/>
  <c r="O30" i="35"/>
  <c r="Q30" i="35" s="1"/>
  <c r="O12" i="35"/>
  <c r="Q12" i="35" s="1"/>
  <c r="O27" i="35"/>
  <c r="Q27" i="35" s="1"/>
  <c r="O17" i="35"/>
  <c r="Q17" i="35" s="1"/>
  <c r="O41" i="35"/>
  <c r="Q41" i="35" s="1"/>
  <c r="O23" i="35"/>
  <c r="Q23" i="35" s="1"/>
  <c r="O39" i="35"/>
  <c r="Q39" i="35" s="1"/>
  <c r="O37" i="35"/>
  <c r="Q37" i="35" s="1"/>
  <c r="O29" i="35"/>
  <c r="Q29" i="35" s="1"/>
  <c r="O28" i="35"/>
  <c r="Q28" i="35" s="1"/>
  <c r="O9" i="35"/>
  <c r="Q9" i="35" s="1"/>
  <c r="O18" i="35"/>
  <c r="Q18" i="35" s="1"/>
  <c r="O21" i="35"/>
  <c r="Q21" i="35" s="1"/>
  <c r="O36" i="35"/>
  <c r="Q36" i="35" s="1"/>
  <c r="O43" i="35"/>
  <c r="Q43" i="35" s="1"/>
  <c r="K5" i="43"/>
  <c r="K44" i="43" s="1"/>
  <c r="M44" i="43" s="1"/>
  <c r="I44" i="43"/>
  <c r="O25" i="34"/>
  <c r="Q25" i="34" s="1"/>
  <c r="O18" i="34"/>
  <c r="Q18" i="34" s="1"/>
  <c r="O40" i="34"/>
  <c r="Q40" i="34" s="1"/>
  <c r="O33" i="34"/>
  <c r="Q33" i="34" s="1"/>
  <c r="O32" i="34"/>
  <c r="Q32" i="34" s="1"/>
  <c r="O36" i="34"/>
  <c r="Q36" i="34" s="1"/>
  <c r="O8" i="34"/>
  <c r="Q8" i="34" s="1"/>
  <c r="O35" i="34"/>
  <c r="Q35" i="34" s="1"/>
  <c r="O31" i="34"/>
  <c r="Q31" i="34" s="1"/>
  <c r="O9" i="34"/>
  <c r="Q9" i="34" s="1"/>
  <c r="O6" i="34"/>
  <c r="Q6" i="34" s="1"/>
  <c r="O21" i="34"/>
  <c r="Q21" i="34" s="1"/>
  <c r="O41" i="34"/>
  <c r="Q41" i="34" s="1"/>
  <c r="O20" i="34"/>
  <c r="Q20" i="34" s="1"/>
  <c r="O5" i="34"/>
  <c r="O24" i="34"/>
  <c r="Q24" i="34" s="1"/>
  <c r="O43" i="34"/>
  <c r="Q43" i="34" s="1"/>
  <c r="O37" i="34"/>
  <c r="Q37" i="34" s="1"/>
  <c r="O10" i="34"/>
  <c r="Q10" i="34" s="1"/>
  <c r="O17" i="34"/>
  <c r="Q17" i="34" s="1"/>
  <c r="O7" i="34"/>
  <c r="Q7" i="34" s="1"/>
  <c r="O16" i="34"/>
  <c r="Q16" i="34" s="1"/>
  <c r="O30" i="34"/>
  <c r="Q30" i="34" s="1"/>
  <c r="O27" i="34"/>
  <c r="Q27" i="34" s="1"/>
  <c r="O29" i="34"/>
  <c r="Q29" i="34" s="1"/>
  <c r="O34" i="34"/>
  <c r="Q34" i="34" s="1"/>
  <c r="O23" i="34"/>
  <c r="Q23" i="34" s="1"/>
  <c r="O11" i="34"/>
  <c r="Q11" i="34" s="1"/>
  <c r="O19" i="34"/>
  <c r="Q19" i="34" s="1"/>
  <c r="O28" i="34"/>
  <c r="Q28" i="34" s="1"/>
  <c r="O12" i="34"/>
  <c r="Q12" i="34" s="1"/>
  <c r="O39" i="34"/>
  <c r="Q39" i="34" s="1"/>
  <c r="O42" i="34"/>
  <c r="Q42" i="34" s="1"/>
  <c r="O14" i="34"/>
  <c r="Q14" i="34" s="1"/>
  <c r="O38" i="34"/>
  <c r="Q38" i="34" s="1"/>
  <c r="O15" i="34"/>
  <c r="Q15" i="34" s="1"/>
  <c r="O13" i="34"/>
  <c r="Q13" i="34" s="1"/>
  <c r="O22" i="34"/>
  <c r="Q22" i="34" s="1"/>
  <c r="O26" i="34"/>
  <c r="Q26" i="34" s="1"/>
  <c r="O24" i="33"/>
  <c r="Q24" i="33" s="1"/>
  <c r="O12" i="33"/>
  <c r="Q12" i="33" s="1"/>
  <c r="O41" i="33"/>
  <c r="Q41" i="33" s="1"/>
  <c r="O16" i="33"/>
  <c r="Q16" i="33" s="1"/>
  <c r="O27" i="33"/>
  <c r="Q27" i="33" s="1"/>
  <c r="O34" i="33"/>
  <c r="Q34" i="33" s="1"/>
  <c r="O14" i="33"/>
  <c r="Q14" i="33" s="1"/>
  <c r="O43" i="33"/>
  <c r="Q43" i="33" s="1"/>
  <c r="O31" i="33"/>
  <c r="Q31" i="33" s="1"/>
  <c r="O25" i="33"/>
  <c r="Q25" i="33" s="1"/>
  <c r="O22" i="33"/>
  <c r="Q22" i="33" s="1"/>
  <c r="O17" i="33"/>
  <c r="Q17" i="33" s="1"/>
  <c r="O35" i="33"/>
  <c r="Q35" i="33" s="1"/>
  <c r="O21" i="33"/>
  <c r="Q21" i="33" s="1"/>
  <c r="O10" i="33"/>
  <c r="Q10" i="33" s="1"/>
  <c r="O6" i="33"/>
  <c r="Q6" i="33" s="1"/>
  <c r="O11" i="33"/>
  <c r="Q11" i="33" s="1"/>
  <c r="O26" i="33"/>
  <c r="Q26" i="33" s="1"/>
  <c r="O15" i="33"/>
  <c r="Q15" i="33" s="1"/>
  <c r="O37" i="33"/>
  <c r="Q37" i="33" s="1"/>
  <c r="O38" i="33"/>
  <c r="Q38" i="33" s="1"/>
  <c r="O39" i="33"/>
  <c r="Q39" i="33" s="1"/>
  <c r="O20" i="33"/>
  <c r="Q20" i="33" s="1"/>
  <c r="O36" i="33"/>
  <c r="Q36" i="33" s="1"/>
  <c r="O42" i="33"/>
  <c r="Q42" i="33" s="1"/>
  <c r="O9" i="33"/>
  <c r="Q9" i="33" s="1"/>
  <c r="O5" i="33"/>
  <c r="O8" i="33"/>
  <c r="Q8" i="33" s="1"/>
  <c r="O28" i="33"/>
  <c r="Q28" i="33" s="1"/>
  <c r="O7" i="33"/>
  <c r="Q7" i="33" s="1"/>
  <c r="O29" i="33"/>
  <c r="Q29" i="33" s="1"/>
  <c r="O19" i="33"/>
  <c r="Q19" i="33" s="1"/>
  <c r="O18" i="33"/>
  <c r="Q18" i="33" s="1"/>
  <c r="O23" i="33"/>
  <c r="Q23" i="33" s="1"/>
  <c r="O40" i="33"/>
  <c r="Q40" i="33" s="1"/>
  <c r="O13" i="33"/>
  <c r="Q13" i="33" s="1"/>
  <c r="O33" i="33"/>
  <c r="Q33" i="33" s="1"/>
  <c r="O32" i="33"/>
  <c r="Q32" i="33" s="1"/>
  <c r="O30" i="33"/>
  <c r="Q30" i="33" s="1"/>
  <c r="O37" i="36"/>
  <c r="Q37" i="36" s="1"/>
  <c r="O17" i="36"/>
  <c r="Q17" i="36" s="1"/>
  <c r="O36" i="36"/>
  <c r="Q36" i="36" s="1"/>
  <c r="O20" i="36"/>
  <c r="Q20" i="36" s="1"/>
  <c r="O29" i="36"/>
  <c r="Q29" i="36" s="1"/>
  <c r="O43" i="36"/>
  <c r="Q43" i="36" s="1"/>
  <c r="O39" i="36"/>
  <c r="Q39" i="36" s="1"/>
  <c r="O25" i="36"/>
  <c r="Q25" i="36" s="1"/>
  <c r="O27" i="36"/>
  <c r="Q27" i="36" s="1"/>
  <c r="O42" i="36"/>
  <c r="Q42" i="36" s="1"/>
  <c r="O24" i="36"/>
  <c r="Q24" i="36" s="1"/>
  <c r="O34" i="36"/>
  <c r="Q34" i="36" s="1"/>
  <c r="O22" i="36"/>
  <c r="Q22" i="36" s="1"/>
  <c r="O16" i="36"/>
  <c r="Q16" i="36" s="1"/>
  <c r="O40" i="36"/>
  <c r="Q40" i="36" s="1"/>
  <c r="O26" i="36"/>
  <c r="Q26" i="36" s="1"/>
  <c r="O14" i="36"/>
  <c r="Q14" i="36" s="1"/>
  <c r="O30" i="36"/>
  <c r="Q30" i="36" s="1"/>
  <c r="O12" i="36"/>
  <c r="Q12" i="36" s="1"/>
  <c r="O15" i="36"/>
  <c r="Q15" i="36" s="1"/>
  <c r="O11" i="36"/>
  <c r="Q11" i="36" s="1"/>
  <c r="O33" i="36"/>
  <c r="Q33" i="36" s="1"/>
  <c r="O35" i="36"/>
  <c r="Q35" i="36" s="1"/>
  <c r="O21" i="36"/>
  <c r="Q21" i="36" s="1"/>
  <c r="O18" i="36"/>
  <c r="Q18" i="36" s="1"/>
  <c r="O32" i="36"/>
  <c r="Q32" i="36" s="1"/>
  <c r="O41" i="36"/>
  <c r="Q41" i="36" s="1"/>
  <c r="O10" i="36"/>
  <c r="Q10" i="36" s="1"/>
  <c r="O9" i="36"/>
  <c r="Q9" i="36" s="1"/>
  <c r="O5" i="36"/>
  <c r="O13" i="36"/>
  <c r="Q13" i="36" s="1"/>
  <c r="O31" i="36"/>
  <c r="Q31" i="36" s="1"/>
  <c r="O19" i="36"/>
  <c r="Q19" i="36" s="1"/>
  <c r="O8" i="36"/>
  <c r="Q8" i="36" s="1"/>
  <c r="O23" i="36"/>
  <c r="Q23" i="36" s="1"/>
  <c r="O28" i="36"/>
  <c r="Q28" i="36" s="1"/>
  <c r="O7" i="36"/>
  <c r="Q7" i="36" s="1"/>
  <c r="O6" i="36"/>
  <c r="Q6" i="36" s="1"/>
  <c r="O38" i="36"/>
  <c r="Q38" i="36" s="1"/>
  <c r="K5" i="45"/>
  <c r="K44" i="45" s="1"/>
  <c r="M44" i="45" s="1"/>
  <c r="I44" i="45"/>
  <c r="O16" i="48"/>
  <c r="Q16" i="48" s="1"/>
  <c r="O14" i="48"/>
  <c r="Q14" i="48" s="1"/>
  <c r="O25" i="48"/>
  <c r="Q25" i="48" s="1"/>
  <c r="O8" i="48"/>
  <c r="Q8" i="48" s="1"/>
  <c r="O23" i="48"/>
  <c r="Q23" i="48" s="1"/>
  <c r="O43" i="48"/>
  <c r="Q43" i="48" s="1"/>
  <c r="O22" i="48"/>
  <c r="Q22" i="48" s="1"/>
  <c r="O12" i="48"/>
  <c r="Q12" i="48" s="1"/>
  <c r="O28" i="48"/>
  <c r="Q28" i="48" s="1"/>
  <c r="O39" i="48"/>
  <c r="Q39" i="48" s="1"/>
  <c r="O27" i="48"/>
  <c r="Q27" i="48" s="1"/>
  <c r="O29" i="48"/>
  <c r="Q29" i="48" s="1"/>
  <c r="O17" i="48"/>
  <c r="Q17" i="48" s="1"/>
  <c r="O37" i="48"/>
  <c r="Q37" i="48" s="1"/>
  <c r="O20" i="48"/>
  <c r="Q20" i="48" s="1"/>
  <c r="O7" i="48"/>
  <c r="Q7" i="48" s="1"/>
  <c r="O10" i="48"/>
  <c r="Q10" i="48" s="1"/>
  <c r="O21" i="48"/>
  <c r="Q21" i="48" s="1"/>
  <c r="O18" i="48"/>
  <c r="Q18" i="48" s="1"/>
  <c r="O35" i="48"/>
  <c r="Q35" i="48" s="1"/>
  <c r="O13" i="48"/>
  <c r="Q13" i="48" s="1"/>
  <c r="O9" i="48"/>
  <c r="Q9" i="48" s="1"/>
  <c r="O11" i="48"/>
  <c r="Q11" i="48" s="1"/>
  <c r="O38" i="48"/>
  <c r="Q38" i="48" s="1"/>
  <c r="O30" i="48"/>
  <c r="Q30" i="48" s="1"/>
  <c r="O19" i="48"/>
  <c r="Q19" i="48" s="1"/>
  <c r="O34" i="48"/>
  <c r="Q34" i="48" s="1"/>
  <c r="O36" i="48"/>
  <c r="Q36" i="48" s="1"/>
  <c r="O31" i="48"/>
  <c r="Q31" i="48" s="1"/>
  <c r="O5" i="48"/>
  <c r="O32" i="48"/>
  <c r="Q32" i="48" s="1"/>
  <c r="O40" i="48"/>
  <c r="Q40" i="48" s="1"/>
  <c r="O33" i="48"/>
  <c r="Q33" i="48" s="1"/>
  <c r="O42" i="48"/>
  <c r="Q42" i="48" s="1"/>
  <c r="O6" i="48"/>
  <c r="Q6" i="48" s="1"/>
  <c r="O24" i="48"/>
  <c r="Q24" i="48" s="1"/>
  <c r="O15" i="48"/>
  <c r="Q15" i="48" s="1"/>
  <c r="O26" i="48"/>
  <c r="Q26" i="48" s="1"/>
  <c r="O41" i="48"/>
  <c r="Q41" i="48" s="1"/>
  <c r="O26" i="31"/>
  <c r="Q26" i="31" s="1"/>
  <c r="O36" i="31"/>
  <c r="Q36" i="31" s="1"/>
  <c r="O14" i="31"/>
  <c r="Q14" i="31" s="1"/>
  <c r="O17" i="31"/>
  <c r="Q17" i="31" s="1"/>
  <c r="O25" i="31"/>
  <c r="Q25" i="31" s="1"/>
  <c r="O22" i="31"/>
  <c r="Q22" i="31" s="1"/>
  <c r="O11" i="31"/>
  <c r="Q11" i="31" s="1"/>
  <c r="O38" i="31"/>
  <c r="Q38" i="31" s="1"/>
  <c r="O28" i="31"/>
  <c r="Q28" i="31" s="1"/>
  <c r="O21" i="31"/>
  <c r="Q21" i="31" s="1"/>
  <c r="O42" i="31"/>
  <c r="Q42" i="31" s="1"/>
  <c r="O5" i="31"/>
  <c r="O20" i="31"/>
  <c r="Q20" i="31" s="1"/>
  <c r="O29" i="31"/>
  <c r="Q29" i="31" s="1"/>
  <c r="O31" i="31"/>
  <c r="Q31" i="31" s="1"/>
  <c r="O34" i="31"/>
  <c r="Q34" i="31" s="1"/>
  <c r="O18" i="31"/>
  <c r="Q18" i="31" s="1"/>
  <c r="O40" i="31"/>
  <c r="Q40" i="31" s="1"/>
  <c r="O27" i="31"/>
  <c r="Q27" i="31" s="1"/>
  <c r="O33" i="31"/>
  <c r="Q33" i="31" s="1"/>
  <c r="O30" i="31"/>
  <c r="Q30" i="31" s="1"/>
  <c r="O15" i="31"/>
  <c r="Q15" i="31" s="1"/>
  <c r="O12" i="31"/>
  <c r="Q12" i="31" s="1"/>
  <c r="O39" i="31"/>
  <c r="Q39" i="31" s="1"/>
  <c r="O37" i="31"/>
  <c r="Q37" i="31" s="1"/>
  <c r="O43" i="31"/>
  <c r="Q43" i="31" s="1"/>
  <c r="O19" i="31"/>
  <c r="Q19" i="31" s="1"/>
  <c r="O13" i="31"/>
  <c r="Q13" i="31" s="1"/>
  <c r="O32" i="31"/>
  <c r="Q32" i="31" s="1"/>
  <c r="O10" i="31"/>
  <c r="Q10" i="31" s="1"/>
  <c r="O8" i="31"/>
  <c r="Q8" i="31" s="1"/>
  <c r="O9" i="31"/>
  <c r="Q9" i="31" s="1"/>
  <c r="O7" i="31"/>
  <c r="Q7" i="31" s="1"/>
  <c r="O23" i="31"/>
  <c r="Q23" i="31" s="1"/>
  <c r="O41" i="31"/>
  <c r="Q41" i="31" s="1"/>
  <c r="O24" i="31"/>
  <c r="Q24" i="31" s="1"/>
  <c r="O6" i="31"/>
  <c r="Q6" i="31" s="1"/>
  <c r="O35" i="31"/>
  <c r="Q35" i="31" s="1"/>
  <c r="O16" i="31"/>
  <c r="Q16" i="31" s="1"/>
  <c r="O23" i="20"/>
  <c r="Q23" i="20" s="1"/>
  <c r="O26" i="20"/>
  <c r="Q26" i="20" s="1"/>
  <c r="O24" i="20"/>
  <c r="Q24" i="20" s="1"/>
  <c r="O15" i="20"/>
  <c r="Q15" i="20" s="1"/>
  <c r="O16" i="20"/>
  <c r="Q16" i="20" s="1"/>
  <c r="O29" i="20"/>
  <c r="Q29" i="20" s="1"/>
  <c r="O18" i="20"/>
  <c r="Q18" i="20" s="1"/>
  <c r="O36" i="20"/>
  <c r="Q36" i="20" s="1"/>
  <c r="O37" i="20"/>
  <c r="Q37" i="20" s="1"/>
  <c r="O27" i="20"/>
  <c r="Q27" i="20" s="1"/>
  <c r="O43" i="20"/>
  <c r="Q43" i="20" s="1"/>
  <c r="O11" i="20"/>
  <c r="Q11" i="20" s="1"/>
  <c r="O40" i="20"/>
  <c r="Q40" i="20" s="1"/>
  <c r="O9" i="20"/>
  <c r="Q9" i="20" s="1"/>
  <c r="O21" i="20"/>
  <c r="Q21" i="20" s="1"/>
  <c r="O30" i="20"/>
  <c r="Q30" i="20" s="1"/>
  <c r="O22" i="20"/>
  <c r="Q22" i="20" s="1"/>
  <c r="O35" i="20"/>
  <c r="Q35" i="20" s="1"/>
  <c r="O7" i="20"/>
  <c r="Q7" i="20" s="1"/>
  <c r="O13" i="20"/>
  <c r="Q13" i="20" s="1"/>
  <c r="O19" i="20"/>
  <c r="Q19" i="20" s="1"/>
  <c r="O33" i="20"/>
  <c r="Q33" i="20" s="1"/>
  <c r="O25" i="20"/>
  <c r="Q25" i="20" s="1"/>
  <c r="O6" i="20"/>
  <c r="Q6" i="20" s="1"/>
  <c r="O28" i="20"/>
  <c r="Q28" i="20" s="1"/>
  <c r="O41" i="20"/>
  <c r="Q41" i="20" s="1"/>
  <c r="O8" i="20"/>
  <c r="Q8" i="20" s="1"/>
  <c r="O10" i="20"/>
  <c r="Q10" i="20" s="1"/>
  <c r="O12" i="20"/>
  <c r="Q12" i="20" s="1"/>
  <c r="O42" i="20"/>
  <c r="Q42" i="20" s="1"/>
  <c r="O5" i="20"/>
  <c r="O20" i="20"/>
  <c r="Q20" i="20" s="1"/>
  <c r="O14" i="20"/>
  <c r="Q14" i="20" s="1"/>
  <c r="O34" i="20"/>
  <c r="Q34" i="20" s="1"/>
  <c r="O32" i="20"/>
  <c r="Q32" i="20" s="1"/>
  <c r="O39" i="20"/>
  <c r="Q39" i="20" s="1"/>
  <c r="O17" i="20"/>
  <c r="Q17" i="20" s="1"/>
  <c r="O31" i="20"/>
  <c r="Q31" i="20" s="1"/>
  <c r="O38" i="20"/>
  <c r="Q38" i="20" s="1"/>
  <c r="O11" i="56"/>
  <c r="Q11" i="56" s="1"/>
  <c r="O19" i="56"/>
  <c r="Q19" i="56" s="1"/>
  <c r="O26" i="56"/>
  <c r="Q26" i="56" s="1"/>
  <c r="O43" i="56"/>
  <c r="Q43" i="56" s="1"/>
  <c r="O41" i="56"/>
  <c r="Q41" i="56" s="1"/>
  <c r="O14" i="56"/>
  <c r="Q14" i="56" s="1"/>
  <c r="O42" i="56"/>
  <c r="Q42" i="56" s="1"/>
  <c r="O27" i="56"/>
  <c r="Q27" i="56" s="1"/>
  <c r="O6" i="56"/>
  <c r="Q6" i="56" s="1"/>
  <c r="O37" i="56"/>
  <c r="Q37" i="56" s="1"/>
  <c r="O13" i="56"/>
  <c r="Q13" i="56" s="1"/>
  <c r="O5" i="56"/>
  <c r="O31" i="56"/>
  <c r="Q31" i="56" s="1"/>
  <c r="O40" i="56"/>
  <c r="Q40" i="56" s="1"/>
  <c r="O30" i="56"/>
  <c r="Q30" i="56" s="1"/>
  <c r="O7" i="56"/>
  <c r="Q7" i="56" s="1"/>
  <c r="O21" i="56"/>
  <c r="Q21" i="56" s="1"/>
  <c r="O33" i="56"/>
  <c r="Q33" i="56" s="1"/>
  <c r="O38" i="56"/>
  <c r="Q38" i="56" s="1"/>
  <c r="O23" i="56"/>
  <c r="Q23" i="56" s="1"/>
  <c r="O10" i="56"/>
  <c r="Q10" i="56" s="1"/>
  <c r="O20" i="56"/>
  <c r="Q20" i="56" s="1"/>
  <c r="O34" i="56"/>
  <c r="Q34" i="56" s="1"/>
  <c r="O25" i="56"/>
  <c r="Q25" i="56" s="1"/>
  <c r="O36" i="56"/>
  <c r="Q36" i="56" s="1"/>
  <c r="O22" i="56"/>
  <c r="Q22" i="56" s="1"/>
  <c r="O32" i="56"/>
  <c r="Q32" i="56" s="1"/>
  <c r="O39" i="56"/>
  <c r="Q39" i="56" s="1"/>
  <c r="O8" i="56"/>
  <c r="Q8" i="56" s="1"/>
  <c r="O9" i="56"/>
  <c r="Q9" i="56" s="1"/>
  <c r="O29" i="56"/>
  <c r="Q29" i="56" s="1"/>
  <c r="O28" i="56"/>
  <c r="Q28" i="56" s="1"/>
  <c r="O24" i="56"/>
  <c r="Q24" i="56" s="1"/>
  <c r="O35" i="56"/>
  <c r="Q35" i="56" s="1"/>
  <c r="O12" i="56"/>
  <c r="Q12" i="56" s="1"/>
  <c r="O16" i="56"/>
  <c r="Q16" i="56" s="1"/>
  <c r="O15" i="56"/>
  <c r="Q15" i="56" s="1"/>
  <c r="O17" i="56"/>
  <c r="Q17" i="56" s="1"/>
  <c r="O18" i="56"/>
  <c r="Q18" i="56" s="1"/>
  <c r="O24" i="28"/>
  <c r="Q24" i="28" s="1"/>
  <c r="O12" i="28"/>
  <c r="Q12" i="28" s="1"/>
  <c r="O16" i="28"/>
  <c r="Q16" i="28" s="1"/>
  <c r="O19" i="28"/>
  <c r="Q19" i="28" s="1"/>
  <c r="O31" i="28"/>
  <c r="Q31" i="28" s="1"/>
  <c r="O14" i="28"/>
  <c r="Q14" i="28" s="1"/>
  <c r="O11" i="28"/>
  <c r="Q11" i="28" s="1"/>
  <c r="O18" i="28"/>
  <c r="Q18" i="28" s="1"/>
  <c r="O40" i="28"/>
  <c r="Q40" i="28" s="1"/>
  <c r="O23" i="28"/>
  <c r="Q23" i="28" s="1"/>
  <c r="O28" i="28"/>
  <c r="Q28" i="28" s="1"/>
  <c r="O22" i="28"/>
  <c r="Q22" i="28" s="1"/>
  <c r="O36" i="28"/>
  <c r="Q36" i="28" s="1"/>
  <c r="O17" i="28"/>
  <c r="Q17" i="28" s="1"/>
  <c r="O27" i="28"/>
  <c r="Q27" i="28" s="1"/>
  <c r="O30" i="28"/>
  <c r="Q30" i="28" s="1"/>
  <c r="O6" i="28"/>
  <c r="Q6" i="28" s="1"/>
  <c r="O21" i="28"/>
  <c r="Q21" i="28" s="1"/>
  <c r="O41" i="28"/>
  <c r="Q41" i="28" s="1"/>
  <c r="O13" i="28"/>
  <c r="Q13" i="28" s="1"/>
  <c r="O25" i="28"/>
  <c r="Q25" i="28" s="1"/>
  <c r="O33" i="28"/>
  <c r="Q33" i="28" s="1"/>
  <c r="O5" i="28"/>
  <c r="O20" i="28"/>
  <c r="Q20" i="28" s="1"/>
  <c r="O7" i="28"/>
  <c r="Q7" i="28" s="1"/>
  <c r="O26" i="28"/>
  <c r="Q26" i="28" s="1"/>
  <c r="O15" i="28"/>
  <c r="Q15" i="28" s="1"/>
  <c r="O42" i="28"/>
  <c r="Q42" i="28" s="1"/>
  <c r="O29" i="28"/>
  <c r="Q29" i="28" s="1"/>
  <c r="O9" i="28"/>
  <c r="Q9" i="28" s="1"/>
  <c r="O10" i="28"/>
  <c r="Q10" i="28" s="1"/>
  <c r="O43" i="28"/>
  <c r="Q43" i="28" s="1"/>
  <c r="O8" i="28"/>
  <c r="Q8" i="28" s="1"/>
  <c r="O37" i="28"/>
  <c r="Q37" i="28" s="1"/>
  <c r="O35" i="28"/>
  <c r="Q35" i="28" s="1"/>
  <c r="O39" i="28"/>
  <c r="Q39" i="28" s="1"/>
  <c r="O34" i="28"/>
  <c r="Q34" i="28" s="1"/>
  <c r="O38" i="28"/>
  <c r="Q38" i="28" s="1"/>
  <c r="O32" i="28"/>
  <c r="Q32" i="28" s="1"/>
  <c r="O9" i="52"/>
  <c r="Q9" i="52" s="1"/>
  <c r="O43" i="52"/>
  <c r="Q43" i="52" s="1"/>
  <c r="O25" i="52"/>
  <c r="Q25" i="52" s="1"/>
  <c r="O29" i="52"/>
  <c r="Q29" i="52" s="1"/>
  <c r="O38" i="52"/>
  <c r="Q38" i="52" s="1"/>
  <c r="O22" i="52"/>
  <c r="Q22" i="52" s="1"/>
  <c r="O37" i="52"/>
  <c r="Q37" i="52" s="1"/>
  <c r="O21" i="52"/>
  <c r="Q21" i="52" s="1"/>
  <c r="O24" i="52"/>
  <c r="Q24" i="52" s="1"/>
  <c r="O14" i="52"/>
  <c r="Q14" i="52" s="1"/>
  <c r="O13" i="52"/>
  <c r="Q13" i="52" s="1"/>
  <c r="O18" i="52"/>
  <c r="Q18" i="52" s="1"/>
  <c r="O17" i="52"/>
  <c r="Q17" i="52" s="1"/>
  <c r="O16" i="52"/>
  <c r="Q16" i="52" s="1"/>
  <c r="O23" i="52"/>
  <c r="Q23" i="52" s="1"/>
  <c r="O20" i="52"/>
  <c r="Q20" i="52" s="1"/>
  <c r="O30" i="52"/>
  <c r="Q30" i="52" s="1"/>
  <c r="O35" i="52"/>
  <c r="Q35" i="52" s="1"/>
  <c r="O39" i="52"/>
  <c r="Q39" i="52" s="1"/>
  <c r="O11" i="52"/>
  <c r="Q11" i="52" s="1"/>
  <c r="O28" i="52"/>
  <c r="Q28" i="52" s="1"/>
  <c r="O27" i="52"/>
  <c r="Q27" i="52" s="1"/>
  <c r="O33" i="52"/>
  <c r="Q33" i="52" s="1"/>
  <c r="O36" i="52"/>
  <c r="Q36" i="52" s="1"/>
  <c r="O5" i="52"/>
  <c r="O40" i="52"/>
  <c r="Q40" i="52" s="1"/>
  <c r="O34" i="52"/>
  <c r="Q34" i="52" s="1"/>
  <c r="O6" i="52"/>
  <c r="Q6" i="52" s="1"/>
  <c r="O10" i="52"/>
  <c r="Q10" i="52" s="1"/>
  <c r="O26" i="52"/>
  <c r="Q26" i="52" s="1"/>
  <c r="O7" i="52"/>
  <c r="Q7" i="52" s="1"/>
  <c r="O15" i="52"/>
  <c r="Q15" i="52" s="1"/>
  <c r="O41" i="52"/>
  <c r="Q41" i="52" s="1"/>
  <c r="O8" i="52"/>
  <c r="Q8" i="52" s="1"/>
  <c r="O32" i="52"/>
  <c r="Q32" i="52" s="1"/>
  <c r="O31" i="52"/>
  <c r="Q31" i="52" s="1"/>
  <c r="O12" i="52"/>
  <c r="Q12" i="52" s="1"/>
  <c r="O19" i="52"/>
  <c r="Q19" i="52" s="1"/>
  <c r="O42" i="52"/>
  <c r="Q42" i="52" s="1"/>
  <c r="K13" i="19"/>
  <c r="O42" i="49"/>
  <c r="Q42" i="49" s="1"/>
  <c r="O28" i="49"/>
  <c r="Q28" i="49" s="1"/>
  <c r="O27" i="49"/>
  <c r="Q27" i="49" s="1"/>
  <c r="O14" i="49"/>
  <c r="Q14" i="49" s="1"/>
  <c r="O8" i="49"/>
  <c r="Q8" i="49" s="1"/>
  <c r="O17" i="49"/>
  <c r="Q17" i="49" s="1"/>
  <c r="O36" i="49"/>
  <c r="Q36" i="49" s="1"/>
  <c r="O13" i="49"/>
  <c r="Q13" i="49" s="1"/>
  <c r="O10" i="49"/>
  <c r="Q10" i="49" s="1"/>
  <c r="O25" i="49"/>
  <c r="Q25" i="49" s="1"/>
  <c r="O7" i="49"/>
  <c r="Q7" i="49" s="1"/>
  <c r="O20" i="49"/>
  <c r="Q20" i="49" s="1"/>
  <c r="O35" i="49"/>
  <c r="Q35" i="49" s="1"/>
  <c r="O6" i="49"/>
  <c r="Q6" i="49" s="1"/>
  <c r="O19" i="49"/>
  <c r="Q19" i="49" s="1"/>
  <c r="O43" i="49"/>
  <c r="Q43" i="49" s="1"/>
  <c r="O5" i="49"/>
  <c r="O32" i="49"/>
  <c r="Q32" i="49" s="1"/>
  <c r="O18" i="49"/>
  <c r="Q18" i="49" s="1"/>
  <c r="O15" i="49"/>
  <c r="Q15" i="49" s="1"/>
  <c r="O39" i="49"/>
  <c r="Q39" i="49" s="1"/>
  <c r="O31" i="49"/>
  <c r="Q31" i="49" s="1"/>
  <c r="O40" i="49"/>
  <c r="Q40" i="49" s="1"/>
  <c r="O9" i="49"/>
  <c r="Q9" i="49" s="1"/>
  <c r="O24" i="49"/>
  <c r="Q24" i="49" s="1"/>
  <c r="O34" i="49"/>
  <c r="Q34" i="49" s="1"/>
  <c r="O29" i="49"/>
  <c r="Q29" i="49" s="1"/>
  <c r="O38" i="49"/>
  <c r="Q38" i="49" s="1"/>
  <c r="O23" i="49"/>
  <c r="Q23" i="49" s="1"/>
  <c r="O37" i="49"/>
  <c r="Q37" i="49" s="1"/>
  <c r="O16" i="49"/>
  <c r="Q16" i="49" s="1"/>
  <c r="O33" i="49"/>
  <c r="Q33" i="49" s="1"/>
  <c r="O22" i="49"/>
  <c r="Q22" i="49" s="1"/>
  <c r="O21" i="49"/>
  <c r="Q21" i="49" s="1"/>
  <c r="O11" i="49"/>
  <c r="Q11" i="49" s="1"/>
  <c r="O12" i="49"/>
  <c r="Q12" i="49" s="1"/>
  <c r="O30" i="49"/>
  <c r="Q30" i="49" s="1"/>
  <c r="O41" i="49"/>
  <c r="Q41" i="49" s="1"/>
  <c r="O26" i="49"/>
  <c r="Q26" i="49" s="1"/>
  <c r="O11" i="29"/>
  <c r="Q11" i="29" s="1"/>
  <c r="O37" i="29"/>
  <c r="Q37" i="29" s="1"/>
  <c r="O5" i="29"/>
  <c r="O31" i="29"/>
  <c r="Q31" i="29" s="1"/>
  <c r="O24" i="29"/>
  <c r="Q24" i="29" s="1"/>
  <c r="O29" i="29"/>
  <c r="Q29" i="29" s="1"/>
  <c r="O13" i="29"/>
  <c r="Q13" i="29" s="1"/>
  <c r="O41" i="29"/>
  <c r="Q41" i="29" s="1"/>
  <c r="O18" i="29"/>
  <c r="Q18" i="29" s="1"/>
  <c r="O21" i="29"/>
  <c r="Q21" i="29" s="1"/>
  <c r="O7" i="29"/>
  <c r="Q7" i="29" s="1"/>
  <c r="O22" i="29"/>
  <c r="Q22" i="29" s="1"/>
  <c r="O15" i="29"/>
  <c r="Q15" i="29" s="1"/>
  <c r="O10" i="29"/>
  <c r="Q10" i="29" s="1"/>
  <c r="O30" i="29"/>
  <c r="Q30" i="29" s="1"/>
  <c r="O14" i="29"/>
  <c r="Q14" i="29" s="1"/>
  <c r="O27" i="29"/>
  <c r="Q27" i="29" s="1"/>
  <c r="O12" i="29"/>
  <c r="Q12" i="29" s="1"/>
  <c r="O17" i="29"/>
  <c r="Q17" i="29" s="1"/>
  <c r="O39" i="29"/>
  <c r="Q39" i="29" s="1"/>
  <c r="O34" i="29"/>
  <c r="Q34" i="29" s="1"/>
  <c r="O23" i="29"/>
  <c r="Q23" i="29" s="1"/>
  <c r="O40" i="29"/>
  <c r="Q40" i="29" s="1"/>
  <c r="O20" i="29"/>
  <c r="Q20" i="29" s="1"/>
  <c r="O28" i="29"/>
  <c r="Q28" i="29" s="1"/>
  <c r="O19" i="29"/>
  <c r="Q19" i="29" s="1"/>
  <c r="O33" i="29"/>
  <c r="Q33" i="29" s="1"/>
  <c r="O43" i="29"/>
  <c r="Q43" i="29" s="1"/>
  <c r="O32" i="29"/>
  <c r="Q32" i="29" s="1"/>
  <c r="O35" i="29"/>
  <c r="Q35" i="29" s="1"/>
  <c r="O16" i="29"/>
  <c r="Q16" i="29" s="1"/>
  <c r="O9" i="29"/>
  <c r="Q9" i="29" s="1"/>
  <c r="O38" i="29"/>
  <c r="Q38" i="29" s="1"/>
  <c r="O25" i="29"/>
  <c r="Q25" i="29" s="1"/>
  <c r="O36" i="29"/>
  <c r="Q36" i="29" s="1"/>
  <c r="O42" i="29"/>
  <c r="Q42" i="29" s="1"/>
  <c r="O8" i="29"/>
  <c r="Q8" i="29" s="1"/>
  <c r="O6" i="29"/>
  <c r="Q6" i="29" s="1"/>
  <c r="O26" i="29"/>
  <c r="Q26" i="29" s="1"/>
  <c r="O5" i="30"/>
  <c r="O33" i="30"/>
  <c r="Q33" i="30" s="1"/>
  <c r="O23" i="30"/>
  <c r="Q23" i="30" s="1"/>
  <c r="O6" i="30"/>
  <c r="Q6" i="30" s="1"/>
  <c r="O41" i="30"/>
  <c r="Q41" i="30" s="1"/>
  <c r="O12" i="30"/>
  <c r="Q12" i="30" s="1"/>
  <c r="O29" i="30"/>
  <c r="Q29" i="30" s="1"/>
  <c r="O37" i="30"/>
  <c r="Q37" i="30" s="1"/>
  <c r="O22" i="30"/>
  <c r="Q22" i="30" s="1"/>
  <c r="O28" i="30"/>
  <c r="Q28" i="30" s="1"/>
  <c r="O36" i="30"/>
  <c r="Q36" i="30" s="1"/>
  <c r="O13" i="30"/>
  <c r="Q13" i="30" s="1"/>
  <c r="O38" i="30"/>
  <c r="Q38" i="30" s="1"/>
  <c r="O34" i="30"/>
  <c r="Q34" i="30" s="1"/>
  <c r="O9" i="30"/>
  <c r="Q9" i="30" s="1"/>
  <c r="O35" i="30"/>
  <c r="Q35" i="30" s="1"/>
  <c r="O7" i="30"/>
  <c r="Q7" i="30" s="1"/>
  <c r="O43" i="30"/>
  <c r="Q43" i="30" s="1"/>
  <c r="O24" i="30"/>
  <c r="Q24" i="30" s="1"/>
  <c r="O31" i="30"/>
  <c r="Q31" i="30" s="1"/>
  <c r="O20" i="30"/>
  <c r="Q20" i="30" s="1"/>
  <c r="O21" i="30"/>
  <c r="Q21" i="30" s="1"/>
  <c r="O18" i="30"/>
  <c r="Q18" i="30" s="1"/>
  <c r="O17" i="30"/>
  <c r="Q17" i="30" s="1"/>
  <c r="O25" i="30"/>
  <c r="Q25" i="30" s="1"/>
  <c r="O8" i="30"/>
  <c r="Q8" i="30" s="1"/>
  <c r="O16" i="30"/>
  <c r="Q16" i="30" s="1"/>
  <c r="O15" i="30"/>
  <c r="Q15" i="30" s="1"/>
  <c r="O19" i="30"/>
  <c r="Q19" i="30" s="1"/>
  <c r="O11" i="30"/>
  <c r="Q11" i="30" s="1"/>
  <c r="O26" i="30"/>
  <c r="Q26" i="30" s="1"/>
  <c r="O14" i="30"/>
  <c r="Q14" i="30" s="1"/>
  <c r="O10" i="30"/>
  <c r="Q10" i="30" s="1"/>
  <c r="O40" i="30"/>
  <c r="Q40" i="30" s="1"/>
  <c r="O30" i="30"/>
  <c r="Q30" i="30" s="1"/>
  <c r="O32" i="30"/>
  <c r="Q32" i="30" s="1"/>
  <c r="O42" i="30"/>
  <c r="Q42" i="30" s="1"/>
  <c r="O27" i="30"/>
  <c r="Q27" i="30" s="1"/>
  <c r="O39" i="30"/>
  <c r="Q39" i="30" s="1"/>
  <c r="O29" i="21"/>
  <c r="Q29" i="21" s="1"/>
  <c r="O21" i="21"/>
  <c r="Q21" i="21" s="1"/>
  <c r="O13" i="21"/>
  <c r="Q13" i="21" s="1"/>
  <c r="O14" i="21"/>
  <c r="Q14" i="21" s="1"/>
  <c r="O12" i="21"/>
  <c r="Q12" i="21" s="1"/>
  <c r="O11" i="21"/>
  <c r="Q11" i="21" s="1"/>
  <c r="O22" i="21"/>
  <c r="Q22" i="21" s="1"/>
  <c r="O23" i="21"/>
  <c r="Q23" i="21" s="1"/>
  <c r="O28" i="21"/>
  <c r="Q28" i="21" s="1"/>
  <c r="O30" i="21"/>
  <c r="Q30" i="21" s="1"/>
  <c r="O8" i="21"/>
  <c r="Q8" i="21" s="1"/>
  <c r="O15" i="21"/>
  <c r="Q15" i="21" s="1"/>
  <c r="O6" i="21"/>
  <c r="Q6" i="21" s="1"/>
  <c r="O5" i="21"/>
  <c r="O42" i="21"/>
  <c r="Q42" i="21" s="1"/>
  <c r="O39" i="21"/>
  <c r="Q39" i="21" s="1"/>
  <c r="O33" i="21"/>
  <c r="Q33" i="21" s="1"/>
  <c r="O26" i="21"/>
  <c r="Q26" i="21" s="1"/>
  <c r="O31" i="21"/>
  <c r="Q31" i="21" s="1"/>
  <c r="O10" i="21"/>
  <c r="Q10" i="21" s="1"/>
  <c r="O38" i="21"/>
  <c r="Q38" i="21" s="1"/>
  <c r="O37" i="21"/>
  <c r="Q37" i="21" s="1"/>
  <c r="O19" i="21"/>
  <c r="Q19" i="21" s="1"/>
  <c r="O18" i="21"/>
  <c r="Q18" i="21" s="1"/>
  <c r="O34" i="21"/>
  <c r="Q34" i="21" s="1"/>
  <c r="O41" i="21"/>
  <c r="Q41" i="21" s="1"/>
  <c r="O35" i="21"/>
  <c r="Q35" i="21" s="1"/>
  <c r="O43" i="21"/>
  <c r="Q43" i="21" s="1"/>
  <c r="O9" i="21"/>
  <c r="Q9" i="21" s="1"/>
  <c r="O36" i="21"/>
  <c r="Q36" i="21" s="1"/>
  <c r="O17" i="21"/>
  <c r="Q17" i="21" s="1"/>
  <c r="O7" i="21"/>
  <c r="Q7" i="21" s="1"/>
  <c r="O25" i="21"/>
  <c r="Q25" i="21" s="1"/>
  <c r="O32" i="21"/>
  <c r="Q32" i="21" s="1"/>
  <c r="O24" i="21"/>
  <c r="Q24" i="21" s="1"/>
  <c r="O27" i="21"/>
  <c r="Q27" i="21" s="1"/>
  <c r="O16" i="21"/>
  <c r="Q16" i="21" s="1"/>
  <c r="O20" i="21"/>
  <c r="Q20" i="21" s="1"/>
  <c r="O40" i="21"/>
  <c r="Q40" i="21" s="1"/>
  <c r="O17" i="50"/>
  <c r="Q17" i="50" s="1"/>
  <c r="O11" i="50"/>
  <c r="Q11" i="50" s="1"/>
  <c r="O26" i="50"/>
  <c r="Q26" i="50" s="1"/>
  <c r="O21" i="50"/>
  <c r="Q21" i="50" s="1"/>
  <c r="O15" i="50"/>
  <c r="Q15" i="50" s="1"/>
  <c r="O33" i="50"/>
  <c r="Q33" i="50" s="1"/>
  <c r="O32" i="50"/>
  <c r="Q32" i="50" s="1"/>
  <c r="O13" i="50"/>
  <c r="Q13" i="50" s="1"/>
  <c r="O28" i="50"/>
  <c r="Q28" i="50" s="1"/>
  <c r="O14" i="50"/>
  <c r="Q14" i="50" s="1"/>
  <c r="O16" i="50"/>
  <c r="Q16" i="50" s="1"/>
  <c r="O43" i="50"/>
  <c r="Q43" i="50" s="1"/>
  <c r="O29" i="50"/>
  <c r="Q29" i="50" s="1"/>
  <c r="O12" i="50"/>
  <c r="Q12" i="50" s="1"/>
  <c r="O23" i="50"/>
  <c r="Q23" i="50" s="1"/>
  <c r="O24" i="50"/>
  <c r="Q24" i="50" s="1"/>
  <c r="O37" i="50"/>
  <c r="Q37" i="50" s="1"/>
  <c r="O10" i="50"/>
  <c r="Q10" i="50" s="1"/>
  <c r="O25" i="50"/>
  <c r="Q25" i="50" s="1"/>
  <c r="O41" i="50"/>
  <c r="Q41" i="50" s="1"/>
  <c r="O36" i="50"/>
  <c r="Q36" i="50" s="1"/>
  <c r="O7" i="50"/>
  <c r="Q7" i="50" s="1"/>
  <c r="O19" i="50"/>
  <c r="Q19" i="50" s="1"/>
  <c r="O27" i="50"/>
  <c r="Q27" i="50" s="1"/>
  <c r="O8" i="50"/>
  <c r="Q8" i="50" s="1"/>
  <c r="O34" i="50"/>
  <c r="Q34" i="50" s="1"/>
  <c r="O9" i="50"/>
  <c r="Q9" i="50" s="1"/>
  <c r="O39" i="50"/>
  <c r="Q39" i="50" s="1"/>
  <c r="O5" i="50"/>
  <c r="O6" i="50"/>
  <c r="Q6" i="50" s="1"/>
  <c r="O22" i="50"/>
  <c r="Q22" i="50" s="1"/>
  <c r="O35" i="50"/>
  <c r="Q35" i="50" s="1"/>
  <c r="O38" i="50"/>
  <c r="Q38" i="50" s="1"/>
  <c r="O42" i="50"/>
  <c r="Q42" i="50" s="1"/>
  <c r="O20" i="50"/>
  <c r="Q20" i="50" s="1"/>
  <c r="O18" i="50"/>
  <c r="Q18" i="50" s="1"/>
  <c r="O40" i="50"/>
  <c r="Q40" i="50" s="1"/>
  <c r="O30" i="50"/>
  <c r="Q30" i="50" s="1"/>
  <c r="O31" i="50"/>
  <c r="Q31" i="50" s="1"/>
  <c r="O25" i="53"/>
  <c r="Q25" i="53" s="1"/>
  <c r="O11" i="53"/>
  <c r="Q11" i="53" s="1"/>
  <c r="O10" i="53"/>
  <c r="Q10" i="53" s="1"/>
  <c r="O40" i="53"/>
  <c r="Q40" i="53" s="1"/>
  <c r="O26" i="53"/>
  <c r="Q26" i="53" s="1"/>
  <c r="O17" i="53"/>
  <c r="Q17" i="53" s="1"/>
  <c r="O15" i="53"/>
  <c r="Q15" i="53" s="1"/>
  <c r="O35" i="53"/>
  <c r="Q35" i="53" s="1"/>
  <c r="O24" i="53"/>
  <c r="Q24" i="53" s="1"/>
  <c r="O5" i="53"/>
  <c r="O9" i="53"/>
  <c r="Q9" i="53" s="1"/>
  <c r="O23" i="53"/>
  <c r="Q23" i="53" s="1"/>
  <c r="O8" i="53"/>
  <c r="Q8" i="53" s="1"/>
  <c r="O7" i="53"/>
  <c r="Q7" i="53" s="1"/>
  <c r="O34" i="53"/>
  <c r="Q34" i="53" s="1"/>
  <c r="O37" i="53"/>
  <c r="Q37" i="53" s="1"/>
  <c r="O28" i="53"/>
  <c r="Q28" i="53" s="1"/>
  <c r="O6" i="53"/>
  <c r="Q6" i="53" s="1"/>
  <c r="O31" i="53"/>
  <c r="Q31" i="53" s="1"/>
  <c r="O16" i="53"/>
  <c r="Q16" i="53" s="1"/>
  <c r="O12" i="53"/>
  <c r="Q12" i="53" s="1"/>
  <c r="O27" i="53"/>
  <c r="Q27" i="53" s="1"/>
  <c r="O42" i="53"/>
  <c r="Q42" i="53" s="1"/>
  <c r="O36" i="53"/>
  <c r="Q36" i="53" s="1"/>
  <c r="O30" i="53"/>
  <c r="Q30" i="53" s="1"/>
  <c r="O13" i="53"/>
  <c r="Q13" i="53" s="1"/>
  <c r="O21" i="53"/>
  <c r="Q21" i="53" s="1"/>
  <c r="O22" i="53"/>
  <c r="Q22" i="53" s="1"/>
  <c r="O29" i="53"/>
  <c r="Q29" i="53" s="1"/>
  <c r="O14" i="53"/>
  <c r="Q14" i="53" s="1"/>
  <c r="O43" i="53"/>
  <c r="Q43" i="53" s="1"/>
  <c r="O20" i="53"/>
  <c r="Q20" i="53" s="1"/>
  <c r="O39" i="53"/>
  <c r="Q39" i="53" s="1"/>
  <c r="O32" i="53"/>
  <c r="Q32" i="53" s="1"/>
  <c r="O18" i="53"/>
  <c r="Q18" i="53" s="1"/>
  <c r="O33" i="53"/>
  <c r="Q33" i="53" s="1"/>
  <c r="O19" i="53"/>
  <c r="Q19" i="53" s="1"/>
  <c r="O38" i="53"/>
  <c r="Q38" i="53" s="1"/>
  <c r="O41" i="53"/>
  <c r="Q41" i="53" s="1"/>
  <c r="O5" i="58"/>
  <c r="O28" i="58"/>
  <c r="Q28" i="58" s="1"/>
  <c r="O18" i="58"/>
  <c r="Q18" i="58" s="1"/>
  <c r="O13" i="58"/>
  <c r="Q13" i="58" s="1"/>
  <c r="O14" i="58"/>
  <c r="Q14" i="58" s="1"/>
  <c r="O25" i="58"/>
  <c r="Q25" i="58" s="1"/>
  <c r="O22" i="58"/>
  <c r="Q22" i="58" s="1"/>
  <c r="O32" i="58"/>
  <c r="Q32" i="58" s="1"/>
  <c r="O12" i="58"/>
  <c r="Q12" i="58" s="1"/>
  <c r="O34" i="58"/>
  <c r="Q34" i="58" s="1"/>
  <c r="O16" i="58"/>
  <c r="Q16" i="58" s="1"/>
  <c r="O38" i="58"/>
  <c r="Q38" i="58" s="1"/>
  <c r="O40" i="58"/>
  <c r="Q40" i="58" s="1"/>
  <c r="O43" i="58"/>
  <c r="Q43" i="58" s="1"/>
  <c r="O10" i="58"/>
  <c r="Q10" i="58" s="1"/>
  <c r="O15" i="58"/>
  <c r="Q15" i="58" s="1"/>
  <c r="O11" i="58"/>
  <c r="Q11" i="58" s="1"/>
  <c r="O17" i="58"/>
  <c r="Q17" i="58" s="1"/>
  <c r="O35" i="58"/>
  <c r="Q35" i="58" s="1"/>
  <c r="O9" i="58"/>
  <c r="Q9" i="58" s="1"/>
  <c r="O37" i="58"/>
  <c r="Q37" i="58" s="1"/>
  <c r="O39" i="58"/>
  <c r="Q39" i="58" s="1"/>
  <c r="O27" i="58"/>
  <c r="Q27" i="58" s="1"/>
  <c r="O36" i="58"/>
  <c r="Q36" i="58" s="1"/>
  <c r="O19" i="58"/>
  <c r="Q19" i="58" s="1"/>
  <c r="O20" i="58"/>
  <c r="Q20" i="58" s="1"/>
  <c r="O41" i="58"/>
  <c r="Q41" i="58" s="1"/>
  <c r="O33" i="58"/>
  <c r="Q33" i="58" s="1"/>
  <c r="O30" i="58"/>
  <c r="Q30" i="58" s="1"/>
  <c r="O8" i="58"/>
  <c r="Q8" i="58" s="1"/>
  <c r="O21" i="58"/>
  <c r="Q21" i="58" s="1"/>
  <c r="O29" i="58"/>
  <c r="Q29" i="58" s="1"/>
  <c r="O7" i="58"/>
  <c r="Q7" i="58" s="1"/>
  <c r="O26" i="58"/>
  <c r="Q26" i="58" s="1"/>
  <c r="O24" i="58"/>
  <c r="Q24" i="58" s="1"/>
  <c r="O42" i="58"/>
  <c r="Q42" i="58" s="1"/>
  <c r="O6" i="58"/>
  <c r="Q6" i="58" s="1"/>
  <c r="O23" i="58"/>
  <c r="Q23" i="58" s="1"/>
  <c r="O31" i="58"/>
  <c r="Q31" i="58" s="1"/>
  <c r="O35" i="24"/>
  <c r="Q35" i="24" s="1"/>
  <c r="O36" i="24"/>
  <c r="Q36" i="24" s="1"/>
  <c r="O8" i="24"/>
  <c r="Q8" i="24" s="1"/>
  <c r="O29" i="24"/>
  <c r="Q29" i="24" s="1"/>
  <c r="O10" i="24"/>
  <c r="Q10" i="24" s="1"/>
  <c r="O26" i="24"/>
  <c r="Q26" i="24" s="1"/>
  <c r="O41" i="24"/>
  <c r="Q41" i="24" s="1"/>
  <c r="O20" i="24"/>
  <c r="Q20" i="24" s="1"/>
  <c r="O11" i="24"/>
  <c r="Q11" i="24" s="1"/>
  <c r="O32" i="24"/>
  <c r="Q32" i="24" s="1"/>
  <c r="O22" i="24"/>
  <c r="Q22" i="24" s="1"/>
  <c r="O7" i="24"/>
  <c r="Q7" i="24" s="1"/>
  <c r="O16" i="24"/>
  <c r="Q16" i="24" s="1"/>
  <c r="O5" i="24"/>
  <c r="O13" i="24"/>
  <c r="Q13" i="24" s="1"/>
  <c r="O24" i="24"/>
  <c r="Q24" i="24" s="1"/>
  <c r="O6" i="24"/>
  <c r="Q6" i="24" s="1"/>
  <c r="O14" i="24"/>
  <c r="Q14" i="24" s="1"/>
  <c r="O12" i="24"/>
  <c r="Q12" i="24" s="1"/>
  <c r="O34" i="24"/>
  <c r="Q34" i="24" s="1"/>
  <c r="O30" i="24"/>
  <c r="Q30" i="24" s="1"/>
  <c r="O25" i="24"/>
  <c r="Q25" i="24" s="1"/>
  <c r="O31" i="24"/>
  <c r="Q31" i="24" s="1"/>
  <c r="O40" i="24"/>
  <c r="Q40" i="24" s="1"/>
  <c r="O33" i="24"/>
  <c r="Q33" i="24" s="1"/>
  <c r="O37" i="24"/>
  <c r="Q37" i="24" s="1"/>
  <c r="O28" i="24"/>
  <c r="Q28" i="24" s="1"/>
  <c r="O27" i="24"/>
  <c r="Q27" i="24" s="1"/>
  <c r="O17" i="24"/>
  <c r="Q17" i="24" s="1"/>
  <c r="O42" i="24"/>
  <c r="Q42" i="24" s="1"/>
  <c r="O39" i="24"/>
  <c r="Q39" i="24" s="1"/>
  <c r="O23" i="24"/>
  <c r="Q23" i="24" s="1"/>
  <c r="O21" i="24"/>
  <c r="Q21" i="24" s="1"/>
  <c r="O19" i="24"/>
  <c r="Q19" i="24" s="1"/>
  <c r="O15" i="24"/>
  <c r="Q15" i="24" s="1"/>
  <c r="O9" i="24"/>
  <c r="Q9" i="24" s="1"/>
  <c r="O38" i="24"/>
  <c r="Q38" i="24" s="1"/>
  <c r="O18" i="24"/>
  <c r="Q18" i="24" s="1"/>
  <c r="O43" i="24"/>
  <c r="Q43" i="24" s="1"/>
  <c r="O18" i="40"/>
  <c r="Q18" i="40" s="1"/>
  <c r="O27" i="40"/>
  <c r="Q27" i="40" s="1"/>
  <c r="O8" i="40"/>
  <c r="Q8" i="40" s="1"/>
  <c r="O42" i="40"/>
  <c r="Q42" i="40" s="1"/>
  <c r="O43" i="40"/>
  <c r="Q43" i="40" s="1"/>
  <c r="O38" i="40"/>
  <c r="Q38" i="40" s="1"/>
  <c r="O7" i="40"/>
  <c r="Q7" i="40" s="1"/>
  <c r="O34" i="40"/>
  <c r="Q34" i="40" s="1"/>
  <c r="O37" i="40"/>
  <c r="Q37" i="40" s="1"/>
  <c r="O36" i="40"/>
  <c r="Q36" i="40" s="1"/>
  <c r="O29" i="40"/>
  <c r="Q29" i="40" s="1"/>
  <c r="O6" i="40"/>
  <c r="Q6" i="40" s="1"/>
  <c r="O26" i="40"/>
  <c r="Q26" i="40" s="1"/>
  <c r="O30" i="40"/>
  <c r="Q30" i="40" s="1"/>
  <c r="O5" i="40"/>
  <c r="O24" i="40"/>
  <c r="Q24" i="40" s="1"/>
  <c r="O28" i="40"/>
  <c r="Q28" i="40" s="1"/>
  <c r="O35" i="40"/>
  <c r="Q35" i="40" s="1"/>
  <c r="O9" i="40"/>
  <c r="Q9" i="40" s="1"/>
  <c r="O16" i="40"/>
  <c r="Q16" i="40" s="1"/>
  <c r="O12" i="40"/>
  <c r="Q12" i="40" s="1"/>
  <c r="O40" i="40"/>
  <c r="Q40" i="40" s="1"/>
  <c r="O39" i="40"/>
  <c r="Q39" i="40" s="1"/>
  <c r="O33" i="40"/>
  <c r="Q33" i="40" s="1"/>
  <c r="O23" i="40"/>
  <c r="Q23" i="40" s="1"/>
  <c r="O31" i="40"/>
  <c r="Q31" i="40" s="1"/>
  <c r="O17" i="40"/>
  <c r="Q17" i="40" s="1"/>
  <c r="O21" i="40"/>
  <c r="Q21" i="40" s="1"/>
  <c r="O25" i="40"/>
  <c r="Q25" i="40" s="1"/>
  <c r="O19" i="40"/>
  <c r="Q19" i="40" s="1"/>
  <c r="O13" i="40"/>
  <c r="Q13" i="40" s="1"/>
  <c r="O22" i="40"/>
  <c r="Q22" i="40" s="1"/>
  <c r="O10" i="40"/>
  <c r="Q10" i="40" s="1"/>
  <c r="O14" i="40"/>
  <c r="Q14" i="40" s="1"/>
  <c r="O20" i="40"/>
  <c r="Q20" i="40" s="1"/>
  <c r="O15" i="40"/>
  <c r="Q15" i="40" s="1"/>
  <c r="O32" i="40"/>
  <c r="Q32" i="40" s="1"/>
  <c r="O41" i="40"/>
  <c r="Q41" i="40" s="1"/>
  <c r="O11" i="40"/>
  <c r="Q11" i="40" s="1"/>
  <c r="O8" i="41"/>
  <c r="Q8" i="41" s="1"/>
  <c r="O7" i="41"/>
  <c r="Q7" i="41" s="1"/>
  <c r="O29" i="41"/>
  <c r="Q29" i="41" s="1"/>
  <c r="O23" i="41"/>
  <c r="Q23" i="41" s="1"/>
  <c r="O13" i="41"/>
  <c r="Q13" i="41" s="1"/>
  <c r="O10" i="41"/>
  <c r="Q10" i="41" s="1"/>
  <c r="O16" i="41"/>
  <c r="Q16" i="41" s="1"/>
  <c r="O20" i="41"/>
  <c r="Q20" i="41" s="1"/>
  <c r="O11" i="41"/>
  <c r="Q11" i="41" s="1"/>
  <c r="O5" i="41"/>
  <c r="O42" i="41"/>
  <c r="Q42" i="41" s="1"/>
  <c r="O15" i="41"/>
  <c r="Q15" i="41" s="1"/>
  <c r="O33" i="41"/>
  <c r="Q33" i="41" s="1"/>
  <c r="O14" i="41"/>
  <c r="Q14" i="41" s="1"/>
  <c r="O35" i="41"/>
  <c r="Q35" i="41" s="1"/>
  <c r="O39" i="41"/>
  <c r="Q39" i="41" s="1"/>
  <c r="O26" i="41"/>
  <c r="Q26" i="41" s="1"/>
  <c r="O18" i="41"/>
  <c r="Q18" i="41" s="1"/>
  <c r="O37" i="41"/>
  <c r="Q37" i="41" s="1"/>
  <c r="O24" i="41"/>
  <c r="Q24" i="41" s="1"/>
  <c r="O38" i="41"/>
  <c r="Q38" i="41" s="1"/>
  <c r="O6" i="41"/>
  <c r="Q6" i="41" s="1"/>
  <c r="O31" i="41"/>
  <c r="Q31" i="41" s="1"/>
  <c r="O21" i="41"/>
  <c r="Q21" i="41" s="1"/>
  <c r="O32" i="41"/>
  <c r="Q32" i="41" s="1"/>
  <c r="O40" i="41"/>
  <c r="Q40" i="41" s="1"/>
  <c r="O17" i="41"/>
  <c r="Q17" i="41" s="1"/>
  <c r="O36" i="41"/>
  <c r="Q36" i="41" s="1"/>
  <c r="O19" i="41"/>
  <c r="Q19" i="41" s="1"/>
  <c r="O28" i="41"/>
  <c r="Q28" i="41" s="1"/>
  <c r="O27" i="41"/>
  <c r="Q27" i="41" s="1"/>
  <c r="O43" i="41"/>
  <c r="Q43" i="41" s="1"/>
  <c r="O25" i="41"/>
  <c r="Q25" i="41" s="1"/>
  <c r="O9" i="41"/>
  <c r="Q9" i="41" s="1"/>
  <c r="O22" i="41"/>
  <c r="Q22" i="41" s="1"/>
  <c r="O41" i="41"/>
  <c r="Q41" i="41" s="1"/>
  <c r="O34" i="41"/>
  <c r="Q34" i="41" s="1"/>
  <c r="O30" i="41"/>
  <c r="Q30" i="41" s="1"/>
  <c r="O12" i="41"/>
  <c r="Q12" i="41" s="1"/>
  <c r="O22" i="37"/>
  <c r="Q22" i="37" s="1"/>
  <c r="O32" i="37"/>
  <c r="Q32" i="37" s="1"/>
  <c r="O18" i="37"/>
  <c r="Q18" i="37" s="1"/>
  <c r="O31" i="37"/>
  <c r="Q31" i="37" s="1"/>
  <c r="O21" i="37"/>
  <c r="Q21" i="37" s="1"/>
  <c r="O35" i="37"/>
  <c r="Q35" i="37" s="1"/>
  <c r="O34" i="37"/>
  <c r="Q34" i="37" s="1"/>
  <c r="O38" i="37"/>
  <c r="Q38" i="37" s="1"/>
  <c r="O12" i="37"/>
  <c r="Q12" i="37" s="1"/>
  <c r="O16" i="37"/>
  <c r="Q16" i="37" s="1"/>
  <c r="O14" i="37"/>
  <c r="Q14" i="37" s="1"/>
  <c r="O41" i="37"/>
  <c r="Q41" i="37" s="1"/>
  <c r="O36" i="37"/>
  <c r="Q36" i="37" s="1"/>
  <c r="O33" i="37"/>
  <c r="Q33" i="37" s="1"/>
  <c r="O28" i="37"/>
  <c r="Q28" i="37" s="1"/>
  <c r="O27" i="37"/>
  <c r="Q27" i="37" s="1"/>
  <c r="O6" i="37"/>
  <c r="Q6" i="37" s="1"/>
  <c r="O40" i="37"/>
  <c r="Q40" i="37" s="1"/>
  <c r="O25" i="37"/>
  <c r="Q25" i="37" s="1"/>
  <c r="O13" i="37"/>
  <c r="Q13" i="37" s="1"/>
  <c r="O37" i="37"/>
  <c r="Q37" i="37" s="1"/>
  <c r="O23" i="37"/>
  <c r="Q23" i="37" s="1"/>
  <c r="O8" i="37"/>
  <c r="Q8" i="37" s="1"/>
  <c r="O10" i="37"/>
  <c r="Q10" i="37" s="1"/>
  <c r="O43" i="37"/>
  <c r="Q43" i="37" s="1"/>
  <c r="O9" i="37"/>
  <c r="Q9" i="37" s="1"/>
  <c r="O15" i="37"/>
  <c r="Q15" i="37" s="1"/>
  <c r="O24" i="37"/>
  <c r="Q24" i="37" s="1"/>
  <c r="O26" i="37"/>
  <c r="Q26" i="37" s="1"/>
  <c r="O30" i="37"/>
  <c r="Q30" i="37" s="1"/>
  <c r="O7" i="37"/>
  <c r="Q7" i="37" s="1"/>
  <c r="O19" i="37"/>
  <c r="Q19" i="37" s="1"/>
  <c r="O29" i="37"/>
  <c r="Q29" i="37" s="1"/>
  <c r="O5" i="37"/>
  <c r="O42" i="37"/>
  <c r="Q42" i="37" s="1"/>
  <c r="O20" i="37"/>
  <c r="Q20" i="37" s="1"/>
  <c r="O11" i="37"/>
  <c r="Q11" i="37" s="1"/>
  <c r="O39" i="37"/>
  <c r="Q39" i="37" s="1"/>
  <c r="O17" i="37"/>
  <c r="Q17" i="37" s="1"/>
  <c r="K5" i="25"/>
  <c r="K44" i="25" s="1"/>
  <c r="M44" i="25" s="1"/>
  <c r="I44" i="25"/>
  <c r="Q5" i="50" l="1"/>
  <c r="O44" i="50"/>
  <c r="Q5" i="36"/>
  <c r="O44" i="36"/>
  <c r="O8" i="38"/>
  <c r="Q8" i="38" s="1"/>
  <c r="O6" i="38"/>
  <c r="Q6" i="38" s="1"/>
  <c r="O23" i="38"/>
  <c r="Q23" i="38" s="1"/>
  <c r="O42" i="38"/>
  <c r="Q42" i="38" s="1"/>
  <c r="O10" i="38"/>
  <c r="Q10" i="38" s="1"/>
  <c r="O26" i="38"/>
  <c r="Q26" i="38" s="1"/>
  <c r="O33" i="38"/>
  <c r="Q33" i="38" s="1"/>
  <c r="O16" i="38"/>
  <c r="Q16" i="38" s="1"/>
  <c r="O37" i="38"/>
  <c r="Q37" i="38" s="1"/>
  <c r="O20" i="38"/>
  <c r="Q20" i="38" s="1"/>
  <c r="O7" i="38"/>
  <c r="Q7" i="38" s="1"/>
  <c r="O40" i="38"/>
  <c r="Q40" i="38" s="1"/>
  <c r="O12" i="38"/>
  <c r="Q12" i="38" s="1"/>
  <c r="O9" i="38"/>
  <c r="Q9" i="38" s="1"/>
  <c r="O31" i="38"/>
  <c r="Q31" i="38" s="1"/>
  <c r="O27" i="38"/>
  <c r="Q27" i="38" s="1"/>
  <c r="O5" i="38"/>
  <c r="O32" i="38"/>
  <c r="Q32" i="38" s="1"/>
  <c r="O17" i="38"/>
  <c r="Q17" i="38" s="1"/>
  <c r="O22" i="38"/>
  <c r="Q22" i="38" s="1"/>
  <c r="O13" i="38"/>
  <c r="Q13" i="38" s="1"/>
  <c r="O29" i="38"/>
  <c r="Q29" i="38" s="1"/>
  <c r="O28" i="38"/>
  <c r="Q28" i="38" s="1"/>
  <c r="O41" i="38"/>
  <c r="Q41" i="38" s="1"/>
  <c r="O11" i="38"/>
  <c r="Q11" i="38" s="1"/>
  <c r="O39" i="38"/>
  <c r="Q39" i="38" s="1"/>
  <c r="O19" i="38"/>
  <c r="Q19" i="38" s="1"/>
  <c r="O14" i="38"/>
  <c r="Q14" i="38" s="1"/>
  <c r="O34" i="38"/>
  <c r="Q34" i="38" s="1"/>
  <c r="O38" i="38"/>
  <c r="Q38" i="38" s="1"/>
  <c r="O21" i="38"/>
  <c r="Q21" i="38" s="1"/>
  <c r="O43" i="38"/>
  <c r="Q43" i="38" s="1"/>
  <c r="O24" i="38"/>
  <c r="Q24" i="38" s="1"/>
  <c r="O25" i="38"/>
  <c r="Q25" i="38" s="1"/>
  <c r="O30" i="38"/>
  <c r="Q30" i="38" s="1"/>
  <c r="O15" i="38"/>
  <c r="Q15" i="38" s="1"/>
  <c r="O18" i="38"/>
  <c r="Q18" i="38" s="1"/>
  <c r="O36" i="38"/>
  <c r="Q36" i="38" s="1"/>
  <c r="O35" i="38"/>
  <c r="Q35" i="38" s="1"/>
  <c r="O35" i="46"/>
  <c r="Q35" i="46" s="1"/>
  <c r="O25" i="46"/>
  <c r="Q25" i="46" s="1"/>
  <c r="O30" i="46"/>
  <c r="Q30" i="46" s="1"/>
  <c r="O9" i="46"/>
  <c r="Q9" i="46" s="1"/>
  <c r="O8" i="46"/>
  <c r="Q8" i="46" s="1"/>
  <c r="O7" i="46"/>
  <c r="Q7" i="46" s="1"/>
  <c r="O6" i="46"/>
  <c r="Q6" i="46" s="1"/>
  <c r="O5" i="46"/>
  <c r="O42" i="46"/>
  <c r="Q42" i="46" s="1"/>
  <c r="O29" i="46"/>
  <c r="Q29" i="46" s="1"/>
  <c r="O20" i="46"/>
  <c r="Q20" i="46" s="1"/>
  <c r="O32" i="46"/>
  <c r="Q32" i="46" s="1"/>
  <c r="O18" i="46"/>
  <c r="Q18" i="46" s="1"/>
  <c r="O34" i="46"/>
  <c r="Q34" i="46" s="1"/>
  <c r="O27" i="46"/>
  <c r="Q27" i="46" s="1"/>
  <c r="O33" i="46"/>
  <c r="Q33" i="46" s="1"/>
  <c r="O11" i="46"/>
  <c r="Q11" i="46" s="1"/>
  <c r="O31" i="46"/>
  <c r="Q31" i="46" s="1"/>
  <c r="O19" i="46"/>
  <c r="Q19" i="46" s="1"/>
  <c r="O16" i="46"/>
  <c r="Q16" i="46" s="1"/>
  <c r="O38" i="46"/>
  <c r="Q38" i="46" s="1"/>
  <c r="O43" i="46"/>
  <c r="Q43" i="46" s="1"/>
  <c r="O28" i="46"/>
  <c r="Q28" i="46" s="1"/>
  <c r="O15" i="46"/>
  <c r="Q15" i="46" s="1"/>
  <c r="O13" i="46"/>
  <c r="Q13" i="46" s="1"/>
  <c r="O12" i="46"/>
  <c r="Q12" i="46" s="1"/>
  <c r="O26" i="46"/>
  <c r="Q26" i="46" s="1"/>
  <c r="O22" i="46"/>
  <c r="Q22" i="46" s="1"/>
  <c r="O21" i="46"/>
  <c r="Q21" i="46" s="1"/>
  <c r="O17" i="46"/>
  <c r="Q17" i="46" s="1"/>
  <c r="O24" i="46"/>
  <c r="Q24" i="46" s="1"/>
  <c r="O10" i="46"/>
  <c r="Q10" i="46" s="1"/>
  <c r="O39" i="46"/>
  <c r="Q39" i="46" s="1"/>
  <c r="O40" i="46"/>
  <c r="Q40" i="46" s="1"/>
  <c r="O14" i="46"/>
  <c r="Q14" i="46" s="1"/>
  <c r="O36" i="46"/>
  <c r="Q36" i="46" s="1"/>
  <c r="O23" i="46"/>
  <c r="Q23" i="46" s="1"/>
  <c r="O37" i="46"/>
  <c r="Q37" i="46" s="1"/>
  <c r="O41" i="46"/>
  <c r="Q41" i="46" s="1"/>
  <c r="O5" i="55"/>
  <c r="O7" i="55"/>
  <c r="Q7" i="55" s="1"/>
  <c r="O20" i="55"/>
  <c r="Q20" i="55" s="1"/>
  <c r="O25" i="55"/>
  <c r="Q25" i="55" s="1"/>
  <c r="O39" i="55"/>
  <c r="Q39" i="55" s="1"/>
  <c r="O30" i="55"/>
  <c r="Q30" i="55" s="1"/>
  <c r="O8" i="55"/>
  <c r="Q8" i="55" s="1"/>
  <c r="O17" i="55"/>
  <c r="Q17" i="55" s="1"/>
  <c r="O34" i="55"/>
  <c r="Q34" i="55" s="1"/>
  <c r="O10" i="55"/>
  <c r="Q10" i="55" s="1"/>
  <c r="O14" i="55"/>
  <c r="Q14" i="55" s="1"/>
  <c r="O24" i="55"/>
  <c r="Q24" i="55" s="1"/>
  <c r="O32" i="55"/>
  <c r="Q32" i="55" s="1"/>
  <c r="O19" i="55"/>
  <c r="Q19" i="55" s="1"/>
  <c r="O42" i="55"/>
  <c r="Q42" i="55" s="1"/>
  <c r="O29" i="55"/>
  <c r="Q29" i="55" s="1"/>
  <c r="O23" i="55"/>
  <c r="Q23" i="55" s="1"/>
  <c r="O35" i="55"/>
  <c r="Q35" i="55" s="1"/>
  <c r="O31" i="55"/>
  <c r="Q31" i="55" s="1"/>
  <c r="O36" i="55"/>
  <c r="Q36" i="55" s="1"/>
  <c r="O40" i="55"/>
  <c r="Q40" i="55" s="1"/>
  <c r="O21" i="55"/>
  <c r="Q21" i="55" s="1"/>
  <c r="O28" i="55"/>
  <c r="Q28" i="55" s="1"/>
  <c r="O38" i="55"/>
  <c r="Q38" i="55" s="1"/>
  <c r="O13" i="55"/>
  <c r="Q13" i="55" s="1"/>
  <c r="O37" i="55"/>
  <c r="Q37" i="55" s="1"/>
  <c r="O27" i="55"/>
  <c r="Q27" i="55" s="1"/>
  <c r="O22" i="55"/>
  <c r="Q22" i="55" s="1"/>
  <c r="O12" i="55"/>
  <c r="Q12" i="55" s="1"/>
  <c r="O33" i="55"/>
  <c r="Q33" i="55" s="1"/>
  <c r="O11" i="55"/>
  <c r="Q11" i="55" s="1"/>
  <c r="O15" i="55"/>
  <c r="Q15" i="55" s="1"/>
  <c r="O6" i="55"/>
  <c r="Q6" i="55" s="1"/>
  <c r="O18" i="55"/>
  <c r="Q18" i="55" s="1"/>
  <c r="O41" i="55"/>
  <c r="Q41" i="55" s="1"/>
  <c r="O16" i="55"/>
  <c r="Q16" i="55" s="1"/>
  <c r="O9" i="55"/>
  <c r="Q9" i="55" s="1"/>
  <c r="O43" i="55"/>
  <c r="Q43" i="55" s="1"/>
  <c r="O26" i="55"/>
  <c r="Q26" i="55" s="1"/>
  <c r="Q5" i="35"/>
  <c r="O44" i="35"/>
  <c r="Q5" i="42"/>
  <c r="O44" i="42"/>
  <c r="O36" i="45"/>
  <c r="Q36" i="45" s="1"/>
  <c r="O40" i="45"/>
  <c r="Q40" i="45" s="1"/>
  <c r="O7" i="45"/>
  <c r="Q7" i="45" s="1"/>
  <c r="O18" i="45"/>
  <c r="Q18" i="45" s="1"/>
  <c r="O21" i="45"/>
  <c r="Q21" i="45" s="1"/>
  <c r="O10" i="45"/>
  <c r="Q10" i="45" s="1"/>
  <c r="O16" i="45"/>
  <c r="Q16" i="45" s="1"/>
  <c r="O33" i="45"/>
  <c r="Q33" i="45" s="1"/>
  <c r="O41" i="45"/>
  <c r="Q41" i="45" s="1"/>
  <c r="O9" i="45"/>
  <c r="Q9" i="45" s="1"/>
  <c r="O20" i="45"/>
  <c r="Q20" i="45" s="1"/>
  <c r="O28" i="45"/>
  <c r="Q28" i="45" s="1"/>
  <c r="O43" i="45"/>
  <c r="Q43" i="45" s="1"/>
  <c r="O5" i="45"/>
  <c r="O39" i="45"/>
  <c r="Q39" i="45" s="1"/>
  <c r="O8" i="45"/>
  <c r="Q8" i="45" s="1"/>
  <c r="O19" i="45"/>
  <c r="Q19" i="45" s="1"/>
  <c r="O23" i="45"/>
  <c r="Q23" i="45" s="1"/>
  <c r="O15" i="45"/>
  <c r="Q15" i="45" s="1"/>
  <c r="O42" i="45"/>
  <c r="Q42" i="45" s="1"/>
  <c r="O14" i="45"/>
  <c r="Q14" i="45" s="1"/>
  <c r="O24" i="45"/>
  <c r="Q24" i="45" s="1"/>
  <c r="O12" i="45"/>
  <c r="Q12" i="45" s="1"/>
  <c r="O38" i="45"/>
  <c r="Q38" i="45" s="1"/>
  <c r="O22" i="45"/>
  <c r="Q22" i="45" s="1"/>
  <c r="O13" i="45"/>
  <c r="Q13" i="45" s="1"/>
  <c r="O25" i="45"/>
  <c r="Q25" i="45" s="1"/>
  <c r="O6" i="45"/>
  <c r="Q6" i="45" s="1"/>
  <c r="O11" i="45"/>
  <c r="Q11" i="45" s="1"/>
  <c r="O30" i="45"/>
  <c r="Q30" i="45" s="1"/>
  <c r="O26" i="45"/>
  <c r="Q26" i="45" s="1"/>
  <c r="O34" i="45"/>
  <c r="Q34" i="45" s="1"/>
  <c r="O37" i="45"/>
  <c r="Q37" i="45" s="1"/>
  <c r="O17" i="45"/>
  <c r="Q17" i="45" s="1"/>
  <c r="O31" i="45"/>
  <c r="Q31" i="45" s="1"/>
  <c r="O35" i="45"/>
  <c r="Q35" i="45" s="1"/>
  <c r="O32" i="45"/>
  <c r="Q32" i="45" s="1"/>
  <c r="O29" i="45"/>
  <c r="Q29" i="45" s="1"/>
  <c r="O27" i="45"/>
  <c r="Q27" i="45" s="1"/>
  <c r="O44" i="20"/>
  <c r="Q5" i="20"/>
  <c r="Q5" i="41"/>
  <c r="O44" i="41"/>
  <c r="Q5" i="21"/>
  <c r="O44" i="21"/>
  <c r="Q5" i="49"/>
  <c r="O44" i="49"/>
  <c r="Q5" i="52"/>
  <c r="O44" i="52"/>
  <c r="O7" i="51"/>
  <c r="Q7" i="51" s="1"/>
  <c r="O33" i="51"/>
  <c r="Q33" i="51" s="1"/>
  <c r="O5" i="51"/>
  <c r="O29" i="51"/>
  <c r="Q29" i="51" s="1"/>
  <c r="O18" i="51"/>
  <c r="Q18" i="51" s="1"/>
  <c r="O26" i="51"/>
  <c r="Q26" i="51" s="1"/>
  <c r="O15" i="51"/>
  <c r="Q15" i="51" s="1"/>
  <c r="O23" i="51"/>
  <c r="Q23" i="51" s="1"/>
  <c r="O8" i="51"/>
  <c r="Q8" i="51" s="1"/>
  <c r="O24" i="51"/>
  <c r="Q24" i="51" s="1"/>
  <c r="O37" i="51"/>
  <c r="Q37" i="51" s="1"/>
  <c r="O21" i="51"/>
  <c r="Q21" i="51" s="1"/>
  <c r="O16" i="51"/>
  <c r="Q16" i="51" s="1"/>
  <c r="O35" i="51"/>
  <c r="Q35" i="51" s="1"/>
  <c r="O25" i="51"/>
  <c r="Q25" i="51" s="1"/>
  <c r="O34" i="51"/>
  <c r="Q34" i="51" s="1"/>
  <c r="O22" i="51"/>
  <c r="Q22" i="51" s="1"/>
  <c r="O20" i="51"/>
  <c r="Q20" i="51" s="1"/>
  <c r="O30" i="51"/>
  <c r="Q30" i="51" s="1"/>
  <c r="O32" i="51"/>
  <c r="Q32" i="51" s="1"/>
  <c r="O36" i="51"/>
  <c r="Q36" i="51" s="1"/>
  <c r="O31" i="51"/>
  <c r="Q31" i="51" s="1"/>
  <c r="O28" i="51"/>
  <c r="Q28" i="51" s="1"/>
  <c r="O17" i="51"/>
  <c r="Q17" i="51" s="1"/>
  <c r="O40" i="51"/>
  <c r="Q40" i="51" s="1"/>
  <c r="O12" i="51"/>
  <c r="Q12" i="51" s="1"/>
  <c r="O41" i="51"/>
  <c r="Q41" i="51" s="1"/>
  <c r="O42" i="51"/>
  <c r="Q42" i="51" s="1"/>
  <c r="O9" i="51"/>
  <c r="Q9" i="51" s="1"/>
  <c r="O6" i="51"/>
  <c r="Q6" i="51" s="1"/>
  <c r="O38" i="51"/>
  <c r="Q38" i="51" s="1"/>
  <c r="O43" i="51"/>
  <c r="Q43" i="51" s="1"/>
  <c r="O19" i="51"/>
  <c r="Q19" i="51" s="1"/>
  <c r="O10" i="51"/>
  <c r="Q10" i="51" s="1"/>
  <c r="O14" i="51"/>
  <c r="Q14" i="51" s="1"/>
  <c r="O27" i="51"/>
  <c r="Q27" i="51" s="1"/>
  <c r="O11" i="51"/>
  <c r="Q11" i="51" s="1"/>
  <c r="O39" i="51"/>
  <c r="Q39" i="51" s="1"/>
  <c r="O13" i="51"/>
  <c r="Q13" i="51" s="1"/>
  <c r="Q5" i="37"/>
  <c r="O44" i="37"/>
  <c r="Q5" i="56"/>
  <c r="O44" i="56"/>
  <c r="O14" i="43"/>
  <c r="Q14" i="43" s="1"/>
  <c r="O30" i="43"/>
  <c r="Q30" i="43" s="1"/>
  <c r="O23" i="43"/>
  <c r="Q23" i="43" s="1"/>
  <c r="O13" i="43"/>
  <c r="Q13" i="43" s="1"/>
  <c r="O16" i="43"/>
  <c r="Q16" i="43" s="1"/>
  <c r="O12" i="43"/>
  <c r="Q12" i="43" s="1"/>
  <c r="O25" i="43"/>
  <c r="Q25" i="43" s="1"/>
  <c r="O8" i="43"/>
  <c r="Q8" i="43" s="1"/>
  <c r="O42" i="43"/>
  <c r="Q42" i="43" s="1"/>
  <c r="O11" i="43"/>
  <c r="Q11" i="43" s="1"/>
  <c r="O9" i="43"/>
  <c r="Q9" i="43" s="1"/>
  <c r="O35" i="43"/>
  <c r="Q35" i="43" s="1"/>
  <c r="O41" i="43"/>
  <c r="Q41" i="43" s="1"/>
  <c r="O43" i="43"/>
  <c r="Q43" i="43" s="1"/>
  <c r="O26" i="43"/>
  <c r="Q26" i="43" s="1"/>
  <c r="O37" i="43"/>
  <c r="Q37" i="43" s="1"/>
  <c r="O36" i="43"/>
  <c r="Q36" i="43" s="1"/>
  <c r="O31" i="43"/>
  <c r="Q31" i="43" s="1"/>
  <c r="O10" i="43"/>
  <c r="Q10" i="43" s="1"/>
  <c r="O28" i="43"/>
  <c r="Q28" i="43" s="1"/>
  <c r="O38" i="43"/>
  <c r="Q38" i="43" s="1"/>
  <c r="O34" i="43"/>
  <c r="Q34" i="43" s="1"/>
  <c r="O40" i="43"/>
  <c r="Q40" i="43" s="1"/>
  <c r="O29" i="43"/>
  <c r="Q29" i="43" s="1"/>
  <c r="O32" i="43"/>
  <c r="Q32" i="43" s="1"/>
  <c r="O27" i="43"/>
  <c r="Q27" i="43" s="1"/>
  <c r="O18" i="43"/>
  <c r="Q18" i="43" s="1"/>
  <c r="O24" i="43"/>
  <c r="Q24" i="43" s="1"/>
  <c r="O17" i="43"/>
  <c r="Q17" i="43" s="1"/>
  <c r="O15" i="43"/>
  <c r="Q15" i="43" s="1"/>
  <c r="O22" i="43"/>
  <c r="Q22" i="43" s="1"/>
  <c r="O6" i="43"/>
  <c r="Q6" i="43" s="1"/>
  <c r="O5" i="43"/>
  <c r="O20" i="43"/>
  <c r="Q20" i="43" s="1"/>
  <c r="O39" i="43"/>
  <c r="Q39" i="43" s="1"/>
  <c r="O7" i="43"/>
  <c r="Q7" i="43" s="1"/>
  <c r="O19" i="43"/>
  <c r="Q19" i="43" s="1"/>
  <c r="O33" i="43"/>
  <c r="Q33" i="43" s="1"/>
  <c r="O21" i="43"/>
  <c r="Q21" i="43" s="1"/>
  <c r="Q5" i="29"/>
  <c r="O44" i="29"/>
  <c r="Q5" i="33"/>
  <c r="O44" i="33"/>
  <c r="O7" i="27"/>
  <c r="Q7" i="27" s="1"/>
  <c r="O33" i="27"/>
  <c r="Q33" i="27" s="1"/>
  <c r="O26" i="27"/>
  <c r="Q26" i="27" s="1"/>
  <c r="O13" i="27"/>
  <c r="Q13" i="27" s="1"/>
  <c r="O14" i="27"/>
  <c r="Q14" i="27" s="1"/>
  <c r="O42" i="27"/>
  <c r="Q42" i="27" s="1"/>
  <c r="O8" i="27"/>
  <c r="Q8" i="27" s="1"/>
  <c r="O39" i="27"/>
  <c r="Q39" i="27" s="1"/>
  <c r="O6" i="27"/>
  <c r="Q6" i="27" s="1"/>
  <c r="O22" i="27"/>
  <c r="Q22" i="27" s="1"/>
  <c r="O41" i="27"/>
  <c r="Q41" i="27" s="1"/>
  <c r="O34" i="27"/>
  <c r="Q34" i="27" s="1"/>
  <c r="O37" i="27"/>
  <c r="Q37" i="27" s="1"/>
  <c r="O18" i="27"/>
  <c r="Q18" i="27" s="1"/>
  <c r="O15" i="27"/>
  <c r="Q15" i="27" s="1"/>
  <c r="O36" i="27"/>
  <c r="Q36" i="27" s="1"/>
  <c r="O31" i="27"/>
  <c r="Q31" i="27" s="1"/>
  <c r="O20" i="27"/>
  <c r="Q20" i="27" s="1"/>
  <c r="O43" i="27"/>
  <c r="Q43" i="27" s="1"/>
  <c r="O23" i="27"/>
  <c r="Q23" i="27" s="1"/>
  <c r="O32" i="27"/>
  <c r="Q32" i="27" s="1"/>
  <c r="O24" i="27"/>
  <c r="Q24" i="27" s="1"/>
  <c r="O28" i="27"/>
  <c r="Q28" i="27" s="1"/>
  <c r="O19" i="27"/>
  <c r="Q19" i="27" s="1"/>
  <c r="O12" i="27"/>
  <c r="Q12" i="27" s="1"/>
  <c r="O30" i="27"/>
  <c r="Q30" i="27" s="1"/>
  <c r="O9" i="27"/>
  <c r="Q9" i="27" s="1"/>
  <c r="O40" i="27"/>
  <c r="Q40" i="27" s="1"/>
  <c r="O38" i="27"/>
  <c r="Q38" i="27" s="1"/>
  <c r="O5" i="27"/>
  <c r="O17" i="27"/>
  <c r="Q17" i="27" s="1"/>
  <c r="O25" i="27"/>
  <c r="Q25" i="27" s="1"/>
  <c r="O35" i="27"/>
  <c r="Q35" i="27" s="1"/>
  <c r="O11" i="27"/>
  <c r="Q11" i="27" s="1"/>
  <c r="O16" i="27"/>
  <c r="Q16" i="27" s="1"/>
  <c r="O27" i="27"/>
  <c r="Q27" i="27" s="1"/>
  <c r="O10" i="27"/>
  <c r="Q10" i="27" s="1"/>
  <c r="O21" i="27"/>
  <c r="Q21" i="27" s="1"/>
  <c r="O29" i="27"/>
  <c r="Q29" i="27" s="1"/>
  <c r="Q5" i="23"/>
  <c r="O44" i="23"/>
  <c r="Q5" i="58"/>
  <c r="O44" i="58"/>
  <c r="Q5" i="48"/>
  <c r="O44" i="48"/>
  <c r="Q5" i="24"/>
  <c r="O44" i="24"/>
  <c r="Q5" i="30"/>
  <c r="O44" i="30"/>
  <c r="Q5" i="22"/>
  <c r="O44" i="22"/>
  <c r="O35" i="32"/>
  <c r="Q35" i="32" s="1"/>
  <c r="O28" i="32"/>
  <c r="Q28" i="32" s="1"/>
  <c r="O25" i="32"/>
  <c r="Q25" i="32" s="1"/>
  <c r="O40" i="32"/>
  <c r="Q40" i="32" s="1"/>
  <c r="O5" i="32"/>
  <c r="O10" i="32"/>
  <c r="Q10" i="32" s="1"/>
  <c r="O20" i="32"/>
  <c r="Q20" i="32" s="1"/>
  <c r="O7" i="32"/>
  <c r="Q7" i="32" s="1"/>
  <c r="O42" i="32"/>
  <c r="Q42" i="32" s="1"/>
  <c r="O29" i="32"/>
  <c r="Q29" i="32" s="1"/>
  <c r="O6" i="32"/>
  <c r="Q6" i="32" s="1"/>
  <c r="O24" i="32"/>
  <c r="Q24" i="32" s="1"/>
  <c r="O19" i="32"/>
  <c r="Q19" i="32" s="1"/>
  <c r="O31" i="32"/>
  <c r="Q31" i="32" s="1"/>
  <c r="O30" i="32"/>
  <c r="Q30" i="32" s="1"/>
  <c r="O16" i="32"/>
  <c r="Q16" i="32" s="1"/>
  <c r="O11" i="32"/>
  <c r="Q11" i="32" s="1"/>
  <c r="O22" i="32"/>
  <c r="Q22" i="32" s="1"/>
  <c r="O21" i="32"/>
  <c r="Q21" i="32" s="1"/>
  <c r="O12" i="32"/>
  <c r="Q12" i="32" s="1"/>
  <c r="O36" i="32"/>
  <c r="Q36" i="32" s="1"/>
  <c r="O13" i="32"/>
  <c r="Q13" i="32" s="1"/>
  <c r="O37" i="32"/>
  <c r="Q37" i="32" s="1"/>
  <c r="O15" i="32"/>
  <c r="Q15" i="32" s="1"/>
  <c r="O9" i="32"/>
  <c r="Q9" i="32" s="1"/>
  <c r="O27" i="32"/>
  <c r="Q27" i="32" s="1"/>
  <c r="O18" i="32"/>
  <c r="Q18" i="32" s="1"/>
  <c r="O34" i="32"/>
  <c r="Q34" i="32" s="1"/>
  <c r="O23" i="32"/>
  <c r="Q23" i="32" s="1"/>
  <c r="O33" i="32"/>
  <c r="Q33" i="32" s="1"/>
  <c r="O43" i="32"/>
  <c r="Q43" i="32" s="1"/>
  <c r="O41" i="32"/>
  <c r="Q41" i="32" s="1"/>
  <c r="O39" i="32"/>
  <c r="Q39" i="32" s="1"/>
  <c r="O17" i="32"/>
  <c r="Q17" i="32" s="1"/>
  <c r="O14" i="32"/>
  <c r="Q14" i="32" s="1"/>
  <c r="O8" i="32"/>
  <c r="Q8" i="32" s="1"/>
  <c r="O38" i="32"/>
  <c r="Q38" i="32" s="1"/>
  <c r="O32" i="32"/>
  <c r="Q32" i="32" s="1"/>
  <c r="O26" i="32"/>
  <c r="Q26" i="32" s="1"/>
  <c r="Q5" i="28"/>
  <c r="O44" i="28"/>
  <c r="Q5" i="31"/>
  <c r="O44" i="31"/>
  <c r="Q5" i="47"/>
  <c r="O44" i="47"/>
  <c r="O20" i="25"/>
  <c r="Q20" i="25" s="1"/>
  <c r="O10" i="25"/>
  <c r="Q10" i="25" s="1"/>
  <c r="O34" i="25"/>
  <c r="Q34" i="25" s="1"/>
  <c r="O5" i="25"/>
  <c r="O29" i="25"/>
  <c r="Q29" i="25" s="1"/>
  <c r="O12" i="25"/>
  <c r="Q12" i="25" s="1"/>
  <c r="O11" i="25"/>
  <c r="Q11" i="25" s="1"/>
  <c r="O30" i="25"/>
  <c r="Q30" i="25" s="1"/>
  <c r="O15" i="25"/>
  <c r="Q15" i="25" s="1"/>
  <c r="O32" i="25"/>
  <c r="Q32" i="25" s="1"/>
  <c r="O14" i="25"/>
  <c r="Q14" i="25" s="1"/>
  <c r="O33" i="25"/>
  <c r="Q33" i="25" s="1"/>
  <c r="O21" i="25"/>
  <c r="Q21" i="25" s="1"/>
  <c r="O9" i="25"/>
  <c r="Q9" i="25" s="1"/>
  <c r="O22" i="25"/>
  <c r="Q22" i="25" s="1"/>
  <c r="O35" i="25"/>
  <c r="Q35" i="25" s="1"/>
  <c r="O8" i="25"/>
  <c r="Q8" i="25" s="1"/>
  <c r="O18" i="25"/>
  <c r="Q18" i="25" s="1"/>
  <c r="O7" i="25"/>
  <c r="Q7" i="25" s="1"/>
  <c r="O38" i="25"/>
  <c r="Q38" i="25" s="1"/>
  <c r="O41" i="25"/>
  <c r="Q41" i="25" s="1"/>
  <c r="O6" i="25"/>
  <c r="Q6" i="25" s="1"/>
  <c r="O40" i="25"/>
  <c r="Q40" i="25" s="1"/>
  <c r="O17" i="25"/>
  <c r="Q17" i="25" s="1"/>
  <c r="O43" i="25"/>
  <c r="Q43" i="25" s="1"/>
  <c r="O31" i="25"/>
  <c r="Q31" i="25" s="1"/>
  <c r="O37" i="25"/>
  <c r="Q37" i="25" s="1"/>
  <c r="O42" i="25"/>
  <c r="Q42" i="25" s="1"/>
  <c r="O26" i="25"/>
  <c r="Q26" i="25" s="1"/>
  <c r="O24" i="25"/>
  <c r="Q24" i="25" s="1"/>
  <c r="O16" i="25"/>
  <c r="Q16" i="25" s="1"/>
  <c r="O13" i="25"/>
  <c r="Q13" i="25" s="1"/>
  <c r="O19" i="25"/>
  <c r="Q19" i="25" s="1"/>
  <c r="O36" i="25"/>
  <c r="Q36" i="25" s="1"/>
  <c r="O25" i="25"/>
  <c r="Q25" i="25" s="1"/>
  <c r="O23" i="25"/>
  <c r="Q23" i="25" s="1"/>
  <c r="O28" i="25"/>
  <c r="Q28" i="25" s="1"/>
  <c r="O27" i="25"/>
  <c r="Q27" i="25" s="1"/>
  <c r="O39" i="25"/>
  <c r="Q39" i="25" s="1"/>
  <c r="Q5" i="53"/>
  <c r="O44" i="53"/>
  <c r="Q5" i="39"/>
  <c r="O44" i="39"/>
  <c r="O13" i="57"/>
  <c r="Q13" i="57" s="1"/>
  <c r="O43" i="57"/>
  <c r="Q43" i="57" s="1"/>
  <c r="O42" i="57"/>
  <c r="Q42" i="57" s="1"/>
  <c r="O17" i="57"/>
  <c r="Q17" i="57" s="1"/>
  <c r="O19" i="57"/>
  <c r="Q19" i="57" s="1"/>
  <c r="O37" i="57"/>
  <c r="Q37" i="57" s="1"/>
  <c r="O34" i="57"/>
  <c r="Q34" i="57" s="1"/>
  <c r="O27" i="57"/>
  <c r="Q27" i="57" s="1"/>
  <c r="O23" i="57"/>
  <c r="Q23" i="57" s="1"/>
  <c r="O21" i="57"/>
  <c r="Q21" i="57" s="1"/>
  <c r="O15" i="57"/>
  <c r="Q15" i="57" s="1"/>
  <c r="O33" i="57"/>
  <c r="Q33" i="57" s="1"/>
  <c r="O16" i="57"/>
  <c r="Q16" i="57" s="1"/>
  <c r="O26" i="57"/>
  <c r="Q26" i="57" s="1"/>
  <c r="O38" i="57"/>
  <c r="Q38" i="57" s="1"/>
  <c r="O12" i="57"/>
  <c r="Q12" i="57" s="1"/>
  <c r="O7" i="57"/>
  <c r="Q7" i="57" s="1"/>
  <c r="O28" i="57"/>
  <c r="Q28" i="57" s="1"/>
  <c r="O31" i="57"/>
  <c r="Q31" i="57" s="1"/>
  <c r="O22" i="57"/>
  <c r="Q22" i="57" s="1"/>
  <c r="O5" i="57"/>
  <c r="O36" i="57"/>
  <c r="Q36" i="57" s="1"/>
  <c r="O29" i="57"/>
  <c r="Q29" i="57" s="1"/>
  <c r="O8" i="57"/>
  <c r="Q8" i="57" s="1"/>
  <c r="O25" i="57"/>
  <c r="Q25" i="57" s="1"/>
  <c r="O6" i="57"/>
  <c r="Q6" i="57" s="1"/>
  <c r="O39" i="57"/>
  <c r="Q39" i="57" s="1"/>
  <c r="O30" i="57"/>
  <c r="Q30" i="57" s="1"/>
  <c r="O14" i="57"/>
  <c r="Q14" i="57" s="1"/>
  <c r="O32" i="57"/>
  <c r="Q32" i="57" s="1"/>
  <c r="O11" i="57"/>
  <c r="Q11" i="57" s="1"/>
  <c r="O40" i="57"/>
  <c r="Q40" i="57" s="1"/>
  <c r="O18" i="57"/>
  <c r="Q18" i="57" s="1"/>
  <c r="O24" i="57"/>
  <c r="Q24" i="57" s="1"/>
  <c r="O35" i="57"/>
  <c r="Q35" i="57" s="1"/>
  <c r="O20" i="57"/>
  <c r="Q20" i="57" s="1"/>
  <c r="O10" i="57"/>
  <c r="Q10" i="57" s="1"/>
  <c r="O41" i="57"/>
  <c r="Q41" i="57" s="1"/>
  <c r="O9" i="57"/>
  <c r="Q9" i="57" s="1"/>
  <c r="Q5" i="44"/>
  <c r="O44" i="44"/>
  <c r="Q5" i="40"/>
  <c r="O44" i="40"/>
  <c r="Q5" i="54"/>
  <c r="O44" i="54"/>
  <c r="Q5" i="34"/>
  <c r="O44" i="34"/>
  <c r="Q5" i="26"/>
  <c r="O44" i="26"/>
  <c r="R5" i="39" l="1" a="1"/>
  <c r="Q44" i="39"/>
  <c r="R5" i="58" a="1"/>
  <c r="Q44" i="58"/>
  <c r="R5" i="26" a="1"/>
  <c r="Q44" i="26"/>
  <c r="R5" i="42" a="1"/>
  <c r="Q44" i="42"/>
  <c r="Q5" i="43"/>
  <c r="O44" i="43"/>
  <c r="R5" i="49" a="1"/>
  <c r="Q44" i="49"/>
  <c r="O44" i="45"/>
  <c r="Q5" i="45"/>
  <c r="R5" i="40" a="1"/>
  <c r="Q44" i="40"/>
  <c r="R5" i="41" a="1"/>
  <c r="Q44" i="41"/>
  <c r="R5" i="22" a="1"/>
  <c r="Q44" i="22"/>
  <c r="R5" i="37" a="1"/>
  <c r="Q44" i="37"/>
  <c r="R5" i="20" a="1"/>
  <c r="Q44" i="20"/>
  <c r="R5" i="28" a="1"/>
  <c r="Q44" i="28"/>
  <c r="R5" i="34" a="1"/>
  <c r="Q44" i="34"/>
  <c r="R5" i="54" a="1"/>
  <c r="Q44" i="54"/>
  <c r="R5" i="56" a="1"/>
  <c r="Q44" i="56"/>
  <c r="Q5" i="57"/>
  <c r="O44" i="57"/>
  <c r="R5" i="30" a="1"/>
  <c r="Q44" i="30"/>
  <c r="O44" i="38"/>
  <c r="Q5" i="38"/>
  <c r="Q44" i="23"/>
  <c r="R5" i="23" a="1"/>
  <c r="R5" i="35" a="1"/>
  <c r="Q44" i="35"/>
  <c r="Q5" i="32"/>
  <c r="O44" i="32"/>
  <c r="Q5" i="55"/>
  <c r="O44" i="55"/>
  <c r="Q5" i="46"/>
  <c r="O44" i="46"/>
  <c r="R5" i="36" a="1"/>
  <c r="Q44" i="36"/>
  <c r="R5" i="21" a="1"/>
  <c r="Q44" i="21"/>
  <c r="R5" i="44" a="1"/>
  <c r="Q44" i="44"/>
  <c r="Q44" i="47"/>
  <c r="R5" i="47" a="1"/>
  <c r="R5" i="33" a="1"/>
  <c r="Q44" i="33"/>
  <c r="Q44" i="31"/>
  <c r="R5" i="31" a="1"/>
  <c r="R5" i="29" a="1"/>
  <c r="Q44" i="29"/>
  <c r="R5" i="53" a="1"/>
  <c r="Q44" i="53"/>
  <c r="R5" i="52" a="1"/>
  <c r="Q44" i="52"/>
  <c r="O44" i="25"/>
  <c r="Q5" i="25"/>
  <c r="R5" i="24" a="1"/>
  <c r="Q44" i="24"/>
  <c r="O44" i="27"/>
  <c r="Q5" i="27"/>
  <c r="R5" i="48" a="1"/>
  <c r="Q44" i="48"/>
  <c r="Q5" i="51"/>
  <c r="O44" i="51"/>
  <c r="R5" i="50" a="1"/>
  <c r="Q44" i="50"/>
  <c r="R38" i="34" l="1"/>
  <c r="S38" i="34" s="1"/>
  <c r="R39" i="34"/>
  <c r="S39" i="34" s="1"/>
  <c r="R24" i="34"/>
  <c r="S24" i="34" s="1"/>
  <c r="R11" i="34"/>
  <c r="S11" i="34" s="1"/>
  <c r="R12" i="34"/>
  <c r="S12" i="34" s="1"/>
  <c r="R22" i="34"/>
  <c r="S22" i="34" s="1"/>
  <c r="R23" i="34"/>
  <c r="S23" i="34" s="1"/>
  <c r="R16" i="34"/>
  <c r="S16" i="34" s="1"/>
  <c r="R34" i="34"/>
  <c r="S34" i="34" s="1"/>
  <c r="R21" i="34"/>
  <c r="S21" i="34" s="1"/>
  <c r="R35" i="34"/>
  <c r="S35" i="34" s="1"/>
  <c r="R18" i="34"/>
  <c r="S18" i="34" s="1"/>
  <c r="R15" i="34"/>
  <c r="S15" i="34" s="1"/>
  <c r="R42" i="34"/>
  <c r="S42" i="34" s="1"/>
  <c r="R9" i="34"/>
  <c r="S9" i="34" s="1"/>
  <c r="R5" i="34"/>
  <c r="R30" i="34"/>
  <c r="S30" i="34" s="1"/>
  <c r="R6" i="34"/>
  <c r="S6" i="34" s="1"/>
  <c r="R32" i="34"/>
  <c r="S32" i="34" s="1"/>
  <c r="R14" i="34"/>
  <c r="S14" i="34" s="1"/>
  <c r="R33" i="34"/>
  <c r="S33" i="34" s="1"/>
  <c r="R20" i="34"/>
  <c r="S20" i="34" s="1"/>
  <c r="R40" i="34"/>
  <c r="S40" i="34" s="1"/>
  <c r="R17" i="34"/>
  <c r="S17" i="34" s="1"/>
  <c r="R31" i="34"/>
  <c r="S31" i="34" s="1"/>
  <c r="R36" i="34"/>
  <c r="S36" i="34" s="1"/>
  <c r="R26" i="34"/>
  <c r="S26" i="34" s="1"/>
  <c r="R41" i="34"/>
  <c r="S41" i="34" s="1"/>
  <c r="R7" i="34"/>
  <c r="S7" i="34" s="1"/>
  <c r="R10" i="34"/>
  <c r="S10" i="34" s="1"/>
  <c r="R25" i="34"/>
  <c r="S25" i="34" s="1"/>
  <c r="R29" i="34"/>
  <c r="S29" i="34" s="1"/>
  <c r="R37" i="34"/>
  <c r="S37" i="34" s="1"/>
  <c r="R43" i="34"/>
  <c r="S43" i="34" s="1"/>
  <c r="R13" i="34"/>
  <c r="S13" i="34" s="1"/>
  <c r="R19" i="34"/>
  <c r="S19" i="34" s="1"/>
  <c r="R8" i="34"/>
  <c r="S8" i="34" s="1"/>
  <c r="R27" i="34"/>
  <c r="S27" i="34" s="1"/>
  <c r="R28" i="34"/>
  <c r="S28" i="34" s="1"/>
  <c r="R41" i="29"/>
  <c r="S41" i="29" s="1"/>
  <c r="R12" i="29"/>
  <c r="S12" i="29" s="1"/>
  <c r="R8" i="29"/>
  <c r="S8" i="29" s="1"/>
  <c r="R38" i="29"/>
  <c r="S38" i="29" s="1"/>
  <c r="R29" i="29"/>
  <c r="S29" i="29" s="1"/>
  <c r="R35" i="29"/>
  <c r="S35" i="29" s="1"/>
  <c r="R39" i="29"/>
  <c r="S39" i="29" s="1"/>
  <c r="R43" i="29"/>
  <c r="S43" i="29" s="1"/>
  <c r="R13" i="29"/>
  <c r="S13" i="29" s="1"/>
  <c r="R22" i="29"/>
  <c r="S22" i="29" s="1"/>
  <c r="R23" i="29"/>
  <c r="S23" i="29" s="1"/>
  <c r="R19" i="29"/>
  <c r="S19" i="29" s="1"/>
  <c r="R5" i="29"/>
  <c r="R20" i="29"/>
  <c r="S20" i="29" s="1"/>
  <c r="R27" i="29"/>
  <c r="S27" i="29" s="1"/>
  <c r="R15" i="29"/>
  <c r="S15" i="29" s="1"/>
  <c r="R28" i="29"/>
  <c r="S28" i="29" s="1"/>
  <c r="R37" i="29"/>
  <c r="S37" i="29" s="1"/>
  <c r="R40" i="29"/>
  <c r="S40" i="29" s="1"/>
  <c r="R7" i="29"/>
  <c r="S7" i="29" s="1"/>
  <c r="R34" i="29"/>
  <c r="S34" i="29" s="1"/>
  <c r="R30" i="29"/>
  <c r="S30" i="29" s="1"/>
  <c r="R18" i="29"/>
  <c r="S18" i="29" s="1"/>
  <c r="R11" i="29"/>
  <c r="S11" i="29" s="1"/>
  <c r="R24" i="29"/>
  <c r="S24" i="29" s="1"/>
  <c r="R33" i="29"/>
  <c r="S33" i="29" s="1"/>
  <c r="R21" i="29"/>
  <c r="S21" i="29" s="1"/>
  <c r="R26" i="29"/>
  <c r="S26" i="29" s="1"/>
  <c r="R9" i="29"/>
  <c r="S9" i="29" s="1"/>
  <c r="R17" i="29"/>
  <c r="S17" i="29" s="1"/>
  <c r="R6" i="29"/>
  <c r="S6" i="29" s="1"/>
  <c r="R36" i="29"/>
  <c r="S36" i="29" s="1"/>
  <c r="R14" i="29"/>
  <c r="S14" i="29" s="1"/>
  <c r="R42" i="29"/>
  <c r="S42" i="29" s="1"/>
  <c r="R10" i="29"/>
  <c r="S10" i="29" s="1"/>
  <c r="R32" i="29"/>
  <c r="S32" i="29" s="1"/>
  <c r="R16" i="29"/>
  <c r="S16" i="29" s="1"/>
  <c r="R25" i="29"/>
  <c r="S25" i="29" s="1"/>
  <c r="R31" i="29"/>
  <c r="S31" i="29" s="1"/>
  <c r="R10" i="33"/>
  <c r="S10" i="33" s="1"/>
  <c r="R31" i="33"/>
  <c r="S31" i="33" s="1"/>
  <c r="R22" i="33"/>
  <c r="S22" i="33" s="1"/>
  <c r="R41" i="33"/>
  <c r="S41" i="33" s="1"/>
  <c r="R15" i="33"/>
  <c r="S15" i="33" s="1"/>
  <c r="R6" i="33"/>
  <c r="S6" i="33" s="1"/>
  <c r="R20" i="33"/>
  <c r="S20" i="33" s="1"/>
  <c r="R42" i="33"/>
  <c r="S42" i="33" s="1"/>
  <c r="R21" i="33"/>
  <c r="S21" i="33" s="1"/>
  <c r="R35" i="33"/>
  <c r="S35" i="33" s="1"/>
  <c r="R43" i="33"/>
  <c r="S43" i="33" s="1"/>
  <c r="R27" i="33"/>
  <c r="S27" i="33" s="1"/>
  <c r="R9" i="33"/>
  <c r="S9" i="33" s="1"/>
  <c r="R19" i="33"/>
  <c r="S19" i="33" s="1"/>
  <c r="R11" i="33"/>
  <c r="S11" i="33" s="1"/>
  <c r="R34" i="33"/>
  <c r="S34" i="33" s="1"/>
  <c r="R39" i="33"/>
  <c r="S39" i="33" s="1"/>
  <c r="R5" i="33"/>
  <c r="R33" i="33"/>
  <c r="S33" i="33" s="1"/>
  <c r="R30" i="33"/>
  <c r="S30" i="33" s="1"/>
  <c r="R36" i="33"/>
  <c r="S36" i="33" s="1"/>
  <c r="R24" i="33"/>
  <c r="S24" i="33" s="1"/>
  <c r="R18" i="33"/>
  <c r="S18" i="33" s="1"/>
  <c r="R32" i="33"/>
  <c r="S32" i="33" s="1"/>
  <c r="R23" i="33"/>
  <c r="S23" i="33" s="1"/>
  <c r="R14" i="33"/>
  <c r="S14" i="33" s="1"/>
  <c r="R29" i="33"/>
  <c r="S29" i="33" s="1"/>
  <c r="R26" i="33"/>
  <c r="S26" i="33" s="1"/>
  <c r="R17" i="33"/>
  <c r="S17" i="33" s="1"/>
  <c r="R40" i="33"/>
  <c r="S40" i="33" s="1"/>
  <c r="R38" i="33"/>
  <c r="S38" i="33" s="1"/>
  <c r="R8" i="33"/>
  <c r="S8" i="33" s="1"/>
  <c r="R28" i="33"/>
  <c r="S28" i="33" s="1"/>
  <c r="R12" i="33"/>
  <c r="S12" i="33" s="1"/>
  <c r="R37" i="33"/>
  <c r="S37" i="33" s="1"/>
  <c r="R25" i="33"/>
  <c r="S25" i="33" s="1"/>
  <c r="R7" i="33"/>
  <c r="S7" i="33" s="1"/>
  <c r="R13" i="33"/>
  <c r="S13" i="33" s="1"/>
  <c r="R16" i="33"/>
  <c r="S16" i="33" s="1"/>
  <c r="R43" i="28"/>
  <c r="S43" i="28" s="1"/>
  <c r="R15" i="28"/>
  <c r="S15" i="28" s="1"/>
  <c r="R8" i="28"/>
  <c r="S8" i="28" s="1"/>
  <c r="R33" i="28"/>
  <c r="S33" i="28" s="1"/>
  <c r="R26" i="28"/>
  <c r="S26" i="28" s="1"/>
  <c r="R16" i="28"/>
  <c r="S16" i="28" s="1"/>
  <c r="R19" i="28"/>
  <c r="S19" i="28" s="1"/>
  <c r="R10" i="28"/>
  <c r="S10" i="28" s="1"/>
  <c r="R34" i="28"/>
  <c r="S34" i="28" s="1"/>
  <c r="R28" i="28"/>
  <c r="S28" i="28" s="1"/>
  <c r="R17" i="28"/>
  <c r="S17" i="28" s="1"/>
  <c r="R35" i="28"/>
  <c r="S35" i="28" s="1"/>
  <c r="R39" i="28"/>
  <c r="S39" i="28" s="1"/>
  <c r="R18" i="28"/>
  <c r="S18" i="28" s="1"/>
  <c r="R11" i="28"/>
  <c r="S11" i="28" s="1"/>
  <c r="R29" i="28"/>
  <c r="S29" i="28" s="1"/>
  <c r="R37" i="28"/>
  <c r="S37" i="28" s="1"/>
  <c r="R24" i="28"/>
  <c r="S24" i="28" s="1"/>
  <c r="R5" i="28"/>
  <c r="R20" i="28"/>
  <c r="S20" i="28" s="1"/>
  <c r="R36" i="28"/>
  <c r="S36" i="28" s="1"/>
  <c r="R23" i="28"/>
  <c r="S23" i="28" s="1"/>
  <c r="R40" i="28"/>
  <c r="S40" i="28" s="1"/>
  <c r="R22" i="28"/>
  <c r="S22" i="28" s="1"/>
  <c r="R41" i="28"/>
  <c r="S41" i="28" s="1"/>
  <c r="R9" i="28"/>
  <c r="S9" i="28" s="1"/>
  <c r="R12" i="28"/>
  <c r="S12" i="28" s="1"/>
  <c r="R21" i="28"/>
  <c r="S21" i="28" s="1"/>
  <c r="R27" i="28"/>
  <c r="S27" i="28" s="1"/>
  <c r="R30" i="28"/>
  <c r="S30" i="28" s="1"/>
  <c r="R38" i="28"/>
  <c r="S38" i="28" s="1"/>
  <c r="R13" i="28"/>
  <c r="S13" i="28" s="1"/>
  <c r="R42" i="28"/>
  <c r="S42" i="28" s="1"/>
  <c r="R31" i="28"/>
  <c r="S31" i="28" s="1"/>
  <c r="R6" i="28"/>
  <c r="S6" i="28" s="1"/>
  <c r="R7" i="28"/>
  <c r="S7" i="28" s="1"/>
  <c r="R14" i="28"/>
  <c r="S14" i="28" s="1"/>
  <c r="R25" i="28"/>
  <c r="S25" i="28" s="1"/>
  <c r="R32" i="28"/>
  <c r="S32" i="28" s="1"/>
  <c r="R5" i="43" a="1"/>
  <c r="Q44" i="43"/>
  <c r="R5" i="27" a="1"/>
  <c r="Q44" i="27"/>
  <c r="R42" i="23"/>
  <c r="S42" i="23" s="1"/>
  <c r="R13" i="23"/>
  <c r="S13" i="23" s="1"/>
  <c r="R19" i="23"/>
  <c r="S19" i="23" s="1"/>
  <c r="R33" i="23"/>
  <c r="S33" i="23" s="1"/>
  <c r="R43" i="23"/>
  <c r="S43" i="23" s="1"/>
  <c r="R34" i="23"/>
  <c r="S34" i="23" s="1"/>
  <c r="R26" i="23"/>
  <c r="S26" i="23" s="1"/>
  <c r="R15" i="23"/>
  <c r="S15" i="23" s="1"/>
  <c r="R35" i="23"/>
  <c r="S35" i="23" s="1"/>
  <c r="R39" i="23"/>
  <c r="S39" i="23" s="1"/>
  <c r="R16" i="23"/>
  <c r="S16" i="23" s="1"/>
  <c r="R23" i="23"/>
  <c r="S23" i="23" s="1"/>
  <c r="R27" i="23"/>
  <c r="S27" i="23" s="1"/>
  <c r="R41" i="23"/>
  <c r="S41" i="23" s="1"/>
  <c r="R28" i="23"/>
  <c r="S28" i="23" s="1"/>
  <c r="R9" i="23"/>
  <c r="S9" i="23" s="1"/>
  <c r="R6" i="23"/>
  <c r="S6" i="23" s="1"/>
  <c r="R5" i="23"/>
  <c r="R40" i="23"/>
  <c r="S40" i="23" s="1"/>
  <c r="R17" i="23"/>
  <c r="S17" i="23" s="1"/>
  <c r="R29" i="23"/>
  <c r="S29" i="23" s="1"/>
  <c r="R7" i="23"/>
  <c r="S7" i="23" s="1"/>
  <c r="R37" i="23"/>
  <c r="S37" i="23" s="1"/>
  <c r="R10" i="23"/>
  <c r="S10" i="23" s="1"/>
  <c r="R25" i="23"/>
  <c r="S25" i="23" s="1"/>
  <c r="R36" i="23"/>
  <c r="S36" i="23" s="1"/>
  <c r="R12" i="23"/>
  <c r="S12" i="23" s="1"/>
  <c r="R22" i="23"/>
  <c r="S22" i="23" s="1"/>
  <c r="R18" i="23"/>
  <c r="S18" i="23" s="1"/>
  <c r="R32" i="23"/>
  <c r="S32" i="23" s="1"/>
  <c r="R20" i="23"/>
  <c r="S20" i="23" s="1"/>
  <c r="R21" i="23"/>
  <c r="S21" i="23" s="1"/>
  <c r="R14" i="23"/>
  <c r="S14" i="23" s="1"/>
  <c r="R24" i="23"/>
  <c r="S24" i="23" s="1"/>
  <c r="R30" i="23"/>
  <c r="S30" i="23" s="1"/>
  <c r="R8" i="23"/>
  <c r="S8" i="23" s="1"/>
  <c r="R11" i="23"/>
  <c r="S11" i="23" s="1"/>
  <c r="R31" i="23"/>
  <c r="S31" i="23" s="1"/>
  <c r="R38" i="23"/>
  <c r="S38" i="23" s="1"/>
  <c r="R42" i="50"/>
  <c r="S42" i="50" s="1"/>
  <c r="R8" i="50"/>
  <c r="S8" i="50" s="1"/>
  <c r="R39" i="50"/>
  <c r="S39" i="50" s="1"/>
  <c r="R29" i="50"/>
  <c r="S29" i="50" s="1"/>
  <c r="R20" i="50"/>
  <c r="S20" i="50" s="1"/>
  <c r="R33" i="50"/>
  <c r="S33" i="50" s="1"/>
  <c r="R10" i="50"/>
  <c r="S10" i="50" s="1"/>
  <c r="R35" i="50"/>
  <c r="S35" i="50" s="1"/>
  <c r="R23" i="50"/>
  <c r="S23" i="50" s="1"/>
  <c r="R28" i="50"/>
  <c r="S28" i="50" s="1"/>
  <c r="R34" i="50"/>
  <c r="S34" i="50" s="1"/>
  <c r="R12" i="50"/>
  <c r="S12" i="50" s="1"/>
  <c r="R25" i="50"/>
  <c r="S25" i="50" s="1"/>
  <c r="R17" i="50"/>
  <c r="S17" i="50" s="1"/>
  <c r="R43" i="50"/>
  <c r="S43" i="50" s="1"/>
  <c r="R32" i="50"/>
  <c r="S32" i="50" s="1"/>
  <c r="R21" i="50"/>
  <c r="S21" i="50" s="1"/>
  <c r="R38" i="50"/>
  <c r="S38" i="50" s="1"/>
  <c r="R31" i="50"/>
  <c r="S31" i="50" s="1"/>
  <c r="R41" i="50"/>
  <c r="S41" i="50" s="1"/>
  <c r="R11" i="50"/>
  <c r="S11" i="50" s="1"/>
  <c r="R22" i="50"/>
  <c r="S22" i="50" s="1"/>
  <c r="R26" i="50"/>
  <c r="S26" i="50" s="1"/>
  <c r="R9" i="50"/>
  <c r="S9" i="50" s="1"/>
  <c r="R16" i="50"/>
  <c r="S16" i="50" s="1"/>
  <c r="R15" i="50"/>
  <c r="S15" i="50" s="1"/>
  <c r="R37" i="50"/>
  <c r="S37" i="50" s="1"/>
  <c r="R6" i="50"/>
  <c r="S6" i="50" s="1"/>
  <c r="R14" i="50"/>
  <c r="S14" i="50" s="1"/>
  <c r="R40" i="50"/>
  <c r="S40" i="50" s="1"/>
  <c r="R5" i="50"/>
  <c r="R19" i="50"/>
  <c r="S19" i="50" s="1"/>
  <c r="R13" i="50"/>
  <c r="S13" i="50" s="1"/>
  <c r="R27" i="50"/>
  <c r="S27" i="50" s="1"/>
  <c r="R36" i="50"/>
  <c r="S36" i="50" s="1"/>
  <c r="R7" i="50"/>
  <c r="S7" i="50" s="1"/>
  <c r="R30" i="50"/>
  <c r="S30" i="50" s="1"/>
  <c r="R24" i="50"/>
  <c r="S24" i="50" s="1"/>
  <c r="R18" i="50"/>
  <c r="S18" i="50" s="1"/>
  <c r="R5" i="55" a="1"/>
  <c r="Q44" i="55"/>
  <c r="R42" i="35"/>
  <c r="S42" i="35" s="1"/>
  <c r="R29" i="35"/>
  <c r="S29" i="35" s="1"/>
  <c r="R21" i="35"/>
  <c r="S21" i="35" s="1"/>
  <c r="R39" i="35"/>
  <c r="S39" i="35" s="1"/>
  <c r="R5" i="35"/>
  <c r="R33" i="35"/>
  <c r="S33" i="35" s="1"/>
  <c r="R13" i="35"/>
  <c r="S13" i="35" s="1"/>
  <c r="R35" i="35"/>
  <c r="S35" i="35" s="1"/>
  <c r="R26" i="35"/>
  <c r="S26" i="35" s="1"/>
  <c r="R36" i="35"/>
  <c r="S36" i="35" s="1"/>
  <c r="R43" i="35"/>
  <c r="S43" i="35" s="1"/>
  <c r="R17" i="35"/>
  <c r="S17" i="35" s="1"/>
  <c r="R28" i="35"/>
  <c r="S28" i="35" s="1"/>
  <c r="R22" i="35"/>
  <c r="S22" i="35" s="1"/>
  <c r="R30" i="35"/>
  <c r="S30" i="35" s="1"/>
  <c r="R12" i="35"/>
  <c r="S12" i="35" s="1"/>
  <c r="R34" i="35"/>
  <c r="S34" i="35" s="1"/>
  <c r="R24" i="35"/>
  <c r="S24" i="35" s="1"/>
  <c r="R7" i="35"/>
  <c r="S7" i="35" s="1"/>
  <c r="R11" i="35"/>
  <c r="S11" i="35" s="1"/>
  <c r="R23" i="35"/>
  <c r="S23" i="35" s="1"/>
  <c r="R38" i="35"/>
  <c r="S38" i="35" s="1"/>
  <c r="R37" i="35"/>
  <c r="S37" i="35" s="1"/>
  <c r="R32" i="35"/>
  <c r="S32" i="35" s="1"/>
  <c r="R20" i="35"/>
  <c r="S20" i="35" s="1"/>
  <c r="R10" i="35"/>
  <c r="S10" i="35" s="1"/>
  <c r="R41" i="35"/>
  <c r="S41" i="35" s="1"/>
  <c r="R14" i="35"/>
  <c r="S14" i="35" s="1"/>
  <c r="R16" i="35"/>
  <c r="S16" i="35" s="1"/>
  <c r="R27" i="35"/>
  <c r="S27" i="35" s="1"/>
  <c r="R9" i="35"/>
  <c r="S9" i="35" s="1"/>
  <c r="R6" i="35"/>
  <c r="S6" i="35" s="1"/>
  <c r="R15" i="35"/>
  <c r="S15" i="35" s="1"/>
  <c r="R18" i="35"/>
  <c r="S18" i="35" s="1"/>
  <c r="R40" i="35"/>
  <c r="S40" i="35" s="1"/>
  <c r="R8" i="35"/>
  <c r="S8" i="35" s="1"/>
  <c r="R19" i="35"/>
  <c r="S19" i="35" s="1"/>
  <c r="R25" i="35"/>
  <c r="S25" i="35" s="1"/>
  <c r="R31" i="35"/>
  <c r="S31" i="35" s="1"/>
  <c r="R18" i="47"/>
  <c r="S18" i="47" s="1"/>
  <c r="R12" i="47"/>
  <c r="S12" i="47" s="1"/>
  <c r="R20" i="47"/>
  <c r="S20" i="47" s="1"/>
  <c r="R9" i="47"/>
  <c r="S9" i="47" s="1"/>
  <c r="R19" i="47"/>
  <c r="S19" i="47" s="1"/>
  <c r="R21" i="47"/>
  <c r="S21" i="47" s="1"/>
  <c r="R43" i="47"/>
  <c r="S43" i="47" s="1"/>
  <c r="R14" i="47"/>
  <c r="S14" i="47" s="1"/>
  <c r="R7" i="47"/>
  <c r="S7" i="47" s="1"/>
  <c r="R39" i="47"/>
  <c r="S39" i="47" s="1"/>
  <c r="R27" i="47"/>
  <c r="S27" i="47" s="1"/>
  <c r="R33" i="47"/>
  <c r="S33" i="47" s="1"/>
  <c r="R38" i="47"/>
  <c r="S38" i="47" s="1"/>
  <c r="R16" i="47"/>
  <c r="S16" i="47" s="1"/>
  <c r="R29" i="47"/>
  <c r="S29" i="47" s="1"/>
  <c r="R23" i="47"/>
  <c r="S23" i="47" s="1"/>
  <c r="R22" i="47"/>
  <c r="S22" i="47" s="1"/>
  <c r="R41" i="47"/>
  <c r="S41" i="47" s="1"/>
  <c r="R28" i="47"/>
  <c r="S28" i="47" s="1"/>
  <c r="R25" i="47"/>
  <c r="S25" i="47" s="1"/>
  <c r="R36" i="47"/>
  <c r="S36" i="47" s="1"/>
  <c r="R40" i="47"/>
  <c r="S40" i="47" s="1"/>
  <c r="R11" i="47"/>
  <c r="S11" i="47" s="1"/>
  <c r="R24" i="47"/>
  <c r="S24" i="47" s="1"/>
  <c r="R35" i="47"/>
  <c r="S35" i="47" s="1"/>
  <c r="R8" i="47"/>
  <c r="S8" i="47" s="1"/>
  <c r="R30" i="47"/>
  <c r="S30" i="47" s="1"/>
  <c r="R31" i="47"/>
  <c r="S31" i="47" s="1"/>
  <c r="R13" i="47"/>
  <c r="S13" i="47" s="1"/>
  <c r="R26" i="47"/>
  <c r="S26" i="47" s="1"/>
  <c r="R32" i="47"/>
  <c r="S32" i="47" s="1"/>
  <c r="R6" i="47"/>
  <c r="S6" i="47" s="1"/>
  <c r="R10" i="47"/>
  <c r="S10" i="47" s="1"/>
  <c r="R34" i="47"/>
  <c r="S34" i="47" s="1"/>
  <c r="R5" i="47"/>
  <c r="R17" i="47"/>
  <c r="S17" i="47" s="1"/>
  <c r="R42" i="47"/>
  <c r="S42" i="47" s="1"/>
  <c r="R37" i="47"/>
  <c r="S37" i="47" s="1"/>
  <c r="R15" i="47"/>
  <c r="S15" i="47" s="1"/>
  <c r="R11" i="42"/>
  <c r="S11" i="42" s="1"/>
  <c r="R20" i="42"/>
  <c r="S20" i="42" s="1"/>
  <c r="R21" i="42"/>
  <c r="S21" i="42" s="1"/>
  <c r="R39" i="42"/>
  <c r="S39" i="42" s="1"/>
  <c r="R5" i="42"/>
  <c r="R18" i="42"/>
  <c r="S18" i="42" s="1"/>
  <c r="R43" i="42"/>
  <c r="S43" i="42" s="1"/>
  <c r="R12" i="42"/>
  <c r="S12" i="42" s="1"/>
  <c r="R14" i="42"/>
  <c r="S14" i="42" s="1"/>
  <c r="R9" i="42"/>
  <c r="S9" i="42" s="1"/>
  <c r="R19" i="42"/>
  <c r="S19" i="42" s="1"/>
  <c r="R31" i="42"/>
  <c r="S31" i="42" s="1"/>
  <c r="R30" i="42"/>
  <c r="S30" i="42" s="1"/>
  <c r="R17" i="42"/>
  <c r="S17" i="42" s="1"/>
  <c r="R16" i="42"/>
  <c r="S16" i="42" s="1"/>
  <c r="R10" i="42"/>
  <c r="S10" i="42" s="1"/>
  <c r="R22" i="42"/>
  <c r="S22" i="42" s="1"/>
  <c r="R27" i="42"/>
  <c r="S27" i="42" s="1"/>
  <c r="R23" i="42"/>
  <c r="S23" i="42" s="1"/>
  <c r="R28" i="42"/>
  <c r="S28" i="42" s="1"/>
  <c r="R29" i="42"/>
  <c r="S29" i="42" s="1"/>
  <c r="R40" i="42"/>
  <c r="S40" i="42" s="1"/>
  <c r="R42" i="42"/>
  <c r="S42" i="42" s="1"/>
  <c r="R15" i="42"/>
  <c r="S15" i="42" s="1"/>
  <c r="R32" i="42"/>
  <c r="S32" i="42" s="1"/>
  <c r="R26" i="42"/>
  <c r="S26" i="42" s="1"/>
  <c r="R6" i="42"/>
  <c r="S6" i="42" s="1"/>
  <c r="R37" i="42"/>
  <c r="S37" i="42" s="1"/>
  <c r="R38" i="42"/>
  <c r="S38" i="42" s="1"/>
  <c r="R13" i="42"/>
  <c r="S13" i="42" s="1"/>
  <c r="R36" i="42"/>
  <c r="S36" i="42" s="1"/>
  <c r="R25" i="42"/>
  <c r="S25" i="42" s="1"/>
  <c r="R24" i="42"/>
  <c r="S24" i="42" s="1"/>
  <c r="R7" i="42"/>
  <c r="S7" i="42" s="1"/>
  <c r="R33" i="42"/>
  <c r="S33" i="42" s="1"/>
  <c r="R34" i="42"/>
  <c r="S34" i="42" s="1"/>
  <c r="R41" i="42"/>
  <c r="S41" i="42" s="1"/>
  <c r="R35" i="42"/>
  <c r="S35" i="42" s="1"/>
  <c r="R8" i="42"/>
  <c r="S8" i="42" s="1"/>
  <c r="R5" i="54"/>
  <c r="R19" i="54"/>
  <c r="S19" i="54" s="1"/>
  <c r="R23" i="54"/>
  <c r="S23" i="54" s="1"/>
  <c r="R14" i="54"/>
  <c r="S14" i="54" s="1"/>
  <c r="R35" i="54"/>
  <c r="S35" i="54" s="1"/>
  <c r="R31" i="54"/>
  <c r="S31" i="54" s="1"/>
  <c r="R41" i="54"/>
  <c r="S41" i="54" s="1"/>
  <c r="R34" i="54"/>
  <c r="S34" i="54" s="1"/>
  <c r="R30" i="54"/>
  <c r="S30" i="54" s="1"/>
  <c r="R29" i="54"/>
  <c r="S29" i="54" s="1"/>
  <c r="R16" i="54"/>
  <c r="S16" i="54" s="1"/>
  <c r="R18" i="54"/>
  <c r="S18" i="54" s="1"/>
  <c r="R25" i="54"/>
  <c r="S25" i="54" s="1"/>
  <c r="R22" i="54"/>
  <c r="S22" i="54" s="1"/>
  <c r="R17" i="54"/>
  <c r="S17" i="54" s="1"/>
  <c r="R13" i="54"/>
  <c r="S13" i="54" s="1"/>
  <c r="R6" i="54"/>
  <c r="S6" i="54" s="1"/>
  <c r="R7" i="54"/>
  <c r="S7" i="54" s="1"/>
  <c r="R9" i="54"/>
  <c r="S9" i="54" s="1"/>
  <c r="R15" i="54"/>
  <c r="S15" i="54" s="1"/>
  <c r="R38" i="54"/>
  <c r="S38" i="54" s="1"/>
  <c r="R28" i="54"/>
  <c r="S28" i="54" s="1"/>
  <c r="R12" i="54"/>
  <c r="S12" i="54" s="1"/>
  <c r="R40" i="54"/>
  <c r="S40" i="54" s="1"/>
  <c r="R42" i="54"/>
  <c r="S42" i="54" s="1"/>
  <c r="R27" i="54"/>
  <c r="S27" i="54" s="1"/>
  <c r="R37" i="54"/>
  <c r="S37" i="54" s="1"/>
  <c r="R11" i="54"/>
  <c r="S11" i="54" s="1"/>
  <c r="R20" i="54"/>
  <c r="S20" i="54" s="1"/>
  <c r="R8" i="54"/>
  <c r="S8" i="54" s="1"/>
  <c r="R36" i="54"/>
  <c r="S36" i="54" s="1"/>
  <c r="R39" i="54"/>
  <c r="S39" i="54" s="1"/>
  <c r="R21" i="54"/>
  <c r="S21" i="54" s="1"/>
  <c r="R10" i="54"/>
  <c r="S10" i="54" s="1"/>
  <c r="R26" i="54"/>
  <c r="S26" i="54" s="1"/>
  <c r="R43" i="54"/>
  <c r="S43" i="54" s="1"/>
  <c r="R33" i="54"/>
  <c r="S33" i="54" s="1"/>
  <c r="R32" i="54"/>
  <c r="S32" i="54" s="1"/>
  <c r="R24" i="54"/>
  <c r="S24" i="54" s="1"/>
  <c r="R5" i="51" a="1"/>
  <c r="Q44" i="51"/>
  <c r="R5" i="32" a="1"/>
  <c r="Q44" i="32"/>
  <c r="R25" i="20"/>
  <c r="S25" i="20" s="1"/>
  <c r="R26" i="20"/>
  <c r="S26" i="20" s="1"/>
  <c r="R21" i="20"/>
  <c r="S21" i="20" s="1"/>
  <c r="R18" i="20"/>
  <c r="S18" i="20" s="1"/>
  <c r="R9" i="20"/>
  <c r="S9" i="20" s="1"/>
  <c r="R39" i="20"/>
  <c r="S39" i="20" s="1"/>
  <c r="R5" i="20"/>
  <c r="R40" i="20"/>
  <c r="S40" i="20" s="1"/>
  <c r="R36" i="20"/>
  <c r="S36" i="20" s="1"/>
  <c r="R15" i="20"/>
  <c r="S15" i="20" s="1"/>
  <c r="R10" i="20"/>
  <c r="S10" i="20" s="1"/>
  <c r="R20" i="20"/>
  <c r="S20" i="20" s="1"/>
  <c r="R14" i="20"/>
  <c r="S14" i="20" s="1"/>
  <c r="R33" i="20"/>
  <c r="S33" i="20" s="1"/>
  <c r="R30" i="20"/>
  <c r="S30" i="20" s="1"/>
  <c r="R23" i="20"/>
  <c r="S23" i="20" s="1"/>
  <c r="R13" i="20"/>
  <c r="S13" i="20" s="1"/>
  <c r="R41" i="20"/>
  <c r="S41" i="20" s="1"/>
  <c r="R28" i="20"/>
  <c r="S28" i="20" s="1"/>
  <c r="R7" i="20"/>
  <c r="S7" i="20" s="1"/>
  <c r="R43" i="20"/>
  <c r="S43" i="20" s="1"/>
  <c r="R38" i="20"/>
  <c r="S38" i="20" s="1"/>
  <c r="R11" i="20"/>
  <c r="S11" i="20" s="1"/>
  <c r="R16" i="20"/>
  <c r="S16" i="20" s="1"/>
  <c r="R24" i="20"/>
  <c r="S24" i="20" s="1"/>
  <c r="R37" i="20"/>
  <c r="S37" i="20" s="1"/>
  <c r="R34" i="20"/>
  <c r="S34" i="20" s="1"/>
  <c r="R8" i="20"/>
  <c r="S8" i="20" s="1"/>
  <c r="R6" i="20"/>
  <c r="S6" i="20" s="1"/>
  <c r="R27" i="20"/>
  <c r="S27" i="20" s="1"/>
  <c r="R12" i="20"/>
  <c r="S12" i="20" s="1"/>
  <c r="R32" i="20"/>
  <c r="S32" i="20" s="1"/>
  <c r="R35" i="20"/>
  <c r="S35" i="20" s="1"/>
  <c r="R19" i="20"/>
  <c r="S19" i="20" s="1"/>
  <c r="R17" i="20"/>
  <c r="S17" i="20" s="1"/>
  <c r="R42" i="20"/>
  <c r="S42" i="20" s="1"/>
  <c r="R29" i="20"/>
  <c r="S29" i="20" s="1"/>
  <c r="R22" i="20"/>
  <c r="S22" i="20" s="1"/>
  <c r="R31" i="20"/>
  <c r="S31" i="20" s="1"/>
  <c r="R5" i="38" a="1"/>
  <c r="Q44" i="38"/>
  <c r="R13" i="53"/>
  <c r="S13" i="53" s="1"/>
  <c r="R8" i="53"/>
  <c r="S8" i="53" s="1"/>
  <c r="R29" i="53"/>
  <c r="S29" i="53" s="1"/>
  <c r="R31" i="53"/>
  <c r="S31" i="53" s="1"/>
  <c r="R26" i="53"/>
  <c r="S26" i="53" s="1"/>
  <c r="R21" i="53"/>
  <c r="S21" i="53" s="1"/>
  <c r="R14" i="53"/>
  <c r="S14" i="53" s="1"/>
  <c r="R9" i="53"/>
  <c r="S9" i="53" s="1"/>
  <c r="R39" i="53"/>
  <c r="S39" i="53" s="1"/>
  <c r="R32" i="53"/>
  <c r="S32" i="53" s="1"/>
  <c r="R27" i="53"/>
  <c r="S27" i="53" s="1"/>
  <c r="R23" i="53"/>
  <c r="S23" i="53" s="1"/>
  <c r="R36" i="53"/>
  <c r="S36" i="53" s="1"/>
  <c r="R30" i="53"/>
  <c r="S30" i="53" s="1"/>
  <c r="R7" i="53"/>
  <c r="S7" i="53" s="1"/>
  <c r="R40" i="53"/>
  <c r="S40" i="53" s="1"/>
  <c r="R42" i="53"/>
  <c r="S42" i="53" s="1"/>
  <c r="R37" i="53"/>
  <c r="S37" i="53" s="1"/>
  <c r="R15" i="53"/>
  <c r="S15" i="53" s="1"/>
  <c r="R43" i="53"/>
  <c r="S43" i="53" s="1"/>
  <c r="R33" i="53"/>
  <c r="S33" i="53" s="1"/>
  <c r="R6" i="53"/>
  <c r="S6" i="53" s="1"/>
  <c r="R17" i="53"/>
  <c r="S17" i="53" s="1"/>
  <c r="R10" i="53"/>
  <c r="S10" i="53" s="1"/>
  <c r="R18" i="53"/>
  <c r="S18" i="53" s="1"/>
  <c r="R11" i="53"/>
  <c r="S11" i="53" s="1"/>
  <c r="R16" i="53"/>
  <c r="S16" i="53" s="1"/>
  <c r="R24" i="53"/>
  <c r="S24" i="53" s="1"/>
  <c r="R19" i="53"/>
  <c r="S19" i="53" s="1"/>
  <c r="R25" i="53"/>
  <c r="S25" i="53" s="1"/>
  <c r="R5" i="53"/>
  <c r="R20" i="53"/>
  <c r="S20" i="53" s="1"/>
  <c r="R28" i="53"/>
  <c r="S28" i="53" s="1"/>
  <c r="R35" i="53"/>
  <c r="S35" i="53" s="1"/>
  <c r="R38" i="53"/>
  <c r="S38" i="53" s="1"/>
  <c r="R12" i="53"/>
  <c r="S12" i="53" s="1"/>
  <c r="R22" i="53"/>
  <c r="S22" i="53" s="1"/>
  <c r="R41" i="53"/>
  <c r="S41" i="53" s="1"/>
  <c r="R34" i="53"/>
  <c r="S34" i="53" s="1"/>
  <c r="R5" i="46" a="1"/>
  <c r="Q44" i="46"/>
  <c r="R14" i="44"/>
  <c r="S14" i="44" s="1"/>
  <c r="R35" i="44"/>
  <c r="S35" i="44" s="1"/>
  <c r="R33" i="44"/>
  <c r="S33" i="44" s="1"/>
  <c r="R30" i="44"/>
  <c r="S30" i="44" s="1"/>
  <c r="R40" i="44"/>
  <c r="S40" i="44" s="1"/>
  <c r="R20" i="44"/>
  <c r="S20" i="44" s="1"/>
  <c r="R11" i="44"/>
  <c r="S11" i="44" s="1"/>
  <c r="R41" i="44"/>
  <c r="S41" i="44" s="1"/>
  <c r="R36" i="44"/>
  <c r="S36" i="44" s="1"/>
  <c r="R24" i="44"/>
  <c r="S24" i="44" s="1"/>
  <c r="R38" i="44"/>
  <c r="S38" i="44" s="1"/>
  <c r="R9" i="44"/>
  <c r="S9" i="44" s="1"/>
  <c r="R18" i="44"/>
  <c r="S18" i="44" s="1"/>
  <c r="R19" i="44"/>
  <c r="S19" i="44" s="1"/>
  <c r="R17" i="44"/>
  <c r="S17" i="44" s="1"/>
  <c r="R43" i="44"/>
  <c r="S43" i="44" s="1"/>
  <c r="R16" i="44"/>
  <c r="S16" i="44" s="1"/>
  <c r="R34" i="44"/>
  <c r="S34" i="44" s="1"/>
  <c r="R13" i="44"/>
  <c r="S13" i="44" s="1"/>
  <c r="R28" i="44"/>
  <c r="S28" i="44" s="1"/>
  <c r="R31" i="44"/>
  <c r="S31" i="44" s="1"/>
  <c r="R39" i="44"/>
  <c r="S39" i="44" s="1"/>
  <c r="R42" i="44"/>
  <c r="S42" i="44" s="1"/>
  <c r="R12" i="44"/>
  <c r="S12" i="44" s="1"/>
  <c r="R22" i="44"/>
  <c r="S22" i="44" s="1"/>
  <c r="R21" i="44"/>
  <c r="S21" i="44" s="1"/>
  <c r="R27" i="44"/>
  <c r="S27" i="44" s="1"/>
  <c r="R10" i="44"/>
  <c r="S10" i="44" s="1"/>
  <c r="R37" i="44"/>
  <c r="S37" i="44" s="1"/>
  <c r="R15" i="44"/>
  <c r="S15" i="44" s="1"/>
  <c r="R25" i="44"/>
  <c r="S25" i="44" s="1"/>
  <c r="R6" i="44"/>
  <c r="S6" i="44" s="1"/>
  <c r="R23" i="44"/>
  <c r="S23" i="44" s="1"/>
  <c r="R29" i="44"/>
  <c r="S29" i="44" s="1"/>
  <c r="R8" i="44"/>
  <c r="S8" i="44" s="1"/>
  <c r="R26" i="44"/>
  <c r="S26" i="44" s="1"/>
  <c r="R5" i="44"/>
  <c r="R7" i="44"/>
  <c r="S7" i="44" s="1"/>
  <c r="R32" i="44"/>
  <c r="S32" i="44" s="1"/>
  <c r="R16" i="26"/>
  <c r="S16" i="26" s="1"/>
  <c r="R33" i="26"/>
  <c r="S33" i="26" s="1"/>
  <c r="R6" i="26"/>
  <c r="S6" i="26" s="1"/>
  <c r="R34" i="26"/>
  <c r="S34" i="26" s="1"/>
  <c r="R8" i="26"/>
  <c r="S8" i="26" s="1"/>
  <c r="R25" i="26"/>
  <c r="S25" i="26" s="1"/>
  <c r="R17" i="26"/>
  <c r="S17" i="26" s="1"/>
  <c r="R18" i="26"/>
  <c r="S18" i="26" s="1"/>
  <c r="R7" i="26"/>
  <c r="S7" i="26" s="1"/>
  <c r="R35" i="26"/>
  <c r="S35" i="26" s="1"/>
  <c r="R36" i="26"/>
  <c r="S36" i="26" s="1"/>
  <c r="R27" i="26"/>
  <c r="S27" i="26" s="1"/>
  <c r="R26" i="26"/>
  <c r="S26" i="26" s="1"/>
  <c r="R21" i="26"/>
  <c r="S21" i="26" s="1"/>
  <c r="R9" i="26"/>
  <c r="S9" i="26" s="1"/>
  <c r="R42" i="26"/>
  <c r="S42" i="26" s="1"/>
  <c r="R39" i="26"/>
  <c r="S39" i="26" s="1"/>
  <c r="R28" i="26"/>
  <c r="S28" i="26" s="1"/>
  <c r="R10" i="26"/>
  <c r="S10" i="26" s="1"/>
  <c r="R19" i="26"/>
  <c r="S19" i="26" s="1"/>
  <c r="R11" i="26"/>
  <c r="S11" i="26" s="1"/>
  <c r="R40" i="26"/>
  <c r="S40" i="26" s="1"/>
  <c r="R37" i="26"/>
  <c r="S37" i="26" s="1"/>
  <c r="R29" i="26"/>
  <c r="S29" i="26" s="1"/>
  <c r="R24" i="26"/>
  <c r="S24" i="26" s="1"/>
  <c r="R20" i="26"/>
  <c r="S20" i="26" s="1"/>
  <c r="R12" i="26"/>
  <c r="S12" i="26" s="1"/>
  <c r="R38" i="26"/>
  <c r="S38" i="26" s="1"/>
  <c r="R30" i="26"/>
  <c r="S30" i="26" s="1"/>
  <c r="R5" i="26"/>
  <c r="R14" i="26"/>
  <c r="S14" i="26" s="1"/>
  <c r="R23" i="26"/>
  <c r="S23" i="26" s="1"/>
  <c r="R32" i="26"/>
  <c r="S32" i="26" s="1"/>
  <c r="R43" i="26"/>
  <c r="S43" i="26" s="1"/>
  <c r="R15" i="26"/>
  <c r="S15" i="26" s="1"/>
  <c r="R22" i="26"/>
  <c r="S22" i="26" s="1"/>
  <c r="R41" i="26"/>
  <c r="S41" i="26" s="1"/>
  <c r="R31" i="26"/>
  <c r="S31" i="26" s="1"/>
  <c r="R13" i="26"/>
  <c r="S13" i="26" s="1"/>
  <c r="R24" i="24"/>
  <c r="S24" i="24" s="1"/>
  <c r="R33" i="24"/>
  <c r="S33" i="24" s="1"/>
  <c r="R10" i="24"/>
  <c r="S10" i="24" s="1"/>
  <c r="R41" i="24"/>
  <c r="S41" i="24" s="1"/>
  <c r="R17" i="24"/>
  <c r="S17" i="24" s="1"/>
  <c r="R5" i="24"/>
  <c r="R9" i="24"/>
  <c r="S9" i="24" s="1"/>
  <c r="R34" i="24"/>
  <c r="S34" i="24" s="1"/>
  <c r="R22" i="24"/>
  <c r="S22" i="24" s="1"/>
  <c r="R27" i="24"/>
  <c r="S27" i="24" s="1"/>
  <c r="R18" i="24"/>
  <c r="S18" i="24" s="1"/>
  <c r="R39" i="24"/>
  <c r="S39" i="24" s="1"/>
  <c r="R11" i="24"/>
  <c r="S11" i="24" s="1"/>
  <c r="R35" i="24"/>
  <c r="S35" i="24" s="1"/>
  <c r="R8" i="24"/>
  <c r="S8" i="24" s="1"/>
  <c r="R28" i="24"/>
  <c r="S28" i="24" s="1"/>
  <c r="R37" i="24"/>
  <c r="S37" i="24" s="1"/>
  <c r="R25" i="24"/>
  <c r="S25" i="24" s="1"/>
  <c r="R20" i="24"/>
  <c r="S20" i="24" s="1"/>
  <c r="R42" i="24"/>
  <c r="S42" i="24" s="1"/>
  <c r="R43" i="24"/>
  <c r="S43" i="24" s="1"/>
  <c r="R12" i="24"/>
  <c r="S12" i="24" s="1"/>
  <c r="R26" i="24"/>
  <c r="S26" i="24" s="1"/>
  <c r="R19" i="24"/>
  <c r="S19" i="24" s="1"/>
  <c r="R29" i="24"/>
  <c r="S29" i="24" s="1"/>
  <c r="R36" i="24"/>
  <c r="S36" i="24" s="1"/>
  <c r="R13" i="24"/>
  <c r="S13" i="24" s="1"/>
  <c r="R21" i="24"/>
  <c r="S21" i="24" s="1"/>
  <c r="R30" i="24"/>
  <c r="S30" i="24" s="1"/>
  <c r="R40" i="24"/>
  <c r="S40" i="24" s="1"/>
  <c r="R32" i="24"/>
  <c r="S32" i="24" s="1"/>
  <c r="R7" i="24"/>
  <c r="S7" i="24" s="1"/>
  <c r="R16" i="24"/>
  <c r="S16" i="24" s="1"/>
  <c r="R14" i="24"/>
  <c r="S14" i="24" s="1"/>
  <c r="R31" i="24"/>
  <c r="S31" i="24" s="1"/>
  <c r="R15" i="24"/>
  <c r="S15" i="24" s="1"/>
  <c r="R6" i="24"/>
  <c r="S6" i="24" s="1"/>
  <c r="R38" i="24"/>
  <c r="S38" i="24" s="1"/>
  <c r="R23" i="24"/>
  <c r="S23" i="24" s="1"/>
  <c r="R9" i="37"/>
  <c r="S9" i="37" s="1"/>
  <c r="R42" i="37"/>
  <c r="S42" i="37" s="1"/>
  <c r="R8" i="37"/>
  <c r="S8" i="37" s="1"/>
  <c r="R39" i="37"/>
  <c r="S39" i="37" s="1"/>
  <c r="R35" i="37"/>
  <c r="S35" i="37" s="1"/>
  <c r="R29" i="37"/>
  <c r="S29" i="37" s="1"/>
  <c r="R18" i="37"/>
  <c r="S18" i="37" s="1"/>
  <c r="R24" i="37"/>
  <c r="S24" i="37" s="1"/>
  <c r="R16" i="37"/>
  <c r="S16" i="37" s="1"/>
  <c r="R23" i="37"/>
  <c r="S23" i="37" s="1"/>
  <c r="R13" i="37"/>
  <c r="S13" i="37" s="1"/>
  <c r="R27" i="37"/>
  <c r="S27" i="37" s="1"/>
  <c r="R31" i="37"/>
  <c r="S31" i="37" s="1"/>
  <c r="R7" i="37"/>
  <c r="S7" i="37" s="1"/>
  <c r="R11" i="37"/>
  <c r="S11" i="37" s="1"/>
  <c r="R37" i="37"/>
  <c r="S37" i="37" s="1"/>
  <c r="R20" i="37"/>
  <c r="S20" i="37" s="1"/>
  <c r="R10" i="37"/>
  <c r="S10" i="37" s="1"/>
  <c r="R5" i="37"/>
  <c r="R12" i="37"/>
  <c r="S12" i="37" s="1"/>
  <c r="R38" i="37"/>
  <c r="S38" i="37" s="1"/>
  <c r="R33" i="37"/>
  <c r="S33" i="37" s="1"/>
  <c r="R26" i="37"/>
  <c r="S26" i="37" s="1"/>
  <c r="R21" i="37"/>
  <c r="S21" i="37" s="1"/>
  <c r="R43" i="37"/>
  <c r="S43" i="37" s="1"/>
  <c r="R6" i="37"/>
  <c r="S6" i="37" s="1"/>
  <c r="R34" i="37"/>
  <c r="S34" i="37" s="1"/>
  <c r="R25" i="37"/>
  <c r="S25" i="37" s="1"/>
  <c r="R15" i="37"/>
  <c r="S15" i="37" s="1"/>
  <c r="R17" i="37"/>
  <c r="S17" i="37" s="1"/>
  <c r="R40" i="37"/>
  <c r="S40" i="37" s="1"/>
  <c r="R22" i="37"/>
  <c r="S22" i="37" s="1"/>
  <c r="R41" i="37"/>
  <c r="S41" i="37" s="1"/>
  <c r="R36" i="37"/>
  <c r="S36" i="37" s="1"/>
  <c r="R19" i="37"/>
  <c r="S19" i="37" s="1"/>
  <c r="R28" i="37"/>
  <c r="S28" i="37" s="1"/>
  <c r="R30" i="37"/>
  <c r="S30" i="37" s="1"/>
  <c r="R14" i="37"/>
  <c r="S14" i="37" s="1"/>
  <c r="R32" i="37"/>
  <c r="S32" i="37" s="1"/>
  <c r="R5" i="25" a="1"/>
  <c r="Q44" i="25"/>
  <c r="R39" i="48"/>
  <c r="S39" i="48" s="1"/>
  <c r="R17" i="48"/>
  <c r="S17" i="48" s="1"/>
  <c r="R14" i="48"/>
  <c r="S14" i="48" s="1"/>
  <c r="R40" i="48"/>
  <c r="S40" i="48" s="1"/>
  <c r="R34" i="48"/>
  <c r="S34" i="48" s="1"/>
  <c r="R31" i="48"/>
  <c r="S31" i="48" s="1"/>
  <c r="R12" i="48"/>
  <c r="S12" i="48" s="1"/>
  <c r="R6" i="48"/>
  <c r="S6" i="48" s="1"/>
  <c r="R30" i="48"/>
  <c r="S30" i="48" s="1"/>
  <c r="R43" i="48"/>
  <c r="S43" i="48" s="1"/>
  <c r="R13" i="48"/>
  <c r="S13" i="48" s="1"/>
  <c r="R11" i="48"/>
  <c r="S11" i="48" s="1"/>
  <c r="R24" i="48"/>
  <c r="S24" i="48" s="1"/>
  <c r="R28" i="48"/>
  <c r="S28" i="48" s="1"/>
  <c r="R25" i="48"/>
  <c r="S25" i="48" s="1"/>
  <c r="R23" i="48"/>
  <c r="S23" i="48" s="1"/>
  <c r="R29" i="48"/>
  <c r="S29" i="48" s="1"/>
  <c r="R26" i="48"/>
  <c r="S26" i="48" s="1"/>
  <c r="R27" i="48"/>
  <c r="S27" i="48" s="1"/>
  <c r="R41" i="48"/>
  <c r="S41" i="48" s="1"/>
  <c r="R42" i="48"/>
  <c r="S42" i="48" s="1"/>
  <c r="R19" i="48"/>
  <c r="S19" i="48" s="1"/>
  <c r="R9" i="48"/>
  <c r="S9" i="48" s="1"/>
  <c r="R38" i="48"/>
  <c r="S38" i="48" s="1"/>
  <c r="R20" i="48"/>
  <c r="S20" i="48" s="1"/>
  <c r="R16" i="48"/>
  <c r="S16" i="48" s="1"/>
  <c r="R5" i="48"/>
  <c r="R33" i="48"/>
  <c r="S33" i="48" s="1"/>
  <c r="R37" i="48"/>
  <c r="S37" i="48" s="1"/>
  <c r="R22" i="48"/>
  <c r="S22" i="48" s="1"/>
  <c r="R32" i="48"/>
  <c r="S32" i="48" s="1"/>
  <c r="R21" i="48"/>
  <c r="S21" i="48" s="1"/>
  <c r="R10" i="48"/>
  <c r="S10" i="48" s="1"/>
  <c r="R35" i="48"/>
  <c r="S35" i="48" s="1"/>
  <c r="R7" i="48"/>
  <c r="S7" i="48" s="1"/>
  <c r="R8" i="48"/>
  <c r="S8" i="48" s="1"/>
  <c r="R18" i="48"/>
  <c r="S18" i="48" s="1"/>
  <c r="R36" i="48"/>
  <c r="S36" i="48" s="1"/>
  <c r="R15" i="48"/>
  <c r="S15" i="48" s="1"/>
  <c r="R33" i="22"/>
  <c r="S33" i="22" s="1"/>
  <c r="R23" i="22"/>
  <c r="S23" i="22" s="1"/>
  <c r="R38" i="22"/>
  <c r="S38" i="22" s="1"/>
  <c r="R11" i="22"/>
  <c r="S11" i="22" s="1"/>
  <c r="R35" i="22"/>
  <c r="S35" i="22" s="1"/>
  <c r="R37" i="22"/>
  <c r="S37" i="22" s="1"/>
  <c r="R10" i="22"/>
  <c r="S10" i="22" s="1"/>
  <c r="R29" i="22"/>
  <c r="S29" i="22" s="1"/>
  <c r="R5" i="22"/>
  <c r="R28" i="22"/>
  <c r="S28" i="22" s="1"/>
  <c r="R31" i="22"/>
  <c r="S31" i="22" s="1"/>
  <c r="R17" i="22"/>
  <c r="S17" i="22" s="1"/>
  <c r="R8" i="22"/>
  <c r="S8" i="22" s="1"/>
  <c r="R12" i="22"/>
  <c r="S12" i="22" s="1"/>
  <c r="R22" i="22"/>
  <c r="S22" i="22" s="1"/>
  <c r="R26" i="22"/>
  <c r="S26" i="22" s="1"/>
  <c r="R30" i="22"/>
  <c r="S30" i="22" s="1"/>
  <c r="R24" i="22"/>
  <c r="S24" i="22" s="1"/>
  <c r="R41" i="22"/>
  <c r="S41" i="22" s="1"/>
  <c r="R27" i="22"/>
  <c r="S27" i="22" s="1"/>
  <c r="R16" i="22"/>
  <c r="S16" i="22" s="1"/>
  <c r="R18" i="22"/>
  <c r="S18" i="22" s="1"/>
  <c r="R40" i="22"/>
  <c r="S40" i="22" s="1"/>
  <c r="R6" i="22"/>
  <c r="S6" i="22" s="1"/>
  <c r="R25" i="22"/>
  <c r="S25" i="22" s="1"/>
  <c r="R42" i="22"/>
  <c r="S42" i="22" s="1"/>
  <c r="R39" i="22"/>
  <c r="S39" i="22" s="1"/>
  <c r="R20" i="22"/>
  <c r="S20" i="22" s="1"/>
  <c r="R7" i="22"/>
  <c r="S7" i="22" s="1"/>
  <c r="R21" i="22"/>
  <c r="S21" i="22" s="1"/>
  <c r="R9" i="22"/>
  <c r="S9" i="22" s="1"/>
  <c r="R19" i="22"/>
  <c r="S19" i="22" s="1"/>
  <c r="R43" i="22"/>
  <c r="S43" i="22" s="1"/>
  <c r="R14" i="22"/>
  <c r="S14" i="22" s="1"/>
  <c r="R15" i="22"/>
  <c r="S15" i="22" s="1"/>
  <c r="R36" i="22"/>
  <c r="S36" i="22" s="1"/>
  <c r="R34" i="22"/>
  <c r="S34" i="22" s="1"/>
  <c r="R32" i="22"/>
  <c r="S32" i="22" s="1"/>
  <c r="R13" i="22"/>
  <c r="S13" i="22" s="1"/>
  <c r="R22" i="56"/>
  <c r="S22" i="56" s="1"/>
  <c r="R36" i="56"/>
  <c r="S36" i="56" s="1"/>
  <c r="R25" i="56"/>
  <c r="S25" i="56" s="1"/>
  <c r="R34" i="56"/>
  <c r="S34" i="56" s="1"/>
  <c r="R20" i="56"/>
  <c r="S20" i="56" s="1"/>
  <c r="R21" i="56"/>
  <c r="S21" i="56" s="1"/>
  <c r="R35" i="56"/>
  <c r="S35" i="56" s="1"/>
  <c r="R33" i="56"/>
  <c r="S33" i="56" s="1"/>
  <c r="R7" i="56"/>
  <c r="S7" i="56" s="1"/>
  <c r="R39" i="56"/>
  <c r="S39" i="56" s="1"/>
  <c r="R32" i="56"/>
  <c r="S32" i="56" s="1"/>
  <c r="R5" i="56"/>
  <c r="R31" i="56"/>
  <c r="S31" i="56" s="1"/>
  <c r="R37" i="56"/>
  <c r="S37" i="56" s="1"/>
  <c r="R10" i="56"/>
  <c r="S10" i="56" s="1"/>
  <c r="R18" i="56"/>
  <c r="S18" i="56" s="1"/>
  <c r="R42" i="56"/>
  <c r="S42" i="56" s="1"/>
  <c r="R15" i="56"/>
  <c r="S15" i="56" s="1"/>
  <c r="R30" i="56"/>
  <c r="S30" i="56" s="1"/>
  <c r="R26" i="56"/>
  <c r="S26" i="56" s="1"/>
  <c r="R16" i="56"/>
  <c r="S16" i="56" s="1"/>
  <c r="R14" i="56"/>
  <c r="S14" i="56" s="1"/>
  <c r="R40" i="56"/>
  <c r="S40" i="56" s="1"/>
  <c r="R38" i="56"/>
  <c r="S38" i="56" s="1"/>
  <c r="R28" i="56"/>
  <c r="S28" i="56" s="1"/>
  <c r="R19" i="56"/>
  <c r="S19" i="56" s="1"/>
  <c r="R9" i="56"/>
  <c r="S9" i="56" s="1"/>
  <c r="R43" i="56"/>
  <c r="S43" i="56" s="1"/>
  <c r="R24" i="56"/>
  <c r="S24" i="56" s="1"/>
  <c r="R23" i="56"/>
  <c r="S23" i="56" s="1"/>
  <c r="R29" i="56"/>
  <c r="S29" i="56" s="1"/>
  <c r="R8" i="56"/>
  <c r="S8" i="56" s="1"/>
  <c r="R13" i="56"/>
  <c r="S13" i="56" s="1"/>
  <c r="R12" i="56"/>
  <c r="S12" i="56" s="1"/>
  <c r="R27" i="56"/>
  <c r="S27" i="56" s="1"/>
  <c r="R17" i="56"/>
  <c r="S17" i="56" s="1"/>
  <c r="R11" i="56"/>
  <c r="S11" i="56" s="1"/>
  <c r="R41" i="56"/>
  <c r="S41" i="56" s="1"/>
  <c r="R6" i="56"/>
  <c r="S6" i="56" s="1"/>
  <c r="R5" i="45" a="1"/>
  <c r="Q44" i="45"/>
  <c r="R34" i="49"/>
  <c r="S34" i="49" s="1"/>
  <c r="R41" i="49"/>
  <c r="S41" i="49" s="1"/>
  <c r="R10" i="49"/>
  <c r="S10" i="49" s="1"/>
  <c r="R40" i="49"/>
  <c r="S40" i="49" s="1"/>
  <c r="R37" i="49"/>
  <c r="S37" i="49" s="1"/>
  <c r="R24" i="49"/>
  <c r="S24" i="49" s="1"/>
  <c r="R21" i="49"/>
  <c r="S21" i="49" s="1"/>
  <c r="R39" i="49"/>
  <c r="S39" i="49" s="1"/>
  <c r="R29" i="49"/>
  <c r="S29" i="49" s="1"/>
  <c r="R33" i="49"/>
  <c r="S33" i="49" s="1"/>
  <c r="R17" i="49"/>
  <c r="S17" i="49" s="1"/>
  <c r="R8" i="49"/>
  <c r="S8" i="49" s="1"/>
  <c r="R20" i="49"/>
  <c r="S20" i="49" s="1"/>
  <c r="R13" i="49"/>
  <c r="S13" i="49" s="1"/>
  <c r="R5" i="49"/>
  <c r="R36" i="49"/>
  <c r="S36" i="49" s="1"/>
  <c r="R18" i="49"/>
  <c r="S18" i="49" s="1"/>
  <c r="R25" i="49"/>
  <c r="S25" i="49" s="1"/>
  <c r="R26" i="49"/>
  <c r="S26" i="49" s="1"/>
  <c r="R28" i="49"/>
  <c r="S28" i="49" s="1"/>
  <c r="R27" i="49"/>
  <c r="S27" i="49" s="1"/>
  <c r="R22" i="49"/>
  <c r="S22" i="49" s="1"/>
  <c r="R12" i="49"/>
  <c r="S12" i="49" s="1"/>
  <c r="R6" i="49"/>
  <c r="S6" i="49" s="1"/>
  <c r="R15" i="49"/>
  <c r="S15" i="49" s="1"/>
  <c r="R30" i="49"/>
  <c r="S30" i="49" s="1"/>
  <c r="R32" i="49"/>
  <c r="S32" i="49" s="1"/>
  <c r="R11" i="49"/>
  <c r="S11" i="49" s="1"/>
  <c r="R42" i="49"/>
  <c r="S42" i="49" s="1"/>
  <c r="R31" i="49"/>
  <c r="S31" i="49" s="1"/>
  <c r="R7" i="49"/>
  <c r="S7" i="49" s="1"/>
  <c r="R14" i="49"/>
  <c r="S14" i="49" s="1"/>
  <c r="R23" i="49"/>
  <c r="S23" i="49" s="1"/>
  <c r="R38" i="49"/>
  <c r="S38" i="49" s="1"/>
  <c r="R9" i="49"/>
  <c r="S9" i="49" s="1"/>
  <c r="R35" i="49"/>
  <c r="S35" i="49" s="1"/>
  <c r="R16" i="49"/>
  <c r="S16" i="49" s="1"/>
  <c r="R43" i="49"/>
  <c r="S43" i="49" s="1"/>
  <c r="R19" i="49"/>
  <c r="S19" i="49" s="1"/>
  <c r="R43" i="21"/>
  <c r="S43" i="21" s="1"/>
  <c r="R15" i="21"/>
  <c r="S15" i="21" s="1"/>
  <c r="R26" i="21"/>
  <c r="S26" i="21" s="1"/>
  <c r="R24" i="21"/>
  <c r="S24" i="21" s="1"/>
  <c r="R5" i="21"/>
  <c r="R29" i="21"/>
  <c r="S29" i="21" s="1"/>
  <c r="R30" i="21"/>
  <c r="S30" i="21" s="1"/>
  <c r="R36" i="21"/>
  <c r="S36" i="21" s="1"/>
  <c r="R17" i="21"/>
  <c r="S17" i="21" s="1"/>
  <c r="R8" i="21"/>
  <c r="S8" i="21" s="1"/>
  <c r="R11" i="21"/>
  <c r="S11" i="21" s="1"/>
  <c r="R12" i="21"/>
  <c r="S12" i="21" s="1"/>
  <c r="R14" i="21"/>
  <c r="S14" i="21" s="1"/>
  <c r="R21" i="21"/>
  <c r="S21" i="21" s="1"/>
  <c r="R22" i="21"/>
  <c r="S22" i="21" s="1"/>
  <c r="R18" i="21"/>
  <c r="S18" i="21" s="1"/>
  <c r="R20" i="21"/>
  <c r="S20" i="21" s="1"/>
  <c r="R32" i="21"/>
  <c r="S32" i="21" s="1"/>
  <c r="R28" i="21"/>
  <c r="S28" i="21" s="1"/>
  <c r="R42" i="21"/>
  <c r="S42" i="21" s="1"/>
  <c r="R10" i="21"/>
  <c r="S10" i="21" s="1"/>
  <c r="R38" i="21"/>
  <c r="S38" i="21" s="1"/>
  <c r="R19" i="21"/>
  <c r="S19" i="21" s="1"/>
  <c r="R27" i="21"/>
  <c r="S27" i="21" s="1"/>
  <c r="R6" i="21"/>
  <c r="S6" i="21" s="1"/>
  <c r="R41" i="21"/>
  <c r="S41" i="21" s="1"/>
  <c r="R37" i="21"/>
  <c r="S37" i="21" s="1"/>
  <c r="R33" i="21"/>
  <c r="S33" i="21" s="1"/>
  <c r="R31" i="21"/>
  <c r="S31" i="21" s="1"/>
  <c r="R39" i="21"/>
  <c r="S39" i="21" s="1"/>
  <c r="R7" i="21"/>
  <c r="S7" i="21" s="1"/>
  <c r="R23" i="21"/>
  <c r="S23" i="21" s="1"/>
  <c r="R34" i="21"/>
  <c r="S34" i="21" s="1"/>
  <c r="R16" i="21"/>
  <c r="S16" i="21" s="1"/>
  <c r="R25" i="21"/>
  <c r="S25" i="21" s="1"/>
  <c r="R9" i="21"/>
  <c r="S9" i="21" s="1"/>
  <c r="R35" i="21"/>
  <c r="S35" i="21" s="1"/>
  <c r="R13" i="21"/>
  <c r="S13" i="21" s="1"/>
  <c r="R40" i="21"/>
  <c r="S40" i="21" s="1"/>
  <c r="R33" i="30"/>
  <c r="S33" i="30" s="1"/>
  <c r="R7" i="30"/>
  <c r="S7" i="30" s="1"/>
  <c r="R36" i="30"/>
  <c r="S36" i="30" s="1"/>
  <c r="R18" i="30"/>
  <c r="S18" i="30" s="1"/>
  <c r="R26" i="30"/>
  <c r="S26" i="30" s="1"/>
  <c r="R20" i="30"/>
  <c r="S20" i="30" s="1"/>
  <c r="R19" i="30"/>
  <c r="S19" i="30" s="1"/>
  <c r="R32" i="30"/>
  <c r="S32" i="30" s="1"/>
  <c r="R22" i="30"/>
  <c r="S22" i="30" s="1"/>
  <c r="R27" i="30"/>
  <c r="S27" i="30" s="1"/>
  <c r="R16" i="30"/>
  <c r="S16" i="30" s="1"/>
  <c r="R35" i="30"/>
  <c r="S35" i="30" s="1"/>
  <c r="R5" i="30"/>
  <c r="R43" i="30"/>
  <c r="S43" i="30" s="1"/>
  <c r="R24" i="30"/>
  <c r="S24" i="30" s="1"/>
  <c r="R34" i="30"/>
  <c r="S34" i="30" s="1"/>
  <c r="R28" i="30"/>
  <c r="S28" i="30" s="1"/>
  <c r="R31" i="30"/>
  <c r="S31" i="30" s="1"/>
  <c r="R38" i="30"/>
  <c r="S38" i="30" s="1"/>
  <c r="R40" i="30"/>
  <c r="S40" i="30" s="1"/>
  <c r="R12" i="30"/>
  <c r="S12" i="30" s="1"/>
  <c r="R15" i="30"/>
  <c r="S15" i="30" s="1"/>
  <c r="R6" i="30"/>
  <c r="S6" i="30" s="1"/>
  <c r="R37" i="30"/>
  <c r="S37" i="30" s="1"/>
  <c r="R17" i="30"/>
  <c r="S17" i="30" s="1"/>
  <c r="R41" i="30"/>
  <c r="S41" i="30" s="1"/>
  <c r="R10" i="30"/>
  <c r="S10" i="30" s="1"/>
  <c r="R30" i="30"/>
  <c r="S30" i="30" s="1"/>
  <c r="R25" i="30"/>
  <c r="S25" i="30" s="1"/>
  <c r="R9" i="30"/>
  <c r="S9" i="30" s="1"/>
  <c r="R8" i="30"/>
  <c r="S8" i="30" s="1"/>
  <c r="R21" i="30"/>
  <c r="S21" i="30" s="1"/>
  <c r="R14" i="30"/>
  <c r="S14" i="30" s="1"/>
  <c r="R11" i="30"/>
  <c r="S11" i="30" s="1"/>
  <c r="R29" i="30"/>
  <c r="S29" i="30" s="1"/>
  <c r="R39" i="30"/>
  <c r="S39" i="30" s="1"/>
  <c r="R42" i="30"/>
  <c r="S42" i="30" s="1"/>
  <c r="R23" i="30"/>
  <c r="S23" i="30" s="1"/>
  <c r="R13" i="30"/>
  <c r="S13" i="30" s="1"/>
  <c r="R23" i="58"/>
  <c r="S23" i="58" s="1"/>
  <c r="R30" i="58"/>
  <c r="S30" i="58" s="1"/>
  <c r="R14" i="58"/>
  <c r="S14" i="58" s="1"/>
  <c r="R9" i="58"/>
  <c r="S9" i="58" s="1"/>
  <c r="R28" i="58"/>
  <c r="S28" i="58" s="1"/>
  <c r="R24" i="58"/>
  <c r="S24" i="58" s="1"/>
  <c r="R31" i="58"/>
  <c r="S31" i="58" s="1"/>
  <c r="R18" i="58"/>
  <c r="S18" i="58" s="1"/>
  <c r="R7" i="58"/>
  <c r="S7" i="58" s="1"/>
  <c r="R32" i="58"/>
  <c r="S32" i="58" s="1"/>
  <c r="R40" i="58"/>
  <c r="S40" i="58" s="1"/>
  <c r="R27" i="58"/>
  <c r="S27" i="58" s="1"/>
  <c r="R29" i="58"/>
  <c r="S29" i="58" s="1"/>
  <c r="R15" i="58"/>
  <c r="S15" i="58" s="1"/>
  <c r="R38" i="58"/>
  <c r="S38" i="58" s="1"/>
  <c r="R26" i="58"/>
  <c r="S26" i="58" s="1"/>
  <c r="R8" i="58"/>
  <c r="S8" i="58" s="1"/>
  <c r="R17" i="58"/>
  <c r="S17" i="58" s="1"/>
  <c r="R13" i="58"/>
  <c r="S13" i="58" s="1"/>
  <c r="R22" i="58"/>
  <c r="S22" i="58" s="1"/>
  <c r="R19" i="58"/>
  <c r="S19" i="58" s="1"/>
  <c r="R6" i="58"/>
  <c r="S6" i="58" s="1"/>
  <c r="R12" i="58"/>
  <c r="S12" i="58" s="1"/>
  <c r="R36" i="58"/>
  <c r="S36" i="58" s="1"/>
  <c r="R25" i="58"/>
  <c r="S25" i="58" s="1"/>
  <c r="R11" i="58"/>
  <c r="S11" i="58" s="1"/>
  <c r="R21" i="58"/>
  <c r="S21" i="58" s="1"/>
  <c r="R34" i="58"/>
  <c r="S34" i="58" s="1"/>
  <c r="R42" i="58"/>
  <c r="S42" i="58" s="1"/>
  <c r="R10" i="58"/>
  <c r="S10" i="58" s="1"/>
  <c r="R39" i="58"/>
  <c r="S39" i="58" s="1"/>
  <c r="R33" i="58"/>
  <c r="S33" i="58" s="1"/>
  <c r="R43" i="58"/>
  <c r="S43" i="58" s="1"/>
  <c r="R16" i="58"/>
  <c r="S16" i="58" s="1"/>
  <c r="R35" i="58"/>
  <c r="S35" i="58" s="1"/>
  <c r="R41" i="58"/>
  <c r="S41" i="58" s="1"/>
  <c r="R37" i="58"/>
  <c r="S37" i="58" s="1"/>
  <c r="R5" i="58"/>
  <c r="R20" i="58"/>
  <c r="S20" i="58" s="1"/>
  <c r="R29" i="40"/>
  <c r="S29" i="40" s="1"/>
  <c r="R10" i="40"/>
  <c r="S10" i="40" s="1"/>
  <c r="R6" i="40"/>
  <c r="S6" i="40" s="1"/>
  <c r="R30" i="40"/>
  <c r="S30" i="40" s="1"/>
  <c r="R12" i="40"/>
  <c r="S12" i="40" s="1"/>
  <c r="R43" i="40"/>
  <c r="S43" i="40" s="1"/>
  <c r="R31" i="40"/>
  <c r="S31" i="40" s="1"/>
  <c r="R14" i="40"/>
  <c r="S14" i="40" s="1"/>
  <c r="R32" i="40"/>
  <c r="S32" i="40" s="1"/>
  <c r="R15" i="40"/>
  <c r="S15" i="40" s="1"/>
  <c r="R25" i="40"/>
  <c r="S25" i="40" s="1"/>
  <c r="R27" i="40"/>
  <c r="S27" i="40" s="1"/>
  <c r="R19" i="40"/>
  <c r="S19" i="40" s="1"/>
  <c r="R24" i="40"/>
  <c r="S24" i="40" s="1"/>
  <c r="R20" i="40"/>
  <c r="S20" i="40" s="1"/>
  <c r="R21" i="40"/>
  <c r="S21" i="40" s="1"/>
  <c r="R33" i="40"/>
  <c r="S33" i="40" s="1"/>
  <c r="R11" i="40"/>
  <c r="S11" i="40" s="1"/>
  <c r="R35" i="40"/>
  <c r="S35" i="40" s="1"/>
  <c r="R40" i="40"/>
  <c r="S40" i="40" s="1"/>
  <c r="R36" i="40"/>
  <c r="S36" i="40" s="1"/>
  <c r="R8" i="40"/>
  <c r="S8" i="40" s="1"/>
  <c r="R41" i="40"/>
  <c r="S41" i="40" s="1"/>
  <c r="R39" i="40"/>
  <c r="S39" i="40" s="1"/>
  <c r="R34" i="40"/>
  <c r="S34" i="40" s="1"/>
  <c r="R26" i="40"/>
  <c r="S26" i="40" s="1"/>
  <c r="R18" i="40"/>
  <c r="S18" i="40" s="1"/>
  <c r="R38" i="40"/>
  <c r="S38" i="40" s="1"/>
  <c r="R28" i="40"/>
  <c r="S28" i="40" s="1"/>
  <c r="R9" i="40"/>
  <c r="S9" i="40" s="1"/>
  <c r="R22" i="40"/>
  <c r="S22" i="40" s="1"/>
  <c r="R42" i="40"/>
  <c r="S42" i="40" s="1"/>
  <c r="R17" i="40"/>
  <c r="S17" i="40" s="1"/>
  <c r="R16" i="40"/>
  <c r="S16" i="40" s="1"/>
  <c r="R37" i="40"/>
  <c r="S37" i="40" s="1"/>
  <c r="R23" i="40"/>
  <c r="S23" i="40" s="1"/>
  <c r="R7" i="40"/>
  <c r="S7" i="40" s="1"/>
  <c r="R5" i="40"/>
  <c r="R13" i="40"/>
  <c r="S13" i="40" s="1"/>
  <c r="R21" i="31"/>
  <c r="S21" i="31" s="1"/>
  <c r="R31" i="31"/>
  <c r="S31" i="31" s="1"/>
  <c r="R39" i="31"/>
  <c r="S39" i="31" s="1"/>
  <c r="R25" i="31"/>
  <c r="S25" i="31" s="1"/>
  <c r="R24" i="31"/>
  <c r="S24" i="31" s="1"/>
  <c r="R32" i="31"/>
  <c r="S32" i="31" s="1"/>
  <c r="R5" i="31"/>
  <c r="R16" i="31"/>
  <c r="S16" i="31" s="1"/>
  <c r="R8" i="31"/>
  <c r="S8" i="31" s="1"/>
  <c r="R37" i="31"/>
  <c r="S37" i="31" s="1"/>
  <c r="R19" i="31"/>
  <c r="S19" i="31" s="1"/>
  <c r="R15" i="31"/>
  <c r="S15" i="31" s="1"/>
  <c r="R27" i="31"/>
  <c r="S27" i="31" s="1"/>
  <c r="R38" i="31"/>
  <c r="S38" i="31" s="1"/>
  <c r="R34" i="31"/>
  <c r="S34" i="31" s="1"/>
  <c r="R29" i="31"/>
  <c r="S29" i="31" s="1"/>
  <c r="R11" i="31"/>
  <c r="S11" i="31" s="1"/>
  <c r="R7" i="31"/>
  <c r="S7" i="31" s="1"/>
  <c r="R18" i="31"/>
  <c r="S18" i="31" s="1"/>
  <c r="R28" i="31"/>
  <c r="S28" i="31" s="1"/>
  <c r="R42" i="31"/>
  <c r="S42" i="31" s="1"/>
  <c r="R20" i="31"/>
  <c r="S20" i="31" s="1"/>
  <c r="R12" i="31"/>
  <c r="S12" i="31" s="1"/>
  <c r="R33" i="31"/>
  <c r="S33" i="31" s="1"/>
  <c r="R6" i="31"/>
  <c r="S6" i="31" s="1"/>
  <c r="R41" i="31"/>
  <c r="S41" i="31" s="1"/>
  <c r="R36" i="31"/>
  <c r="S36" i="31" s="1"/>
  <c r="R13" i="31"/>
  <c r="S13" i="31" s="1"/>
  <c r="R9" i="31"/>
  <c r="S9" i="31" s="1"/>
  <c r="R30" i="31"/>
  <c r="S30" i="31" s="1"/>
  <c r="R23" i="31"/>
  <c r="S23" i="31" s="1"/>
  <c r="R10" i="31"/>
  <c r="S10" i="31" s="1"/>
  <c r="R14" i="31"/>
  <c r="S14" i="31" s="1"/>
  <c r="R35" i="31"/>
  <c r="S35" i="31" s="1"/>
  <c r="R43" i="31"/>
  <c r="S43" i="31" s="1"/>
  <c r="R17" i="31"/>
  <c r="S17" i="31" s="1"/>
  <c r="R26" i="31"/>
  <c r="S26" i="31" s="1"/>
  <c r="R22" i="31"/>
  <c r="S22" i="31" s="1"/>
  <c r="R40" i="31"/>
  <c r="S40" i="31" s="1"/>
  <c r="R16" i="52"/>
  <c r="S16" i="52" s="1"/>
  <c r="R34" i="52"/>
  <c r="S34" i="52" s="1"/>
  <c r="R26" i="52"/>
  <c r="S26" i="52" s="1"/>
  <c r="R27" i="52"/>
  <c r="S27" i="52" s="1"/>
  <c r="R43" i="52"/>
  <c r="S43" i="52" s="1"/>
  <c r="R20" i="52"/>
  <c r="S20" i="52" s="1"/>
  <c r="R9" i="52"/>
  <c r="S9" i="52" s="1"/>
  <c r="R30" i="52"/>
  <c r="S30" i="52" s="1"/>
  <c r="R17" i="52"/>
  <c r="S17" i="52" s="1"/>
  <c r="R29" i="52"/>
  <c r="S29" i="52" s="1"/>
  <c r="R8" i="52"/>
  <c r="S8" i="52" s="1"/>
  <c r="R7" i="52"/>
  <c r="S7" i="52" s="1"/>
  <c r="R41" i="52"/>
  <c r="S41" i="52" s="1"/>
  <c r="R36" i="52"/>
  <c r="S36" i="52" s="1"/>
  <c r="R40" i="52"/>
  <c r="S40" i="52" s="1"/>
  <c r="R11" i="52"/>
  <c r="S11" i="52" s="1"/>
  <c r="R22" i="52"/>
  <c r="S22" i="52" s="1"/>
  <c r="R6" i="52"/>
  <c r="S6" i="52" s="1"/>
  <c r="R25" i="52"/>
  <c r="S25" i="52" s="1"/>
  <c r="R13" i="52"/>
  <c r="S13" i="52" s="1"/>
  <c r="R38" i="52"/>
  <c r="S38" i="52" s="1"/>
  <c r="R42" i="52"/>
  <c r="S42" i="52" s="1"/>
  <c r="R33" i="52"/>
  <c r="S33" i="52" s="1"/>
  <c r="R18" i="52"/>
  <c r="S18" i="52" s="1"/>
  <c r="R23" i="52"/>
  <c r="S23" i="52" s="1"/>
  <c r="R39" i="52"/>
  <c r="S39" i="52" s="1"/>
  <c r="R5" i="52"/>
  <c r="R31" i="52"/>
  <c r="S31" i="52" s="1"/>
  <c r="R14" i="52"/>
  <c r="S14" i="52" s="1"/>
  <c r="R21" i="52"/>
  <c r="S21" i="52" s="1"/>
  <c r="R28" i="52"/>
  <c r="S28" i="52" s="1"/>
  <c r="R32" i="52"/>
  <c r="S32" i="52" s="1"/>
  <c r="R24" i="52"/>
  <c r="S24" i="52" s="1"/>
  <c r="R19" i="52"/>
  <c r="S19" i="52" s="1"/>
  <c r="R15" i="52"/>
  <c r="S15" i="52" s="1"/>
  <c r="R12" i="52"/>
  <c r="S12" i="52" s="1"/>
  <c r="R10" i="52"/>
  <c r="S10" i="52" s="1"/>
  <c r="R35" i="52"/>
  <c r="S35" i="52" s="1"/>
  <c r="R37" i="52"/>
  <c r="S37" i="52" s="1"/>
  <c r="R17" i="36"/>
  <c r="S17" i="36" s="1"/>
  <c r="R30" i="36"/>
  <c r="S30" i="36" s="1"/>
  <c r="R38" i="36"/>
  <c r="S38" i="36" s="1"/>
  <c r="R27" i="36"/>
  <c r="S27" i="36" s="1"/>
  <c r="R18" i="36"/>
  <c r="S18" i="36" s="1"/>
  <c r="R20" i="36"/>
  <c r="S20" i="36" s="1"/>
  <c r="R33" i="36"/>
  <c r="S33" i="36" s="1"/>
  <c r="R37" i="36"/>
  <c r="S37" i="36" s="1"/>
  <c r="R5" i="36"/>
  <c r="R6" i="36"/>
  <c r="S6" i="36" s="1"/>
  <c r="R40" i="36"/>
  <c r="S40" i="36" s="1"/>
  <c r="R34" i="36"/>
  <c r="S34" i="36" s="1"/>
  <c r="R14" i="36"/>
  <c r="S14" i="36" s="1"/>
  <c r="R10" i="36"/>
  <c r="S10" i="36" s="1"/>
  <c r="R8" i="36"/>
  <c r="S8" i="36" s="1"/>
  <c r="R7" i="36"/>
  <c r="S7" i="36" s="1"/>
  <c r="R32" i="36"/>
  <c r="S32" i="36" s="1"/>
  <c r="R23" i="36"/>
  <c r="S23" i="36" s="1"/>
  <c r="R29" i="36"/>
  <c r="S29" i="36" s="1"/>
  <c r="R9" i="36"/>
  <c r="S9" i="36" s="1"/>
  <c r="R21" i="36"/>
  <c r="S21" i="36" s="1"/>
  <c r="R24" i="36"/>
  <c r="S24" i="36" s="1"/>
  <c r="R16" i="36"/>
  <c r="S16" i="36" s="1"/>
  <c r="R35" i="36"/>
  <c r="S35" i="36" s="1"/>
  <c r="R19" i="36"/>
  <c r="S19" i="36" s="1"/>
  <c r="R22" i="36"/>
  <c r="S22" i="36" s="1"/>
  <c r="R26" i="36"/>
  <c r="S26" i="36" s="1"/>
  <c r="R39" i="36"/>
  <c r="S39" i="36" s="1"/>
  <c r="R12" i="36"/>
  <c r="S12" i="36" s="1"/>
  <c r="R31" i="36"/>
  <c r="S31" i="36" s="1"/>
  <c r="R13" i="36"/>
  <c r="S13" i="36" s="1"/>
  <c r="R43" i="36"/>
  <c r="S43" i="36" s="1"/>
  <c r="R41" i="36"/>
  <c r="S41" i="36" s="1"/>
  <c r="R28" i="36"/>
  <c r="S28" i="36" s="1"/>
  <c r="R25" i="36"/>
  <c r="S25" i="36" s="1"/>
  <c r="R15" i="36"/>
  <c r="S15" i="36" s="1"/>
  <c r="R36" i="36"/>
  <c r="S36" i="36" s="1"/>
  <c r="R42" i="36"/>
  <c r="S42" i="36" s="1"/>
  <c r="R11" i="36"/>
  <c r="S11" i="36" s="1"/>
  <c r="Q44" i="57"/>
  <c r="R5" i="57" a="1"/>
  <c r="R34" i="41"/>
  <c r="S34" i="41" s="1"/>
  <c r="R23" i="41"/>
  <c r="S23" i="41" s="1"/>
  <c r="R30" i="41"/>
  <c r="S30" i="41" s="1"/>
  <c r="R28" i="41"/>
  <c r="S28" i="41" s="1"/>
  <c r="R13" i="41"/>
  <c r="S13" i="41" s="1"/>
  <c r="R26" i="41"/>
  <c r="S26" i="41" s="1"/>
  <c r="R20" i="41"/>
  <c r="S20" i="41" s="1"/>
  <c r="R29" i="41"/>
  <c r="S29" i="41" s="1"/>
  <c r="R15" i="41"/>
  <c r="S15" i="41" s="1"/>
  <c r="R33" i="41"/>
  <c r="S33" i="41" s="1"/>
  <c r="R39" i="41"/>
  <c r="S39" i="41" s="1"/>
  <c r="R7" i="41"/>
  <c r="S7" i="41" s="1"/>
  <c r="R12" i="41"/>
  <c r="S12" i="41" s="1"/>
  <c r="R37" i="41"/>
  <c r="S37" i="41" s="1"/>
  <c r="R35" i="41"/>
  <c r="S35" i="41" s="1"/>
  <c r="R27" i="41"/>
  <c r="S27" i="41" s="1"/>
  <c r="R6" i="41"/>
  <c r="S6" i="41" s="1"/>
  <c r="R41" i="41"/>
  <c r="S41" i="41" s="1"/>
  <c r="R42" i="41"/>
  <c r="S42" i="41" s="1"/>
  <c r="R22" i="41"/>
  <c r="S22" i="41" s="1"/>
  <c r="R19" i="41"/>
  <c r="S19" i="41" s="1"/>
  <c r="R24" i="41"/>
  <c r="S24" i="41" s="1"/>
  <c r="R14" i="41"/>
  <c r="S14" i="41" s="1"/>
  <c r="R18" i="41"/>
  <c r="S18" i="41" s="1"/>
  <c r="R31" i="41"/>
  <c r="S31" i="41" s="1"/>
  <c r="R40" i="41"/>
  <c r="S40" i="41" s="1"/>
  <c r="R10" i="41"/>
  <c r="S10" i="41" s="1"/>
  <c r="R32" i="41"/>
  <c r="S32" i="41" s="1"/>
  <c r="R9" i="41"/>
  <c r="S9" i="41" s="1"/>
  <c r="R36" i="41"/>
  <c r="S36" i="41" s="1"/>
  <c r="R8" i="41"/>
  <c r="S8" i="41" s="1"/>
  <c r="R11" i="41"/>
  <c r="S11" i="41" s="1"/>
  <c r="R43" i="41"/>
  <c r="S43" i="41" s="1"/>
  <c r="R21" i="41"/>
  <c r="S21" i="41" s="1"/>
  <c r="R38" i="41"/>
  <c r="S38" i="41" s="1"/>
  <c r="R16" i="41"/>
  <c r="S16" i="41" s="1"/>
  <c r="R25" i="41"/>
  <c r="S25" i="41" s="1"/>
  <c r="R17" i="41"/>
  <c r="S17" i="41" s="1"/>
  <c r="R5" i="41"/>
  <c r="R20" i="39"/>
  <c r="S20" i="39" s="1"/>
  <c r="R13" i="39"/>
  <c r="S13" i="39" s="1"/>
  <c r="R42" i="39"/>
  <c r="S42" i="39" s="1"/>
  <c r="R32" i="39"/>
  <c r="S32" i="39" s="1"/>
  <c r="R43" i="39"/>
  <c r="S43" i="39" s="1"/>
  <c r="R14" i="39"/>
  <c r="S14" i="39" s="1"/>
  <c r="R25" i="39"/>
  <c r="S25" i="39" s="1"/>
  <c r="R34" i="39"/>
  <c r="S34" i="39" s="1"/>
  <c r="R17" i="39"/>
  <c r="S17" i="39" s="1"/>
  <c r="R37" i="39"/>
  <c r="S37" i="39" s="1"/>
  <c r="R26" i="39"/>
  <c r="S26" i="39" s="1"/>
  <c r="R16" i="39"/>
  <c r="S16" i="39" s="1"/>
  <c r="R5" i="39"/>
  <c r="S5" i="39" s="1"/>
  <c r="R7" i="39"/>
  <c r="R38" i="39"/>
  <c r="S38" i="39" s="1"/>
  <c r="R18" i="39"/>
  <c r="S18" i="39" s="1"/>
  <c r="R27" i="39"/>
  <c r="S27" i="39" s="1"/>
  <c r="R22" i="39"/>
  <c r="S22" i="39" s="1"/>
  <c r="R35" i="39"/>
  <c r="S35" i="39" s="1"/>
  <c r="R28" i="39"/>
  <c r="S28" i="39" s="1"/>
  <c r="R40" i="39"/>
  <c r="S40" i="39" s="1"/>
  <c r="R36" i="39"/>
  <c r="S36" i="39" s="1"/>
  <c r="R10" i="39"/>
  <c r="S10" i="39" s="1"/>
  <c r="R24" i="39"/>
  <c r="S24" i="39" s="1"/>
  <c r="R31" i="39"/>
  <c r="S31" i="39" s="1"/>
  <c r="R8" i="39"/>
  <c r="S8" i="39" s="1"/>
  <c r="R21" i="39"/>
  <c r="S21" i="39" s="1"/>
  <c r="R6" i="39"/>
  <c r="S6" i="39" s="1"/>
  <c r="R19" i="39"/>
  <c r="S19" i="39" s="1"/>
  <c r="R39" i="39"/>
  <c r="S39" i="39" s="1"/>
  <c r="R41" i="39"/>
  <c r="S41" i="39" s="1"/>
  <c r="R23" i="39"/>
  <c r="S23" i="39" s="1"/>
  <c r="R33" i="39"/>
  <c r="S33" i="39" s="1"/>
  <c r="R11" i="39"/>
  <c r="S11" i="39" s="1"/>
  <c r="R30" i="39"/>
  <c r="S30" i="39" s="1"/>
  <c r="R15" i="39"/>
  <c r="S15" i="39" s="1"/>
  <c r="R9" i="39"/>
  <c r="S9" i="39" s="1"/>
  <c r="R29" i="39"/>
  <c r="S29" i="39" s="1"/>
  <c r="R12" i="39"/>
  <c r="S12" i="39" s="1"/>
  <c r="Y19" i="40" l="1"/>
  <c r="U19" i="40"/>
  <c r="W19" i="40"/>
  <c r="Y22" i="58"/>
  <c r="U22" i="58"/>
  <c r="W22" i="58"/>
  <c r="U9" i="58"/>
  <c r="Y9" i="58"/>
  <c r="W9" i="58"/>
  <c r="U29" i="49"/>
  <c r="W29" i="49"/>
  <c r="Y29" i="49"/>
  <c r="U23" i="48"/>
  <c r="Y23" i="48"/>
  <c r="W23" i="48"/>
  <c r="Y43" i="37"/>
  <c r="U43" i="37"/>
  <c r="W43" i="37"/>
  <c r="W16" i="37"/>
  <c r="Y16" i="37"/>
  <c r="U16" i="37"/>
  <c r="U7" i="24"/>
  <c r="Y7" i="24"/>
  <c r="W7" i="24"/>
  <c r="Y28" i="24"/>
  <c r="W28" i="24"/>
  <c r="U28" i="24"/>
  <c r="W13" i="26"/>
  <c r="U13" i="26"/>
  <c r="Y13" i="26"/>
  <c r="Y37" i="26"/>
  <c r="W37" i="26"/>
  <c r="U37" i="26"/>
  <c r="Y17" i="26"/>
  <c r="W17" i="26"/>
  <c r="U17" i="26"/>
  <c r="U15" i="44"/>
  <c r="W15" i="44"/>
  <c r="Y15" i="44"/>
  <c r="Y19" i="44"/>
  <c r="U19" i="44"/>
  <c r="W19" i="44"/>
  <c r="U34" i="53"/>
  <c r="Y34" i="53"/>
  <c r="W34" i="53"/>
  <c r="U17" i="53"/>
  <c r="Y17" i="53"/>
  <c r="W17" i="53"/>
  <c r="U14" i="53"/>
  <c r="Y14" i="53"/>
  <c r="W14" i="53"/>
  <c r="Y32" i="20"/>
  <c r="U32" i="20"/>
  <c r="W32" i="20"/>
  <c r="W23" i="20"/>
  <c r="Y23" i="20"/>
  <c r="U23" i="20"/>
  <c r="W37" i="54"/>
  <c r="U37" i="54"/>
  <c r="Y37" i="54"/>
  <c r="U16" i="54"/>
  <c r="W16" i="54"/>
  <c r="Y16" i="54"/>
  <c r="W7" i="42"/>
  <c r="U7" i="42"/>
  <c r="Y7" i="42"/>
  <c r="W27" i="42"/>
  <c r="U27" i="42"/>
  <c r="Y27" i="42"/>
  <c r="W20" i="42"/>
  <c r="Y20" i="42"/>
  <c r="U20" i="42"/>
  <c r="Y35" i="47"/>
  <c r="U35" i="47"/>
  <c r="W35" i="47"/>
  <c r="U7" i="47"/>
  <c r="Y7" i="47"/>
  <c r="W7" i="47"/>
  <c r="Y6" i="35"/>
  <c r="W6" i="35"/>
  <c r="U6" i="35"/>
  <c r="Y12" i="35"/>
  <c r="U12" i="35"/>
  <c r="W12" i="35"/>
  <c r="U16" i="50"/>
  <c r="W16" i="50"/>
  <c r="Y16" i="50"/>
  <c r="U23" i="50"/>
  <c r="Y23" i="50"/>
  <c r="W23" i="50"/>
  <c r="Y21" i="23"/>
  <c r="U21" i="23"/>
  <c r="W21" i="23"/>
  <c r="U9" i="23"/>
  <c r="Y9" i="23"/>
  <c r="W9" i="23"/>
  <c r="Y12" i="28"/>
  <c r="U12" i="28"/>
  <c r="W12" i="28"/>
  <c r="Y17" i="28"/>
  <c r="U17" i="28"/>
  <c r="W17" i="28"/>
  <c r="W12" i="33"/>
  <c r="Y12" i="33"/>
  <c r="U12" i="33"/>
  <c r="S5" i="33"/>
  <c r="R44" i="33"/>
  <c r="W31" i="33"/>
  <c r="U31" i="33"/>
  <c r="Y31" i="33"/>
  <c r="W24" i="29"/>
  <c r="U24" i="29"/>
  <c r="Y24" i="29"/>
  <c r="Y13" i="29"/>
  <c r="W13" i="29"/>
  <c r="U13" i="29"/>
  <c r="Y29" i="34"/>
  <c r="U29" i="34"/>
  <c r="W29" i="34"/>
  <c r="S5" i="34"/>
  <c r="R44" i="34"/>
  <c r="Y28" i="23"/>
  <c r="W28" i="23"/>
  <c r="U28" i="23"/>
  <c r="R35" i="27"/>
  <c r="S35" i="27" s="1"/>
  <c r="R25" i="27"/>
  <c r="S25" i="27" s="1"/>
  <c r="R32" i="27"/>
  <c r="S32" i="27" s="1"/>
  <c r="R22" i="27"/>
  <c r="S22" i="27" s="1"/>
  <c r="R42" i="27"/>
  <c r="S42" i="27" s="1"/>
  <c r="R17" i="27"/>
  <c r="S17" i="27" s="1"/>
  <c r="R39" i="27"/>
  <c r="S39" i="27" s="1"/>
  <c r="R40" i="27"/>
  <c r="S40" i="27" s="1"/>
  <c r="R29" i="27"/>
  <c r="S29" i="27" s="1"/>
  <c r="R9" i="27"/>
  <c r="S9" i="27" s="1"/>
  <c r="R34" i="27"/>
  <c r="S34" i="27" s="1"/>
  <c r="R10" i="27"/>
  <c r="S10" i="27" s="1"/>
  <c r="R33" i="27"/>
  <c r="S33" i="27" s="1"/>
  <c r="R6" i="27"/>
  <c r="S6" i="27" s="1"/>
  <c r="R26" i="27"/>
  <c r="S26" i="27" s="1"/>
  <c r="R21" i="27"/>
  <c r="S21" i="27" s="1"/>
  <c r="R31" i="27"/>
  <c r="S31" i="27" s="1"/>
  <c r="R23" i="27"/>
  <c r="S23" i="27" s="1"/>
  <c r="R43" i="27"/>
  <c r="S43" i="27" s="1"/>
  <c r="R37" i="27"/>
  <c r="S37" i="27" s="1"/>
  <c r="R41" i="27"/>
  <c r="S41" i="27" s="1"/>
  <c r="R30" i="27"/>
  <c r="S30" i="27" s="1"/>
  <c r="R7" i="27"/>
  <c r="S7" i="27" s="1"/>
  <c r="R19" i="27"/>
  <c r="S19" i="27" s="1"/>
  <c r="R27" i="27"/>
  <c r="S27" i="27" s="1"/>
  <c r="R28" i="27"/>
  <c r="S28" i="27" s="1"/>
  <c r="R38" i="27"/>
  <c r="S38" i="27" s="1"/>
  <c r="R13" i="27"/>
  <c r="S13" i="27" s="1"/>
  <c r="R36" i="27"/>
  <c r="S36" i="27" s="1"/>
  <c r="R11" i="27"/>
  <c r="S11" i="27" s="1"/>
  <c r="R20" i="27"/>
  <c r="S20" i="27" s="1"/>
  <c r="R12" i="27"/>
  <c r="S12" i="27" s="1"/>
  <c r="R14" i="27"/>
  <c r="S14" i="27" s="1"/>
  <c r="R24" i="27"/>
  <c r="S24" i="27" s="1"/>
  <c r="R16" i="27"/>
  <c r="S16" i="27" s="1"/>
  <c r="R5" i="27"/>
  <c r="R18" i="27"/>
  <c r="S18" i="27" s="1"/>
  <c r="R8" i="27"/>
  <c r="S8" i="27" s="1"/>
  <c r="R15" i="27"/>
  <c r="S15" i="27" s="1"/>
  <c r="W9" i="28"/>
  <c r="U9" i="28"/>
  <c r="Y9" i="28"/>
  <c r="Y28" i="28"/>
  <c r="U28" i="28"/>
  <c r="W28" i="28"/>
  <c r="Y28" i="33"/>
  <c r="U28" i="33"/>
  <c r="W28" i="33"/>
  <c r="Y39" i="33"/>
  <c r="W39" i="33"/>
  <c r="U39" i="33"/>
  <c r="Y10" i="33"/>
  <c r="W10" i="33"/>
  <c r="U10" i="33"/>
  <c r="U11" i="29"/>
  <c r="Y11" i="29"/>
  <c r="W11" i="29"/>
  <c r="U43" i="29"/>
  <c r="Y43" i="29"/>
  <c r="W43" i="29"/>
  <c r="U25" i="34"/>
  <c r="W25" i="34"/>
  <c r="Y25" i="34"/>
  <c r="W9" i="34"/>
  <c r="Y9" i="34"/>
  <c r="U9" i="34"/>
  <c r="W28" i="40"/>
  <c r="U28" i="40"/>
  <c r="Y28" i="40"/>
  <c r="W21" i="48"/>
  <c r="U21" i="48"/>
  <c r="Y21" i="48"/>
  <c r="Y36" i="41"/>
  <c r="W36" i="41"/>
  <c r="U36" i="41"/>
  <c r="W26" i="31"/>
  <c r="U26" i="31"/>
  <c r="Y26" i="31"/>
  <c r="W14" i="58"/>
  <c r="U14" i="58"/>
  <c r="Y14" i="58"/>
  <c r="W27" i="30"/>
  <c r="U27" i="30"/>
  <c r="Y27" i="30"/>
  <c r="U13" i="56"/>
  <c r="W13" i="56"/>
  <c r="Y13" i="56"/>
  <c r="Y29" i="22"/>
  <c r="U29" i="22"/>
  <c r="W29" i="22"/>
  <c r="U31" i="26"/>
  <c r="Y31" i="26"/>
  <c r="W31" i="26"/>
  <c r="W25" i="26"/>
  <c r="U25" i="26"/>
  <c r="Y25" i="26"/>
  <c r="U8" i="41"/>
  <c r="W8" i="41"/>
  <c r="Y8" i="41"/>
  <c r="W15" i="21"/>
  <c r="U15" i="21"/>
  <c r="Y15" i="21"/>
  <c r="Y36" i="56"/>
  <c r="W36" i="56"/>
  <c r="U36" i="56"/>
  <c r="S5" i="22"/>
  <c r="R44" i="22"/>
  <c r="Y37" i="41"/>
  <c r="W37" i="41"/>
  <c r="U37" i="41"/>
  <c r="U16" i="36"/>
  <c r="W16" i="36"/>
  <c r="Y16" i="36"/>
  <c r="U36" i="52"/>
  <c r="W36" i="52"/>
  <c r="Y36" i="52"/>
  <c r="W22" i="56"/>
  <c r="Y22" i="56"/>
  <c r="U22" i="56"/>
  <c r="R43" i="55"/>
  <c r="S43" i="55" s="1"/>
  <c r="R16" i="55"/>
  <c r="S16" i="55" s="1"/>
  <c r="R5" i="55"/>
  <c r="R22" i="55"/>
  <c r="S22" i="55" s="1"/>
  <c r="R8" i="55"/>
  <c r="S8" i="55" s="1"/>
  <c r="R21" i="55"/>
  <c r="S21" i="55" s="1"/>
  <c r="R19" i="55"/>
  <c r="S19" i="55" s="1"/>
  <c r="R39" i="55"/>
  <c r="S39" i="55" s="1"/>
  <c r="R27" i="55"/>
  <c r="S27" i="55" s="1"/>
  <c r="R36" i="55"/>
  <c r="S36" i="55" s="1"/>
  <c r="R34" i="55"/>
  <c r="S34" i="55" s="1"/>
  <c r="R14" i="55"/>
  <c r="S14" i="55" s="1"/>
  <c r="R11" i="55"/>
  <c r="S11" i="55" s="1"/>
  <c r="R13" i="55"/>
  <c r="S13" i="55" s="1"/>
  <c r="R18" i="55"/>
  <c r="S18" i="55" s="1"/>
  <c r="R28" i="55"/>
  <c r="S28" i="55" s="1"/>
  <c r="R25" i="55"/>
  <c r="S25" i="55" s="1"/>
  <c r="R42" i="55"/>
  <c r="S42" i="55" s="1"/>
  <c r="R17" i="55"/>
  <c r="S17" i="55" s="1"/>
  <c r="R26" i="55"/>
  <c r="S26" i="55" s="1"/>
  <c r="R40" i="55"/>
  <c r="S40" i="55" s="1"/>
  <c r="R10" i="55"/>
  <c r="S10" i="55" s="1"/>
  <c r="R31" i="55"/>
  <c r="S31" i="55" s="1"/>
  <c r="R41" i="55"/>
  <c r="S41" i="55" s="1"/>
  <c r="R12" i="55"/>
  <c r="S12" i="55" s="1"/>
  <c r="R9" i="55"/>
  <c r="S9" i="55" s="1"/>
  <c r="R37" i="55"/>
  <c r="S37" i="55" s="1"/>
  <c r="R38" i="55"/>
  <c r="S38" i="55" s="1"/>
  <c r="R32" i="55"/>
  <c r="S32" i="55" s="1"/>
  <c r="R30" i="55"/>
  <c r="S30" i="55" s="1"/>
  <c r="R35" i="55"/>
  <c r="S35" i="55" s="1"/>
  <c r="R24" i="55"/>
  <c r="S24" i="55" s="1"/>
  <c r="R29" i="55"/>
  <c r="S29" i="55" s="1"/>
  <c r="R6" i="55"/>
  <c r="S6" i="55" s="1"/>
  <c r="R20" i="55"/>
  <c r="S20" i="55" s="1"/>
  <c r="R15" i="55"/>
  <c r="S15" i="55" s="1"/>
  <c r="R33" i="55"/>
  <c r="S33" i="55" s="1"/>
  <c r="R23" i="55"/>
  <c r="S23" i="55" s="1"/>
  <c r="R7" i="55"/>
  <c r="S7" i="55" s="1"/>
  <c r="Y20" i="36"/>
  <c r="U20" i="36"/>
  <c r="W20" i="36"/>
  <c r="W18" i="37"/>
  <c r="Y18" i="37"/>
  <c r="U18" i="37"/>
  <c r="W9" i="44"/>
  <c r="U9" i="44"/>
  <c r="Y9" i="44"/>
  <c r="U27" i="35"/>
  <c r="Y27" i="35"/>
  <c r="W27" i="35"/>
  <c r="W34" i="28"/>
  <c r="U34" i="28"/>
  <c r="Y34" i="28"/>
  <c r="U43" i="58"/>
  <c r="Y43" i="58"/>
  <c r="W43" i="58"/>
  <c r="W18" i="22"/>
  <c r="U18" i="22"/>
  <c r="Y18" i="22"/>
  <c r="U19" i="26"/>
  <c r="Y19" i="26"/>
  <c r="W19" i="26"/>
  <c r="U38" i="44"/>
  <c r="W38" i="44"/>
  <c r="Y38" i="44"/>
  <c r="U33" i="50"/>
  <c r="Y33" i="50"/>
  <c r="W33" i="50"/>
  <c r="Y24" i="39"/>
  <c r="W24" i="39"/>
  <c r="U24" i="39"/>
  <c r="U35" i="36"/>
  <c r="W35" i="36"/>
  <c r="Y35" i="36"/>
  <c r="Y37" i="36"/>
  <c r="U37" i="36"/>
  <c r="W37" i="36"/>
  <c r="W33" i="36"/>
  <c r="U33" i="36"/>
  <c r="Y33" i="36"/>
  <c r="U24" i="31"/>
  <c r="W24" i="31"/>
  <c r="Y24" i="31"/>
  <c r="U38" i="40"/>
  <c r="Y38" i="40"/>
  <c r="W38" i="40"/>
  <c r="Y27" i="40"/>
  <c r="W27" i="40"/>
  <c r="U27" i="40"/>
  <c r="Y35" i="58"/>
  <c r="W35" i="58"/>
  <c r="U35" i="58"/>
  <c r="U34" i="21"/>
  <c r="W34" i="21"/>
  <c r="Y34" i="21"/>
  <c r="Y39" i="49"/>
  <c r="W39" i="49"/>
  <c r="U39" i="49"/>
  <c r="Y25" i="48"/>
  <c r="U25" i="48"/>
  <c r="W25" i="48"/>
  <c r="W8" i="24"/>
  <c r="U8" i="24"/>
  <c r="Y8" i="24"/>
  <c r="W37" i="44"/>
  <c r="Y37" i="44"/>
  <c r="U37" i="44"/>
  <c r="U41" i="53"/>
  <c r="Y41" i="53"/>
  <c r="W41" i="53"/>
  <c r="W30" i="20"/>
  <c r="U30" i="20"/>
  <c r="Y30" i="20"/>
  <c r="W27" i="54"/>
  <c r="Y27" i="54"/>
  <c r="U27" i="54"/>
  <c r="Y29" i="54"/>
  <c r="W29" i="54"/>
  <c r="U29" i="54"/>
  <c r="U9" i="35"/>
  <c r="Y9" i="35"/>
  <c r="W9" i="35"/>
  <c r="Y23" i="21"/>
  <c r="W23" i="21"/>
  <c r="U23" i="21"/>
  <c r="W12" i="49"/>
  <c r="U12" i="49"/>
  <c r="Y12" i="49"/>
  <c r="U8" i="56"/>
  <c r="W8" i="56"/>
  <c r="Y8" i="56"/>
  <c r="U13" i="22"/>
  <c r="W13" i="22"/>
  <c r="Y13" i="22"/>
  <c r="W40" i="24"/>
  <c r="Y40" i="24"/>
  <c r="U40" i="24"/>
  <c r="Y11" i="26"/>
  <c r="W11" i="26"/>
  <c r="U11" i="26"/>
  <c r="Y26" i="53"/>
  <c r="U26" i="53"/>
  <c r="W26" i="53"/>
  <c r="Y22" i="35"/>
  <c r="W22" i="35"/>
  <c r="U22" i="35"/>
  <c r="W32" i="23"/>
  <c r="U32" i="23"/>
  <c r="Y32" i="23"/>
  <c r="Y8" i="33"/>
  <c r="W8" i="33"/>
  <c r="U8" i="33"/>
  <c r="W39" i="29"/>
  <c r="Y39" i="29"/>
  <c r="U39" i="29"/>
  <c r="W26" i="40"/>
  <c r="U26" i="40"/>
  <c r="Y26" i="40"/>
  <c r="Y23" i="58"/>
  <c r="U23" i="58"/>
  <c r="W23" i="58"/>
  <c r="Y32" i="30"/>
  <c r="W32" i="30"/>
  <c r="U32" i="30"/>
  <c r="W29" i="56"/>
  <c r="U29" i="56"/>
  <c r="Y29" i="56"/>
  <c r="Y6" i="20"/>
  <c r="W6" i="20"/>
  <c r="U6" i="20"/>
  <c r="Y36" i="42"/>
  <c r="U36" i="42"/>
  <c r="W36" i="42"/>
  <c r="U37" i="47"/>
  <c r="Y37" i="47"/>
  <c r="W37" i="47"/>
  <c r="U22" i="50"/>
  <c r="W22" i="50"/>
  <c r="Y22" i="50"/>
  <c r="Y38" i="33"/>
  <c r="U38" i="33"/>
  <c r="W38" i="33"/>
  <c r="Y18" i="34"/>
  <c r="W18" i="34"/>
  <c r="U18" i="34"/>
  <c r="U42" i="39"/>
  <c r="Y42" i="39"/>
  <c r="W42" i="39"/>
  <c r="W38" i="36"/>
  <c r="Y38" i="36"/>
  <c r="U38" i="36"/>
  <c r="U20" i="30"/>
  <c r="Y20" i="30"/>
  <c r="W20" i="30"/>
  <c r="Y32" i="29"/>
  <c r="W32" i="29"/>
  <c r="U32" i="29"/>
  <c r="U11" i="39"/>
  <c r="Y11" i="39"/>
  <c r="W11" i="39"/>
  <c r="U31" i="41"/>
  <c r="Y31" i="41"/>
  <c r="W31" i="41"/>
  <c r="W28" i="36"/>
  <c r="U28" i="36"/>
  <c r="Y28" i="36"/>
  <c r="Y30" i="36"/>
  <c r="W30" i="36"/>
  <c r="U30" i="36"/>
  <c r="U23" i="52"/>
  <c r="W23" i="52"/>
  <c r="Y23" i="52"/>
  <c r="Y17" i="52"/>
  <c r="U17" i="52"/>
  <c r="W17" i="52"/>
  <c r="Y10" i="31"/>
  <c r="U10" i="31"/>
  <c r="W10" i="31"/>
  <c r="U29" i="31"/>
  <c r="W29" i="31"/>
  <c r="Y29" i="31"/>
  <c r="W13" i="40"/>
  <c r="U13" i="40"/>
  <c r="Y13" i="40"/>
  <c r="W41" i="40"/>
  <c r="Y41" i="40"/>
  <c r="U41" i="40"/>
  <c r="W31" i="40"/>
  <c r="U31" i="40"/>
  <c r="Y31" i="40"/>
  <c r="W10" i="58"/>
  <c r="Y10" i="58"/>
  <c r="U10" i="58"/>
  <c r="Y15" i="58"/>
  <c r="U15" i="58"/>
  <c r="W15" i="58"/>
  <c r="W42" i="30"/>
  <c r="Y42" i="30"/>
  <c r="U42" i="30"/>
  <c r="W12" i="30"/>
  <c r="U12" i="30"/>
  <c r="Y12" i="30"/>
  <c r="U26" i="30"/>
  <c r="Y26" i="30"/>
  <c r="W26" i="30"/>
  <c r="U33" i="21"/>
  <c r="W33" i="21"/>
  <c r="Y33" i="21"/>
  <c r="U12" i="21"/>
  <c r="W12" i="21"/>
  <c r="Y12" i="21"/>
  <c r="W9" i="49"/>
  <c r="U9" i="49"/>
  <c r="Y9" i="49"/>
  <c r="Y26" i="49"/>
  <c r="W26" i="49"/>
  <c r="U26" i="49"/>
  <c r="W10" i="49"/>
  <c r="U10" i="49"/>
  <c r="Y10" i="49"/>
  <c r="U43" i="56"/>
  <c r="W43" i="56"/>
  <c r="Y43" i="56"/>
  <c r="S5" i="56"/>
  <c r="R44" i="56"/>
  <c r="U15" i="22"/>
  <c r="Y15" i="22"/>
  <c r="W15" i="22"/>
  <c r="U41" i="22"/>
  <c r="W41" i="22"/>
  <c r="Y41" i="22"/>
  <c r="W38" i="22"/>
  <c r="Y38" i="22"/>
  <c r="U38" i="22"/>
  <c r="W16" i="48"/>
  <c r="Y16" i="48"/>
  <c r="U16" i="48"/>
  <c r="Y43" i="48"/>
  <c r="W43" i="48"/>
  <c r="U43" i="48"/>
  <c r="Y19" i="37"/>
  <c r="W19" i="37"/>
  <c r="U19" i="37"/>
  <c r="S5" i="37"/>
  <c r="R44" i="37"/>
  <c r="Y8" i="37"/>
  <c r="W8" i="37"/>
  <c r="U8" i="37"/>
  <c r="Y36" i="24"/>
  <c r="W36" i="24"/>
  <c r="U36" i="24"/>
  <c r="U27" i="24"/>
  <c r="Y27" i="24"/>
  <c r="W27" i="24"/>
  <c r="U32" i="26"/>
  <c r="W32" i="26"/>
  <c r="Y32" i="26"/>
  <c r="U39" i="26"/>
  <c r="Y39" i="26"/>
  <c r="W39" i="26"/>
  <c r="W16" i="26"/>
  <c r="U16" i="26"/>
  <c r="Y16" i="26"/>
  <c r="Y12" i="44"/>
  <c r="U12" i="44"/>
  <c r="W12" i="44"/>
  <c r="Y41" i="44"/>
  <c r="U41" i="44"/>
  <c r="W41" i="44"/>
  <c r="U28" i="53"/>
  <c r="W28" i="53"/>
  <c r="Y28" i="53"/>
  <c r="U42" i="53"/>
  <c r="Y42" i="53"/>
  <c r="W42" i="53"/>
  <c r="W13" i="53"/>
  <c r="Y13" i="53"/>
  <c r="U13" i="53"/>
  <c r="U37" i="20"/>
  <c r="Y37" i="20"/>
  <c r="W37" i="20"/>
  <c r="Y15" i="20"/>
  <c r="W15" i="20"/>
  <c r="U15" i="20"/>
  <c r="W33" i="54"/>
  <c r="Y33" i="54"/>
  <c r="U33" i="54"/>
  <c r="W38" i="54"/>
  <c r="U38" i="54"/>
  <c r="Y38" i="54"/>
  <c r="U35" i="54"/>
  <c r="Y35" i="54"/>
  <c r="W35" i="54"/>
  <c r="W37" i="42"/>
  <c r="Y37" i="42"/>
  <c r="U37" i="42"/>
  <c r="W31" i="42"/>
  <c r="U31" i="42"/>
  <c r="Y31" i="42"/>
  <c r="S5" i="47"/>
  <c r="R44" i="47"/>
  <c r="Y28" i="47"/>
  <c r="W28" i="47"/>
  <c r="U28" i="47"/>
  <c r="U20" i="47"/>
  <c r="W20" i="47"/>
  <c r="Y20" i="47"/>
  <c r="W10" i="35"/>
  <c r="U10" i="35"/>
  <c r="Y10" i="35"/>
  <c r="U36" i="35"/>
  <c r="W36" i="35"/>
  <c r="Y36" i="35"/>
  <c r="U36" i="50"/>
  <c r="Y36" i="50"/>
  <c r="W36" i="50"/>
  <c r="Y31" i="50"/>
  <c r="W31" i="50"/>
  <c r="U31" i="50"/>
  <c r="U39" i="50"/>
  <c r="W39" i="50"/>
  <c r="Y39" i="50"/>
  <c r="U36" i="23"/>
  <c r="Y36" i="23"/>
  <c r="W36" i="23"/>
  <c r="Y39" i="23"/>
  <c r="U39" i="23"/>
  <c r="W39" i="23"/>
  <c r="U14" i="28"/>
  <c r="W14" i="28"/>
  <c r="Y14" i="28"/>
  <c r="Y36" i="28"/>
  <c r="W36" i="28"/>
  <c r="U36" i="28"/>
  <c r="U26" i="28"/>
  <c r="W26" i="28"/>
  <c r="Y26" i="28"/>
  <c r="W26" i="33"/>
  <c r="Y26" i="33"/>
  <c r="U26" i="33"/>
  <c r="U27" i="33"/>
  <c r="Y27" i="33"/>
  <c r="W27" i="33"/>
  <c r="Y10" i="29"/>
  <c r="W10" i="29"/>
  <c r="U10" i="29"/>
  <c r="U40" i="29"/>
  <c r="Y40" i="29"/>
  <c r="W40" i="29"/>
  <c r="W8" i="29"/>
  <c r="U8" i="29"/>
  <c r="Y8" i="29"/>
  <c r="W36" i="34"/>
  <c r="Y36" i="34"/>
  <c r="U36" i="34"/>
  <c r="U21" i="34"/>
  <c r="Y21" i="34"/>
  <c r="W21" i="34"/>
  <c r="W16" i="21"/>
  <c r="Y16" i="21"/>
  <c r="U16" i="21"/>
  <c r="Y12" i="56"/>
  <c r="U12" i="56"/>
  <c r="W12" i="56"/>
  <c r="Y25" i="22"/>
  <c r="W25" i="22"/>
  <c r="U25" i="22"/>
  <c r="W25" i="39"/>
  <c r="U25" i="39"/>
  <c r="Y25" i="39"/>
  <c r="U11" i="36"/>
  <c r="Y11" i="36"/>
  <c r="W11" i="36"/>
  <c r="U13" i="58"/>
  <c r="Y13" i="58"/>
  <c r="W13" i="58"/>
  <c r="Y21" i="37"/>
  <c r="W21" i="37"/>
  <c r="U21" i="37"/>
  <c r="W22" i="42"/>
  <c r="U22" i="42"/>
  <c r="Y22" i="42"/>
  <c r="W14" i="47"/>
  <c r="U14" i="47"/>
  <c r="Y14" i="47"/>
  <c r="W9" i="50"/>
  <c r="Y9" i="50"/>
  <c r="U9" i="50"/>
  <c r="W14" i="39"/>
  <c r="U14" i="39"/>
  <c r="Y14" i="39"/>
  <c r="Y19" i="49"/>
  <c r="U19" i="49"/>
  <c r="W19" i="49"/>
  <c r="W40" i="22"/>
  <c r="Y40" i="22"/>
  <c r="U40" i="22"/>
  <c r="W32" i="37"/>
  <c r="U32" i="37"/>
  <c r="Y32" i="37"/>
  <c r="W35" i="24"/>
  <c r="Y35" i="24"/>
  <c r="U35" i="24"/>
  <c r="Y10" i="44"/>
  <c r="U10" i="44"/>
  <c r="W10" i="44"/>
  <c r="Y33" i="53"/>
  <c r="U33" i="53"/>
  <c r="W33" i="53"/>
  <c r="Y27" i="20"/>
  <c r="W27" i="20"/>
  <c r="U27" i="20"/>
  <c r="W42" i="54"/>
  <c r="Y42" i="54"/>
  <c r="U42" i="54"/>
  <c r="U10" i="42"/>
  <c r="Y10" i="42"/>
  <c r="W10" i="42"/>
  <c r="Y43" i="47"/>
  <c r="U43" i="47"/>
  <c r="W43" i="47"/>
  <c r="W10" i="50"/>
  <c r="U10" i="50"/>
  <c r="Y10" i="50"/>
  <c r="U41" i="23"/>
  <c r="Y41" i="23"/>
  <c r="W41" i="23"/>
  <c r="U34" i="33"/>
  <c r="Y34" i="33"/>
  <c r="W34" i="33"/>
  <c r="W7" i="21"/>
  <c r="U7" i="21"/>
  <c r="Y7" i="21"/>
  <c r="R26" i="51"/>
  <c r="S26" i="51" s="1"/>
  <c r="R10" i="51"/>
  <c r="S10" i="51" s="1"/>
  <c r="R24" i="51"/>
  <c r="S24" i="51" s="1"/>
  <c r="R18" i="51"/>
  <c r="S18" i="51" s="1"/>
  <c r="R42" i="51"/>
  <c r="S42" i="51" s="1"/>
  <c r="R25" i="51"/>
  <c r="S25" i="51" s="1"/>
  <c r="R32" i="51"/>
  <c r="S32" i="51" s="1"/>
  <c r="R34" i="51"/>
  <c r="S34" i="51" s="1"/>
  <c r="R40" i="51"/>
  <c r="S40" i="51" s="1"/>
  <c r="R19" i="51"/>
  <c r="S19" i="51" s="1"/>
  <c r="R41" i="51"/>
  <c r="S41" i="51" s="1"/>
  <c r="R27" i="51"/>
  <c r="S27" i="51" s="1"/>
  <c r="R33" i="51"/>
  <c r="S33" i="51" s="1"/>
  <c r="R9" i="51"/>
  <c r="S9" i="51" s="1"/>
  <c r="R35" i="51"/>
  <c r="S35" i="51" s="1"/>
  <c r="R43" i="51"/>
  <c r="S43" i="51" s="1"/>
  <c r="R8" i="51"/>
  <c r="S8" i="51" s="1"/>
  <c r="R28" i="51"/>
  <c r="S28" i="51" s="1"/>
  <c r="R20" i="51"/>
  <c r="S20" i="51" s="1"/>
  <c r="R13" i="51"/>
  <c r="S13" i="51" s="1"/>
  <c r="R23" i="51"/>
  <c r="S23" i="51" s="1"/>
  <c r="R17" i="51"/>
  <c r="S17" i="51" s="1"/>
  <c r="R16" i="51"/>
  <c r="S16" i="51" s="1"/>
  <c r="R7" i="51"/>
  <c r="S7" i="51" s="1"/>
  <c r="R29" i="51"/>
  <c r="S29" i="51" s="1"/>
  <c r="R11" i="51"/>
  <c r="S11" i="51" s="1"/>
  <c r="R21" i="51"/>
  <c r="S21" i="51" s="1"/>
  <c r="R38" i="51"/>
  <c r="S38" i="51" s="1"/>
  <c r="R14" i="51"/>
  <c r="S14" i="51" s="1"/>
  <c r="R6" i="51"/>
  <c r="S6" i="51" s="1"/>
  <c r="R36" i="51"/>
  <c r="S36" i="51" s="1"/>
  <c r="R15" i="51"/>
  <c r="S15" i="51" s="1"/>
  <c r="R37" i="51"/>
  <c r="S37" i="51" s="1"/>
  <c r="R5" i="51"/>
  <c r="R22" i="51"/>
  <c r="S22" i="51" s="1"/>
  <c r="R30" i="51"/>
  <c r="S30" i="51" s="1"/>
  <c r="R12" i="51"/>
  <c r="S12" i="51" s="1"/>
  <c r="R31" i="51"/>
  <c r="S31" i="51" s="1"/>
  <c r="R39" i="51"/>
  <c r="S39" i="51" s="1"/>
  <c r="W21" i="47"/>
  <c r="U21" i="47"/>
  <c r="Y21" i="47"/>
  <c r="W18" i="23"/>
  <c r="U18" i="23"/>
  <c r="Y18" i="23"/>
  <c r="R20" i="43"/>
  <c r="S20" i="43" s="1"/>
  <c r="R29" i="43"/>
  <c r="S29" i="43" s="1"/>
  <c r="R40" i="43"/>
  <c r="S40" i="43" s="1"/>
  <c r="R30" i="43"/>
  <c r="S30" i="43" s="1"/>
  <c r="R22" i="43"/>
  <c r="S22" i="43" s="1"/>
  <c r="R12" i="43"/>
  <c r="S12" i="43" s="1"/>
  <c r="R10" i="43"/>
  <c r="S10" i="43" s="1"/>
  <c r="R27" i="43"/>
  <c r="S27" i="43" s="1"/>
  <c r="R13" i="43"/>
  <c r="S13" i="43" s="1"/>
  <c r="R7" i="43"/>
  <c r="R18" i="43"/>
  <c r="S18" i="43" s="1"/>
  <c r="R14" i="43"/>
  <c r="S14" i="43" s="1"/>
  <c r="R24" i="43"/>
  <c r="S24" i="43" s="1"/>
  <c r="R38" i="43"/>
  <c r="S38" i="43" s="1"/>
  <c r="R15" i="43"/>
  <c r="S15" i="43" s="1"/>
  <c r="R41" i="43"/>
  <c r="S41" i="43" s="1"/>
  <c r="R31" i="43"/>
  <c r="S31" i="43" s="1"/>
  <c r="R16" i="43"/>
  <c r="S16" i="43" s="1"/>
  <c r="R8" i="43"/>
  <c r="S8" i="43" s="1"/>
  <c r="R32" i="43"/>
  <c r="S32" i="43" s="1"/>
  <c r="R28" i="43"/>
  <c r="S28" i="43" s="1"/>
  <c r="R25" i="43"/>
  <c r="S25" i="43" s="1"/>
  <c r="R9" i="43"/>
  <c r="S9" i="43" s="1"/>
  <c r="R42" i="43"/>
  <c r="S42" i="43" s="1"/>
  <c r="R43" i="43"/>
  <c r="S43" i="43" s="1"/>
  <c r="R33" i="43"/>
  <c r="S33" i="43" s="1"/>
  <c r="R26" i="43"/>
  <c r="S26" i="43" s="1"/>
  <c r="R17" i="43"/>
  <c r="S17" i="43" s="1"/>
  <c r="R35" i="43"/>
  <c r="S35" i="43" s="1"/>
  <c r="R21" i="43"/>
  <c r="S21" i="43" s="1"/>
  <c r="R37" i="43"/>
  <c r="S37" i="43" s="1"/>
  <c r="R23" i="43"/>
  <c r="S23" i="43" s="1"/>
  <c r="R11" i="43"/>
  <c r="S11" i="43" s="1"/>
  <c r="R39" i="43"/>
  <c r="S39" i="43" s="1"/>
  <c r="R5" i="43"/>
  <c r="S5" i="43" s="1"/>
  <c r="R36" i="43"/>
  <c r="S36" i="43" s="1"/>
  <c r="R6" i="43"/>
  <c r="S6" i="43" s="1"/>
  <c r="R34" i="43"/>
  <c r="S34" i="43" s="1"/>
  <c r="R19" i="43"/>
  <c r="S19" i="43" s="1"/>
  <c r="U22" i="28"/>
  <c r="W22" i="28"/>
  <c r="Y22" i="28"/>
  <c r="W10" i="28"/>
  <c r="U10" i="28"/>
  <c r="Y10" i="28"/>
  <c r="Y7" i="34"/>
  <c r="U7" i="34"/>
  <c r="W7" i="34"/>
  <c r="W15" i="39"/>
  <c r="U15" i="39"/>
  <c r="Y15" i="39"/>
  <c r="Y35" i="31"/>
  <c r="U35" i="31"/>
  <c r="W35" i="31"/>
  <c r="U6" i="30"/>
  <c r="Y6" i="30"/>
  <c r="W6" i="30"/>
  <c r="Y16" i="22"/>
  <c r="U16" i="22"/>
  <c r="W16" i="22"/>
  <c r="U39" i="24"/>
  <c r="W39" i="24"/>
  <c r="Y39" i="24"/>
  <c r="U29" i="53"/>
  <c r="Y29" i="53"/>
  <c r="W29" i="53"/>
  <c r="Y20" i="20"/>
  <c r="W20" i="20"/>
  <c r="U20" i="20"/>
  <c r="U34" i="29"/>
  <c r="W34" i="29"/>
  <c r="Y34" i="29"/>
  <c r="U35" i="39"/>
  <c r="Y35" i="39"/>
  <c r="W35" i="39"/>
  <c r="Y33" i="41"/>
  <c r="U33" i="41"/>
  <c r="W33" i="41"/>
  <c r="U14" i="31"/>
  <c r="Y14" i="31"/>
  <c r="W14" i="31"/>
  <c r="W39" i="40"/>
  <c r="U39" i="40"/>
  <c r="Y39" i="40"/>
  <c r="U14" i="40"/>
  <c r="W14" i="40"/>
  <c r="Y14" i="40"/>
  <c r="W40" i="49"/>
  <c r="U40" i="49"/>
  <c r="Y40" i="49"/>
  <c r="U31" i="56"/>
  <c r="W31" i="56"/>
  <c r="Y31" i="56"/>
  <c r="Y11" i="22"/>
  <c r="U11" i="22"/>
  <c r="W11" i="22"/>
  <c r="U41" i="35"/>
  <c r="W41" i="35"/>
  <c r="Y41" i="35"/>
  <c r="W9" i="33"/>
  <c r="U9" i="33"/>
  <c r="Y9" i="33"/>
  <c r="Y17" i="36"/>
  <c r="W17" i="36"/>
  <c r="U17" i="36"/>
  <c r="Y30" i="52"/>
  <c r="U30" i="52"/>
  <c r="W30" i="52"/>
  <c r="S5" i="40"/>
  <c r="R44" i="40"/>
  <c r="W18" i="30"/>
  <c r="U18" i="30"/>
  <c r="Y18" i="30"/>
  <c r="W22" i="24"/>
  <c r="Y22" i="24"/>
  <c r="U22" i="24"/>
  <c r="U23" i="26"/>
  <c r="W23" i="26"/>
  <c r="Y23" i="26"/>
  <c r="Y42" i="44"/>
  <c r="W42" i="44"/>
  <c r="U42" i="44"/>
  <c r="W40" i="53"/>
  <c r="U40" i="53"/>
  <c r="Y40" i="53"/>
  <c r="U26" i="35"/>
  <c r="W26" i="35"/>
  <c r="Y26" i="35"/>
  <c r="W27" i="50"/>
  <c r="Y27" i="50"/>
  <c r="U27" i="50"/>
  <c r="Y38" i="50"/>
  <c r="W38" i="50"/>
  <c r="U38" i="50"/>
  <c r="W35" i="23"/>
  <c r="U35" i="23"/>
  <c r="Y35" i="23"/>
  <c r="W7" i="28"/>
  <c r="U7" i="28"/>
  <c r="Y7" i="28"/>
  <c r="W33" i="28"/>
  <c r="Y33" i="28"/>
  <c r="U33" i="28"/>
  <c r="W29" i="33"/>
  <c r="U29" i="33"/>
  <c r="Y29" i="33"/>
  <c r="W43" i="33"/>
  <c r="U43" i="33"/>
  <c r="Y43" i="33"/>
  <c r="W42" i="29"/>
  <c r="U42" i="29"/>
  <c r="Y42" i="29"/>
  <c r="U37" i="29"/>
  <c r="W37" i="29"/>
  <c r="Y37" i="29"/>
  <c r="Y31" i="34"/>
  <c r="U31" i="34"/>
  <c r="W31" i="34"/>
  <c r="Y18" i="39"/>
  <c r="W18" i="39"/>
  <c r="U18" i="39"/>
  <c r="S5" i="41"/>
  <c r="R44" i="41"/>
  <c r="W14" i="41"/>
  <c r="U14" i="41"/>
  <c r="Y14" i="41"/>
  <c r="W20" i="41"/>
  <c r="Y20" i="41"/>
  <c r="U20" i="41"/>
  <c r="Y43" i="36"/>
  <c r="U43" i="36"/>
  <c r="W43" i="36"/>
  <c r="W7" i="36"/>
  <c r="Y7" i="36"/>
  <c r="U7" i="36"/>
  <c r="Y37" i="52"/>
  <c r="U37" i="52"/>
  <c r="W37" i="52"/>
  <c r="U33" i="52"/>
  <c r="W33" i="52"/>
  <c r="Y33" i="52"/>
  <c r="Y9" i="52"/>
  <c r="W9" i="52"/>
  <c r="U9" i="52"/>
  <c r="Y30" i="31"/>
  <c r="U30" i="31"/>
  <c r="W30" i="31"/>
  <c r="Y38" i="31"/>
  <c r="W38" i="31"/>
  <c r="U38" i="31"/>
  <c r="W7" i="40"/>
  <c r="U7" i="40"/>
  <c r="Y7" i="40"/>
  <c r="U36" i="40"/>
  <c r="W36" i="40"/>
  <c r="Y36" i="40"/>
  <c r="U12" i="40"/>
  <c r="Y12" i="40"/>
  <c r="W12" i="40"/>
  <c r="Y34" i="58"/>
  <c r="U34" i="58"/>
  <c r="W34" i="58"/>
  <c r="Y27" i="58"/>
  <c r="W27" i="58"/>
  <c r="U27" i="58"/>
  <c r="U29" i="30"/>
  <c r="Y29" i="30"/>
  <c r="W29" i="30"/>
  <c r="Y38" i="30"/>
  <c r="U38" i="30"/>
  <c r="W38" i="30"/>
  <c r="W36" i="30"/>
  <c r="U36" i="30"/>
  <c r="Y36" i="30"/>
  <c r="U41" i="21"/>
  <c r="W41" i="21"/>
  <c r="Y41" i="21"/>
  <c r="W8" i="21"/>
  <c r="U8" i="21"/>
  <c r="Y8" i="21"/>
  <c r="U23" i="49"/>
  <c r="W23" i="49"/>
  <c r="Y23" i="49"/>
  <c r="U18" i="49"/>
  <c r="W18" i="49"/>
  <c r="Y18" i="49"/>
  <c r="W34" i="49"/>
  <c r="Y34" i="49"/>
  <c r="U34" i="49"/>
  <c r="W19" i="56"/>
  <c r="Y19" i="56"/>
  <c r="U19" i="56"/>
  <c r="U39" i="56"/>
  <c r="W39" i="56"/>
  <c r="Y39" i="56"/>
  <c r="Y43" i="22"/>
  <c r="U43" i="22"/>
  <c r="W43" i="22"/>
  <c r="W30" i="22"/>
  <c r="Y30" i="22"/>
  <c r="U30" i="22"/>
  <c r="U33" i="22"/>
  <c r="Y33" i="22"/>
  <c r="W33" i="22"/>
  <c r="W38" i="48"/>
  <c r="Y38" i="48"/>
  <c r="U38" i="48"/>
  <c r="Y6" i="48"/>
  <c r="W6" i="48"/>
  <c r="U6" i="48"/>
  <c r="U41" i="37"/>
  <c r="Y41" i="37"/>
  <c r="W41" i="37"/>
  <c r="Y20" i="37"/>
  <c r="W20" i="37"/>
  <c r="U20" i="37"/>
  <c r="Y9" i="37"/>
  <c r="W9" i="37"/>
  <c r="U9" i="37"/>
  <c r="Y19" i="24"/>
  <c r="W19" i="24"/>
  <c r="U19" i="24"/>
  <c r="W34" i="24"/>
  <c r="Y34" i="24"/>
  <c r="U34" i="24"/>
  <c r="Y14" i="26"/>
  <c r="U14" i="26"/>
  <c r="W14" i="26"/>
  <c r="Y9" i="26"/>
  <c r="W9" i="26"/>
  <c r="U9" i="26"/>
  <c r="U7" i="44"/>
  <c r="Y7" i="44"/>
  <c r="W7" i="44"/>
  <c r="Y39" i="44"/>
  <c r="U39" i="44"/>
  <c r="W39" i="44"/>
  <c r="W20" i="44"/>
  <c r="U20" i="44"/>
  <c r="Y20" i="44"/>
  <c r="S5" i="53"/>
  <c r="R44" i="53"/>
  <c r="U7" i="53"/>
  <c r="W7" i="53"/>
  <c r="Y7" i="53"/>
  <c r="R30" i="38"/>
  <c r="S30" i="38" s="1"/>
  <c r="R26" i="38"/>
  <c r="S26" i="38" s="1"/>
  <c r="R27" i="38"/>
  <c r="S27" i="38" s="1"/>
  <c r="R39" i="38"/>
  <c r="S39" i="38" s="1"/>
  <c r="R24" i="38"/>
  <c r="S24" i="38" s="1"/>
  <c r="R13" i="38"/>
  <c r="S13" i="38" s="1"/>
  <c r="R19" i="38"/>
  <c r="S19" i="38" s="1"/>
  <c r="R20" i="38"/>
  <c r="S20" i="38" s="1"/>
  <c r="R10" i="38"/>
  <c r="S10" i="38" s="1"/>
  <c r="R11" i="38"/>
  <c r="S11" i="38" s="1"/>
  <c r="R9" i="38"/>
  <c r="S9" i="38" s="1"/>
  <c r="R28" i="38"/>
  <c r="S28" i="38" s="1"/>
  <c r="R23" i="38"/>
  <c r="S23" i="38" s="1"/>
  <c r="R6" i="38"/>
  <c r="S6" i="38" s="1"/>
  <c r="R5" i="38"/>
  <c r="R35" i="38"/>
  <c r="S35" i="38" s="1"/>
  <c r="R18" i="38"/>
  <c r="S18" i="38" s="1"/>
  <c r="R15" i="38"/>
  <c r="S15" i="38" s="1"/>
  <c r="R29" i="38"/>
  <c r="S29" i="38" s="1"/>
  <c r="R43" i="38"/>
  <c r="S43" i="38" s="1"/>
  <c r="R38" i="38"/>
  <c r="S38" i="38" s="1"/>
  <c r="R12" i="38"/>
  <c r="S12" i="38" s="1"/>
  <c r="R37" i="38"/>
  <c r="S37" i="38" s="1"/>
  <c r="R33" i="38"/>
  <c r="S33" i="38" s="1"/>
  <c r="R22" i="38"/>
  <c r="S22" i="38" s="1"/>
  <c r="R17" i="38"/>
  <c r="S17" i="38" s="1"/>
  <c r="R32" i="38"/>
  <c r="S32" i="38" s="1"/>
  <c r="R34" i="38"/>
  <c r="S34" i="38" s="1"/>
  <c r="R16" i="38"/>
  <c r="S16" i="38" s="1"/>
  <c r="R8" i="38"/>
  <c r="S8" i="38" s="1"/>
  <c r="R41" i="38"/>
  <c r="S41" i="38" s="1"/>
  <c r="R25" i="38"/>
  <c r="S25" i="38" s="1"/>
  <c r="R14" i="38"/>
  <c r="S14" i="38" s="1"/>
  <c r="R7" i="38"/>
  <c r="S7" i="38" s="1"/>
  <c r="R42" i="38"/>
  <c r="S42" i="38" s="1"/>
  <c r="R31" i="38"/>
  <c r="S31" i="38" s="1"/>
  <c r="R40" i="38"/>
  <c r="S40" i="38" s="1"/>
  <c r="R21" i="38"/>
  <c r="S21" i="38" s="1"/>
  <c r="R36" i="38"/>
  <c r="S36" i="38" s="1"/>
  <c r="Y16" i="20"/>
  <c r="W16" i="20"/>
  <c r="U16" i="20"/>
  <c r="W40" i="20"/>
  <c r="Y40" i="20"/>
  <c r="U40" i="20"/>
  <c r="Y26" i="54"/>
  <c r="U26" i="54"/>
  <c r="W26" i="54"/>
  <c r="W9" i="54"/>
  <c r="Y9" i="54"/>
  <c r="U9" i="54"/>
  <c r="Y23" i="54"/>
  <c r="W23" i="54"/>
  <c r="U23" i="54"/>
  <c r="W26" i="42"/>
  <c r="U26" i="42"/>
  <c r="Y26" i="42"/>
  <c r="U9" i="42"/>
  <c r="W9" i="42"/>
  <c r="Y9" i="42"/>
  <c r="U10" i="47"/>
  <c r="Y10" i="47"/>
  <c r="W10" i="47"/>
  <c r="U22" i="47"/>
  <c r="Y22" i="47"/>
  <c r="W22" i="47"/>
  <c r="Y18" i="47"/>
  <c r="W18" i="47"/>
  <c r="U18" i="47"/>
  <c r="Y32" i="35"/>
  <c r="U32" i="35"/>
  <c r="W32" i="35"/>
  <c r="Y35" i="35"/>
  <c r="W35" i="35"/>
  <c r="U35" i="35"/>
  <c r="Y13" i="50"/>
  <c r="U13" i="50"/>
  <c r="W13" i="50"/>
  <c r="U21" i="50"/>
  <c r="W21" i="50"/>
  <c r="Y21" i="50"/>
  <c r="W42" i="50"/>
  <c r="Y42" i="50"/>
  <c r="U42" i="50"/>
  <c r="W10" i="23"/>
  <c r="U10" i="23"/>
  <c r="Y10" i="23"/>
  <c r="Y15" i="23"/>
  <c r="W15" i="23"/>
  <c r="U15" i="23"/>
  <c r="Y6" i="28"/>
  <c r="U6" i="28"/>
  <c r="W6" i="28"/>
  <c r="S5" i="28"/>
  <c r="R44" i="28"/>
  <c r="Y8" i="28"/>
  <c r="U8" i="28"/>
  <c r="W8" i="28"/>
  <c r="U14" i="33"/>
  <c r="Y14" i="33"/>
  <c r="W14" i="33"/>
  <c r="Y35" i="33"/>
  <c r="W35" i="33"/>
  <c r="U35" i="33"/>
  <c r="U14" i="29"/>
  <c r="W14" i="29"/>
  <c r="Y14" i="29"/>
  <c r="W28" i="29"/>
  <c r="Y28" i="29"/>
  <c r="U28" i="29"/>
  <c r="W41" i="29"/>
  <c r="U41" i="29"/>
  <c r="Y41" i="29"/>
  <c r="W17" i="34"/>
  <c r="U17" i="34"/>
  <c r="Y17" i="34"/>
  <c r="Y16" i="34"/>
  <c r="U16" i="34"/>
  <c r="W16" i="34"/>
  <c r="Y11" i="33"/>
  <c r="W11" i="33"/>
  <c r="U11" i="33"/>
  <c r="Y7" i="31"/>
  <c r="U7" i="31"/>
  <c r="W7" i="31"/>
  <c r="Y13" i="30"/>
  <c r="U13" i="30"/>
  <c r="W13" i="30"/>
  <c r="Y37" i="49"/>
  <c r="W37" i="49"/>
  <c r="U37" i="49"/>
  <c r="Y11" i="48"/>
  <c r="U11" i="48"/>
  <c r="W11" i="48"/>
  <c r="U15" i="53"/>
  <c r="W15" i="53"/>
  <c r="Y15" i="53"/>
  <c r="U17" i="42"/>
  <c r="W17" i="42"/>
  <c r="Y17" i="42"/>
  <c r="U40" i="28"/>
  <c r="Y40" i="28"/>
  <c r="W40" i="28"/>
  <c r="U16" i="29"/>
  <c r="W16" i="29"/>
  <c r="Y16" i="29"/>
  <c r="U11" i="31"/>
  <c r="Y11" i="31"/>
  <c r="W11" i="31"/>
  <c r="U36" i="22"/>
  <c r="W36" i="22"/>
  <c r="Y36" i="22"/>
  <c r="W22" i="44"/>
  <c r="Y22" i="44"/>
  <c r="U22" i="44"/>
  <c r="W37" i="53"/>
  <c r="U37" i="53"/>
  <c r="Y37" i="53"/>
  <c r="U28" i="54"/>
  <c r="Y28" i="54"/>
  <c r="W28" i="54"/>
  <c r="W38" i="42"/>
  <c r="U38" i="42"/>
  <c r="Y38" i="42"/>
  <c r="Y25" i="47"/>
  <c r="W25" i="47"/>
  <c r="U25" i="47"/>
  <c r="U43" i="35"/>
  <c r="Y43" i="35"/>
  <c r="W43" i="35"/>
  <c r="U7" i="50"/>
  <c r="Y7" i="50"/>
  <c r="W7" i="50"/>
  <c r="U41" i="50"/>
  <c r="W41" i="50"/>
  <c r="Y41" i="50"/>
  <c r="W29" i="50"/>
  <c r="Y29" i="50"/>
  <c r="U29" i="50"/>
  <c r="W12" i="23"/>
  <c r="Y12" i="23"/>
  <c r="U12" i="23"/>
  <c r="Y16" i="23"/>
  <c r="U16" i="23"/>
  <c r="W16" i="23"/>
  <c r="U25" i="28"/>
  <c r="W25" i="28"/>
  <c r="Y25" i="28"/>
  <c r="W23" i="28"/>
  <c r="U23" i="28"/>
  <c r="Y23" i="28"/>
  <c r="Y16" i="28"/>
  <c r="U16" i="28"/>
  <c r="W16" i="28"/>
  <c r="W26" i="34"/>
  <c r="Y26" i="34"/>
  <c r="U26" i="34"/>
  <c r="W13" i="39"/>
  <c r="Y13" i="39"/>
  <c r="U13" i="39"/>
  <c r="Y23" i="36"/>
  <c r="U23" i="36"/>
  <c r="W23" i="36"/>
  <c r="U42" i="58"/>
  <c r="Y42" i="58"/>
  <c r="W42" i="58"/>
  <c r="Y36" i="20"/>
  <c r="W36" i="20"/>
  <c r="U36" i="20"/>
  <c r="Y43" i="54"/>
  <c r="U43" i="54"/>
  <c r="W43" i="54"/>
  <c r="U15" i="54"/>
  <c r="Y15" i="54"/>
  <c r="W15" i="54"/>
  <c r="U14" i="54"/>
  <c r="W14" i="54"/>
  <c r="Y14" i="54"/>
  <c r="W19" i="42"/>
  <c r="Y19" i="42"/>
  <c r="U19" i="42"/>
  <c r="U34" i="47"/>
  <c r="W34" i="47"/>
  <c r="Y34" i="47"/>
  <c r="Y41" i="47"/>
  <c r="U41" i="47"/>
  <c r="W41" i="47"/>
  <c r="U12" i="47"/>
  <c r="Y12" i="47"/>
  <c r="W12" i="47"/>
  <c r="U20" i="35"/>
  <c r="Y20" i="35"/>
  <c r="W20" i="35"/>
  <c r="Y25" i="23"/>
  <c r="U25" i="23"/>
  <c r="W25" i="23"/>
  <c r="U12" i="29"/>
  <c r="W12" i="29"/>
  <c r="Y12" i="29"/>
  <c r="W41" i="39"/>
  <c r="Y41" i="39"/>
  <c r="U41" i="39"/>
  <c r="W26" i="41"/>
  <c r="Y26" i="41"/>
  <c r="U26" i="41"/>
  <c r="Y13" i="36"/>
  <c r="U13" i="36"/>
  <c r="W13" i="36"/>
  <c r="U8" i="36"/>
  <c r="Y8" i="36"/>
  <c r="W8" i="36"/>
  <c r="W35" i="52"/>
  <c r="Y35" i="52"/>
  <c r="U35" i="52"/>
  <c r="U42" i="52"/>
  <c r="Y42" i="52"/>
  <c r="W42" i="52"/>
  <c r="U20" i="52"/>
  <c r="W20" i="52"/>
  <c r="Y20" i="52"/>
  <c r="Y9" i="31"/>
  <c r="W9" i="31"/>
  <c r="U9" i="31"/>
  <c r="Y27" i="31"/>
  <c r="U27" i="31"/>
  <c r="W27" i="31"/>
  <c r="U23" i="40"/>
  <c r="W23" i="40"/>
  <c r="Y23" i="40"/>
  <c r="U40" i="40"/>
  <c r="W40" i="40"/>
  <c r="Y40" i="40"/>
  <c r="U30" i="40"/>
  <c r="Y30" i="40"/>
  <c r="W30" i="40"/>
  <c r="U21" i="58"/>
  <c r="Y21" i="58"/>
  <c r="W21" i="58"/>
  <c r="W40" i="58"/>
  <c r="U40" i="58"/>
  <c r="Y40" i="58"/>
  <c r="U11" i="30"/>
  <c r="Y11" i="30"/>
  <c r="W11" i="30"/>
  <c r="Y31" i="30"/>
  <c r="W31" i="30"/>
  <c r="U31" i="30"/>
  <c r="U7" i="30"/>
  <c r="W7" i="30"/>
  <c r="Y7" i="30"/>
  <c r="U6" i="21"/>
  <c r="W6" i="21"/>
  <c r="Y6" i="21"/>
  <c r="W17" i="21"/>
  <c r="Y17" i="21"/>
  <c r="U17" i="21"/>
  <c r="U14" i="49"/>
  <c r="W14" i="49"/>
  <c r="Y14" i="49"/>
  <c r="W36" i="49"/>
  <c r="Y36" i="49"/>
  <c r="U36" i="49"/>
  <c r="Y28" i="56"/>
  <c r="U28" i="56"/>
  <c r="W28" i="56"/>
  <c r="Y7" i="56"/>
  <c r="W7" i="56"/>
  <c r="U7" i="56"/>
  <c r="Y19" i="22"/>
  <c r="U19" i="22"/>
  <c r="W19" i="22"/>
  <c r="Y26" i="22"/>
  <c r="W26" i="22"/>
  <c r="U26" i="22"/>
  <c r="Y15" i="48"/>
  <c r="W15" i="48"/>
  <c r="U15" i="48"/>
  <c r="W9" i="48"/>
  <c r="U9" i="48"/>
  <c r="Y9" i="48"/>
  <c r="Y12" i="48"/>
  <c r="U12" i="48"/>
  <c r="W12" i="48"/>
  <c r="U22" i="37"/>
  <c r="Y22" i="37"/>
  <c r="W22" i="37"/>
  <c r="W37" i="37"/>
  <c r="U37" i="37"/>
  <c r="Y37" i="37"/>
  <c r="W23" i="24"/>
  <c r="Y23" i="24"/>
  <c r="U23" i="24"/>
  <c r="W26" i="24"/>
  <c r="U26" i="24"/>
  <c r="Y26" i="24"/>
  <c r="Y9" i="24"/>
  <c r="W9" i="24"/>
  <c r="U9" i="24"/>
  <c r="R44" i="26"/>
  <c r="S5" i="26"/>
  <c r="Y21" i="26"/>
  <c r="U21" i="26"/>
  <c r="W21" i="26"/>
  <c r="S5" i="44"/>
  <c r="R44" i="44"/>
  <c r="Y31" i="44"/>
  <c r="U31" i="44"/>
  <c r="W31" i="44"/>
  <c r="W40" i="44"/>
  <c r="Y40" i="44"/>
  <c r="U40" i="44"/>
  <c r="U25" i="53"/>
  <c r="W25" i="53"/>
  <c r="Y25" i="53"/>
  <c r="W30" i="53"/>
  <c r="Y30" i="53"/>
  <c r="U30" i="53"/>
  <c r="U31" i="20"/>
  <c r="Y31" i="20"/>
  <c r="W31" i="20"/>
  <c r="Y11" i="20"/>
  <c r="W11" i="20"/>
  <c r="U11" i="20"/>
  <c r="S5" i="20"/>
  <c r="R44" i="20"/>
  <c r="U10" i="54"/>
  <c r="W10" i="54"/>
  <c r="Y10" i="54"/>
  <c r="W7" i="54"/>
  <c r="Y7" i="54"/>
  <c r="U7" i="54"/>
  <c r="Y19" i="54"/>
  <c r="W19" i="54"/>
  <c r="U19" i="54"/>
  <c r="Y32" i="42"/>
  <c r="U32" i="42"/>
  <c r="W32" i="42"/>
  <c r="W14" i="42"/>
  <c r="Y14" i="42"/>
  <c r="U14" i="42"/>
  <c r="U6" i="47"/>
  <c r="W6" i="47"/>
  <c r="Y6" i="47"/>
  <c r="U23" i="47"/>
  <c r="Y23" i="47"/>
  <c r="W23" i="47"/>
  <c r="Y31" i="35"/>
  <c r="U31" i="35"/>
  <c r="W31" i="35"/>
  <c r="W37" i="35"/>
  <c r="U37" i="35"/>
  <c r="Y37" i="35"/>
  <c r="Y13" i="35"/>
  <c r="W13" i="35"/>
  <c r="U13" i="35"/>
  <c r="W19" i="50"/>
  <c r="Y19" i="50"/>
  <c r="U19" i="50"/>
  <c r="W32" i="50"/>
  <c r="U32" i="50"/>
  <c r="Y32" i="50"/>
  <c r="W38" i="23"/>
  <c r="U38" i="23"/>
  <c r="Y38" i="23"/>
  <c r="U37" i="23"/>
  <c r="W37" i="23"/>
  <c r="Y37" i="23"/>
  <c r="W26" i="23"/>
  <c r="Y26" i="23"/>
  <c r="U26" i="23"/>
  <c r="W31" i="28"/>
  <c r="Y31" i="28"/>
  <c r="U31" i="28"/>
  <c r="U24" i="28"/>
  <c r="Y24" i="28"/>
  <c r="W24" i="28"/>
  <c r="W15" i="28"/>
  <c r="U15" i="28"/>
  <c r="Y15" i="28"/>
  <c r="W23" i="33"/>
  <c r="Y23" i="33"/>
  <c r="U23" i="33"/>
  <c r="W21" i="33"/>
  <c r="Y21" i="33"/>
  <c r="U21" i="33"/>
  <c r="W36" i="29"/>
  <c r="Y36" i="29"/>
  <c r="U36" i="29"/>
  <c r="W15" i="29"/>
  <c r="U15" i="29"/>
  <c r="Y15" i="29"/>
  <c r="Y28" i="34"/>
  <c r="U28" i="34"/>
  <c r="W28" i="34"/>
  <c r="W40" i="34"/>
  <c r="U40" i="34"/>
  <c r="Y40" i="34"/>
  <c r="Y23" i="34"/>
  <c r="W23" i="34"/>
  <c r="U23" i="34"/>
  <c r="Y32" i="31"/>
  <c r="U32" i="31"/>
  <c r="W32" i="31"/>
  <c r="U16" i="30"/>
  <c r="W16" i="30"/>
  <c r="Y16" i="30"/>
  <c r="R5" i="32"/>
  <c r="R18" i="32"/>
  <c r="S18" i="32" s="1"/>
  <c r="R29" i="32"/>
  <c r="S29" i="32" s="1"/>
  <c r="R20" i="32"/>
  <c r="S20" i="32" s="1"/>
  <c r="R32" i="32"/>
  <c r="S32" i="32" s="1"/>
  <c r="R11" i="32"/>
  <c r="S11" i="32" s="1"/>
  <c r="R6" i="32"/>
  <c r="S6" i="32" s="1"/>
  <c r="R17" i="32"/>
  <c r="S17" i="32" s="1"/>
  <c r="R28" i="32"/>
  <c r="S28" i="32" s="1"/>
  <c r="R8" i="32"/>
  <c r="S8" i="32" s="1"/>
  <c r="R37" i="32"/>
  <c r="S37" i="32" s="1"/>
  <c r="R42" i="32"/>
  <c r="S42" i="32" s="1"/>
  <c r="R34" i="32"/>
  <c r="S34" i="32" s="1"/>
  <c r="R15" i="32"/>
  <c r="S15" i="32" s="1"/>
  <c r="R27" i="32"/>
  <c r="S27" i="32" s="1"/>
  <c r="R19" i="32"/>
  <c r="S19" i="32" s="1"/>
  <c r="R16" i="32"/>
  <c r="S16" i="32" s="1"/>
  <c r="R26" i="32"/>
  <c r="S26" i="32" s="1"/>
  <c r="R23" i="32"/>
  <c r="S23" i="32" s="1"/>
  <c r="R43" i="32"/>
  <c r="S43" i="32" s="1"/>
  <c r="R40" i="32"/>
  <c r="S40" i="32" s="1"/>
  <c r="R33" i="32"/>
  <c r="S33" i="32" s="1"/>
  <c r="R25" i="32"/>
  <c r="S25" i="32" s="1"/>
  <c r="R7" i="32"/>
  <c r="S7" i="32" s="1"/>
  <c r="R41" i="32"/>
  <c r="S41" i="32" s="1"/>
  <c r="R21" i="32"/>
  <c r="S21" i="32" s="1"/>
  <c r="R9" i="32"/>
  <c r="S9" i="32" s="1"/>
  <c r="R10" i="32"/>
  <c r="S10" i="32" s="1"/>
  <c r="R22" i="32"/>
  <c r="S22" i="32" s="1"/>
  <c r="R36" i="32"/>
  <c r="S36" i="32" s="1"/>
  <c r="R30" i="32"/>
  <c r="S30" i="32" s="1"/>
  <c r="R39" i="32"/>
  <c r="S39" i="32" s="1"/>
  <c r="R12" i="32"/>
  <c r="S12" i="32" s="1"/>
  <c r="R38" i="32"/>
  <c r="S38" i="32" s="1"/>
  <c r="R24" i="32"/>
  <c r="S24" i="32" s="1"/>
  <c r="R35" i="32"/>
  <c r="S35" i="32" s="1"/>
  <c r="R14" i="32"/>
  <c r="S14" i="32" s="1"/>
  <c r="R31" i="32"/>
  <c r="S31" i="32" s="1"/>
  <c r="R13" i="32"/>
  <c r="S13" i="32" s="1"/>
  <c r="Y24" i="42"/>
  <c r="U24" i="42"/>
  <c r="W24" i="42"/>
  <c r="Y35" i="50"/>
  <c r="U35" i="50"/>
  <c r="W35" i="50"/>
  <c r="W36" i="39"/>
  <c r="U36" i="39"/>
  <c r="Y36" i="39"/>
  <c r="Y42" i="36"/>
  <c r="W42" i="36"/>
  <c r="U42" i="36"/>
  <c r="W14" i="52"/>
  <c r="Y14" i="52"/>
  <c r="U14" i="52"/>
  <c r="Y18" i="40"/>
  <c r="U18" i="40"/>
  <c r="W18" i="40"/>
  <c r="Y17" i="58"/>
  <c r="U17" i="58"/>
  <c r="W17" i="58"/>
  <c r="W18" i="21"/>
  <c r="U18" i="21"/>
  <c r="Y18" i="21"/>
  <c r="W10" i="22"/>
  <c r="Y10" i="22"/>
  <c r="U10" i="22"/>
  <c r="W26" i="37"/>
  <c r="Y26" i="37"/>
  <c r="U26" i="37"/>
  <c r="Y12" i="53"/>
  <c r="W12" i="53"/>
  <c r="U12" i="53"/>
  <c r="W16" i="42"/>
  <c r="Y16" i="42"/>
  <c r="U16" i="42"/>
  <c r="Y25" i="29"/>
  <c r="U25" i="29"/>
  <c r="W25" i="29"/>
  <c r="U32" i="39"/>
  <c r="W32" i="39"/>
  <c r="Y32" i="39"/>
  <c r="U31" i="31"/>
  <c r="Y31" i="31"/>
  <c r="W31" i="31"/>
  <c r="U34" i="22"/>
  <c r="W34" i="22"/>
  <c r="Y34" i="22"/>
  <c r="Y22" i="23"/>
  <c r="W22" i="23"/>
  <c r="U22" i="23"/>
  <c r="U40" i="33"/>
  <c r="Y40" i="33"/>
  <c r="W40" i="33"/>
  <c r="W39" i="52"/>
  <c r="U39" i="52"/>
  <c r="Y39" i="52"/>
  <c r="Y38" i="58"/>
  <c r="U38" i="58"/>
  <c r="W38" i="58"/>
  <c r="U15" i="30"/>
  <c r="Y15" i="30"/>
  <c r="W15" i="30"/>
  <c r="Y14" i="21"/>
  <c r="W14" i="21"/>
  <c r="U14" i="21"/>
  <c r="Y35" i="49"/>
  <c r="W35" i="49"/>
  <c r="U35" i="49"/>
  <c r="Y28" i="37"/>
  <c r="W28" i="37"/>
  <c r="U28" i="37"/>
  <c r="U13" i="24"/>
  <c r="Y13" i="24"/>
  <c r="W13" i="24"/>
  <c r="W33" i="26"/>
  <c r="Y33" i="26"/>
  <c r="U33" i="26"/>
  <c r="Y36" i="44"/>
  <c r="U36" i="44"/>
  <c r="W36" i="44"/>
  <c r="U35" i="53"/>
  <c r="Y35" i="53"/>
  <c r="W35" i="53"/>
  <c r="U8" i="53"/>
  <c r="W8" i="53"/>
  <c r="Y8" i="53"/>
  <c r="Y32" i="54"/>
  <c r="U32" i="54"/>
  <c r="W32" i="54"/>
  <c r="U17" i="33"/>
  <c r="W17" i="33"/>
  <c r="Y17" i="33"/>
  <c r="U20" i="39"/>
  <c r="W20" i="39"/>
  <c r="Y20" i="39"/>
  <c r="U29" i="41"/>
  <c r="W29" i="41"/>
  <c r="Y29" i="41"/>
  <c r="U41" i="36"/>
  <c r="W41" i="36"/>
  <c r="Y41" i="36"/>
  <c r="Y32" i="36"/>
  <c r="U32" i="36"/>
  <c r="W32" i="36"/>
  <c r="U18" i="52"/>
  <c r="W18" i="52"/>
  <c r="Y18" i="52"/>
  <c r="Y39" i="30"/>
  <c r="U39" i="30"/>
  <c r="W39" i="30"/>
  <c r="U11" i="21"/>
  <c r="Y11" i="21"/>
  <c r="W11" i="21"/>
  <c r="U38" i="49"/>
  <c r="W38" i="49"/>
  <c r="Y38" i="49"/>
  <c r="Y25" i="49"/>
  <c r="U25" i="49"/>
  <c r="W25" i="49"/>
  <c r="W41" i="49"/>
  <c r="Y41" i="49"/>
  <c r="U41" i="49"/>
  <c r="W32" i="56"/>
  <c r="U32" i="56"/>
  <c r="Y32" i="56"/>
  <c r="W23" i="22"/>
  <c r="U23" i="22"/>
  <c r="Y23" i="22"/>
  <c r="U20" i="48"/>
  <c r="W20" i="48"/>
  <c r="Y20" i="48"/>
  <c r="W30" i="48"/>
  <c r="U30" i="48"/>
  <c r="Y30" i="48"/>
  <c r="Y36" i="37"/>
  <c r="U36" i="37"/>
  <c r="W36" i="37"/>
  <c r="U10" i="37"/>
  <c r="Y10" i="37"/>
  <c r="W10" i="37"/>
  <c r="Y42" i="37"/>
  <c r="U42" i="37"/>
  <c r="W42" i="37"/>
  <c r="W29" i="24"/>
  <c r="Y29" i="24"/>
  <c r="U29" i="24"/>
  <c r="W42" i="26"/>
  <c r="Y42" i="26"/>
  <c r="U42" i="26"/>
  <c r="W32" i="44"/>
  <c r="Y32" i="44"/>
  <c r="U32" i="44"/>
  <c r="Y11" i="44"/>
  <c r="W11" i="44"/>
  <c r="U11" i="44"/>
  <c r="U20" i="53"/>
  <c r="W20" i="53"/>
  <c r="Y20" i="53"/>
  <c r="Y24" i="20"/>
  <c r="U24" i="20"/>
  <c r="W24" i="20"/>
  <c r="U6" i="42"/>
  <c r="W6" i="42"/>
  <c r="Y6" i="42"/>
  <c r="Y8" i="50"/>
  <c r="U8" i="50"/>
  <c r="W8" i="50"/>
  <c r="Y20" i="28"/>
  <c r="U20" i="28"/>
  <c r="W20" i="28"/>
  <c r="W34" i="34"/>
  <c r="U34" i="34"/>
  <c r="Y34" i="34"/>
  <c r="Y23" i="39"/>
  <c r="W23" i="39"/>
  <c r="U23" i="39"/>
  <c r="U38" i="39"/>
  <c r="Y38" i="39"/>
  <c r="W38" i="39"/>
  <c r="W17" i="41"/>
  <c r="Y17" i="41"/>
  <c r="U17" i="41"/>
  <c r="U24" i="41"/>
  <c r="W24" i="41"/>
  <c r="Y24" i="41"/>
  <c r="W39" i="39"/>
  <c r="Y39" i="39"/>
  <c r="U39" i="39"/>
  <c r="R44" i="39"/>
  <c r="S7" i="39"/>
  <c r="S44" i="39" s="1"/>
  <c r="Y25" i="41"/>
  <c r="U25" i="41"/>
  <c r="W25" i="41"/>
  <c r="Y19" i="41"/>
  <c r="U19" i="41"/>
  <c r="W19" i="41"/>
  <c r="U13" i="41"/>
  <c r="W13" i="41"/>
  <c r="Y13" i="41"/>
  <c r="W31" i="36"/>
  <c r="Y31" i="36"/>
  <c r="U31" i="36"/>
  <c r="U10" i="36"/>
  <c r="Y10" i="36"/>
  <c r="W10" i="36"/>
  <c r="U10" i="52"/>
  <c r="Y10" i="52"/>
  <c r="W10" i="52"/>
  <c r="Y38" i="52"/>
  <c r="U38" i="52"/>
  <c r="W38" i="52"/>
  <c r="Y43" i="52"/>
  <c r="W43" i="52"/>
  <c r="U43" i="52"/>
  <c r="W13" i="31"/>
  <c r="Y13" i="31"/>
  <c r="U13" i="31"/>
  <c r="U15" i="31"/>
  <c r="W15" i="31"/>
  <c r="Y15" i="31"/>
  <c r="U37" i="40"/>
  <c r="W37" i="40"/>
  <c r="Y37" i="40"/>
  <c r="U35" i="40"/>
  <c r="W35" i="40"/>
  <c r="Y35" i="40"/>
  <c r="W6" i="40"/>
  <c r="U6" i="40"/>
  <c r="Y6" i="40"/>
  <c r="U11" i="58"/>
  <c r="Y11" i="58"/>
  <c r="W11" i="58"/>
  <c r="U32" i="58"/>
  <c r="W32" i="58"/>
  <c r="Y32" i="58"/>
  <c r="Y14" i="30"/>
  <c r="W14" i="30"/>
  <c r="U14" i="30"/>
  <c r="Y28" i="30"/>
  <c r="U28" i="30"/>
  <c r="W28" i="30"/>
  <c r="U33" i="30"/>
  <c r="Y33" i="30"/>
  <c r="W33" i="30"/>
  <c r="W27" i="21"/>
  <c r="Y27" i="21"/>
  <c r="U27" i="21"/>
  <c r="U36" i="21"/>
  <c r="W36" i="21"/>
  <c r="Y36" i="21"/>
  <c r="Y7" i="49"/>
  <c r="W7" i="49"/>
  <c r="U7" i="49"/>
  <c r="S5" i="49"/>
  <c r="R44" i="49"/>
  <c r="R18" i="45"/>
  <c r="S18" i="45" s="1"/>
  <c r="R36" i="45"/>
  <c r="S36" i="45" s="1"/>
  <c r="R9" i="45"/>
  <c r="S9" i="45" s="1"/>
  <c r="R10" i="45"/>
  <c r="S10" i="45" s="1"/>
  <c r="R40" i="45"/>
  <c r="S40" i="45" s="1"/>
  <c r="R15" i="45"/>
  <c r="S15" i="45" s="1"/>
  <c r="R5" i="45"/>
  <c r="R32" i="45"/>
  <c r="S32" i="45" s="1"/>
  <c r="R30" i="45"/>
  <c r="S30" i="45" s="1"/>
  <c r="R14" i="45"/>
  <c r="S14" i="45" s="1"/>
  <c r="R24" i="45"/>
  <c r="S24" i="45" s="1"/>
  <c r="R20" i="45"/>
  <c r="S20" i="45" s="1"/>
  <c r="R39" i="45"/>
  <c r="S39" i="45" s="1"/>
  <c r="R7" i="45"/>
  <c r="S7" i="45" s="1"/>
  <c r="R35" i="45"/>
  <c r="S35" i="45" s="1"/>
  <c r="R29" i="45"/>
  <c r="S29" i="45" s="1"/>
  <c r="R19" i="45"/>
  <c r="S19" i="45" s="1"/>
  <c r="R13" i="45"/>
  <c r="S13" i="45" s="1"/>
  <c r="R23" i="45"/>
  <c r="S23" i="45" s="1"/>
  <c r="R41" i="45"/>
  <c r="S41" i="45" s="1"/>
  <c r="R28" i="45"/>
  <c r="S28" i="45" s="1"/>
  <c r="R33" i="45"/>
  <c r="S33" i="45" s="1"/>
  <c r="R12" i="45"/>
  <c r="S12" i="45" s="1"/>
  <c r="R37" i="45"/>
  <c r="S37" i="45" s="1"/>
  <c r="R26" i="45"/>
  <c r="S26" i="45" s="1"/>
  <c r="R43" i="45"/>
  <c r="S43" i="45" s="1"/>
  <c r="R21" i="45"/>
  <c r="S21" i="45" s="1"/>
  <c r="R34" i="45"/>
  <c r="S34" i="45" s="1"/>
  <c r="R22" i="45"/>
  <c r="S22" i="45" s="1"/>
  <c r="R16" i="45"/>
  <c r="S16" i="45" s="1"/>
  <c r="R42" i="45"/>
  <c r="S42" i="45" s="1"/>
  <c r="R8" i="45"/>
  <c r="S8" i="45" s="1"/>
  <c r="R38" i="45"/>
  <c r="S38" i="45" s="1"/>
  <c r="R31" i="45"/>
  <c r="S31" i="45" s="1"/>
  <c r="R6" i="45"/>
  <c r="S6" i="45" s="1"/>
  <c r="R25" i="45"/>
  <c r="S25" i="45" s="1"/>
  <c r="R17" i="45"/>
  <c r="S17" i="45" s="1"/>
  <c r="R27" i="45"/>
  <c r="S27" i="45" s="1"/>
  <c r="R11" i="45"/>
  <c r="S11" i="45" s="1"/>
  <c r="W38" i="56"/>
  <c r="U38" i="56"/>
  <c r="Y38" i="56"/>
  <c r="U33" i="56"/>
  <c r="W33" i="56"/>
  <c r="Y33" i="56"/>
  <c r="W9" i="22"/>
  <c r="Y9" i="22"/>
  <c r="U9" i="22"/>
  <c r="U22" i="22"/>
  <c r="Y22" i="22"/>
  <c r="W22" i="22"/>
  <c r="U36" i="48"/>
  <c r="W36" i="48"/>
  <c r="Y36" i="48"/>
  <c r="Y19" i="48"/>
  <c r="U19" i="48"/>
  <c r="W19" i="48"/>
  <c r="Y31" i="48"/>
  <c r="U31" i="48"/>
  <c r="W31" i="48"/>
  <c r="U40" i="37"/>
  <c r="Y40" i="37"/>
  <c r="W40" i="37"/>
  <c r="Y11" i="37"/>
  <c r="U11" i="37"/>
  <c r="W11" i="37"/>
  <c r="Y38" i="24"/>
  <c r="W38" i="24"/>
  <c r="U38" i="24"/>
  <c r="U12" i="24"/>
  <c r="W12" i="24"/>
  <c r="Y12" i="24"/>
  <c r="S5" i="24"/>
  <c r="R44" i="24"/>
  <c r="U30" i="26"/>
  <c r="W30" i="26"/>
  <c r="Y30" i="26"/>
  <c r="U26" i="26"/>
  <c r="W26" i="26"/>
  <c r="Y26" i="26"/>
  <c r="Y26" i="44"/>
  <c r="U26" i="44"/>
  <c r="W26" i="44"/>
  <c r="W28" i="44"/>
  <c r="Y28" i="44"/>
  <c r="U28" i="44"/>
  <c r="U30" i="44"/>
  <c r="W30" i="44"/>
  <c r="Y30" i="44"/>
  <c r="Y19" i="53"/>
  <c r="W19" i="53"/>
  <c r="U19" i="53"/>
  <c r="Y36" i="53"/>
  <c r="W36" i="53"/>
  <c r="U36" i="53"/>
  <c r="U22" i="20"/>
  <c r="W22" i="20"/>
  <c r="Y22" i="20"/>
  <c r="W38" i="20"/>
  <c r="U38" i="20"/>
  <c r="Y38" i="20"/>
  <c r="U39" i="20"/>
  <c r="Y39" i="20"/>
  <c r="W39" i="20"/>
  <c r="Y21" i="54"/>
  <c r="W21" i="54"/>
  <c r="U21" i="54"/>
  <c r="Y6" i="54"/>
  <c r="W6" i="54"/>
  <c r="U6" i="54"/>
  <c r="S5" i="54"/>
  <c r="R44" i="54"/>
  <c r="U15" i="42"/>
  <c r="Y15" i="42"/>
  <c r="W15" i="42"/>
  <c r="W12" i="42"/>
  <c r="Y12" i="42"/>
  <c r="U12" i="42"/>
  <c r="Y32" i="47"/>
  <c r="U32" i="47"/>
  <c r="W32" i="47"/>
  <c r="U29" i="47"/>
  <c r="W29" i="47"/>
  <c r="Y29" i="47"/>
  <c r="W25" i="35"/>
  <c r="U25" i="35"/>
  <c r="Y25" i="35"/>
  <c r="U38" i="35"/>
  <c r="W38" i="35"/>
  <c r="Y38" i="35"/>
  <c r="W33" i="35"/>
  <c r="U33" i="35"/>
  <c r="Y33" i="35"/>
  <c r="S5" i="50"/>
  <c r="R44" i="50"/>
  <c r="U43" i="50"/>
  <c r="Y43" i="50"/>
  <c r="W43" i="50"/>
  <c r="W31" i="23"/>
  <c r="Y31" i="23"/>
  <c r="U31" i="23"/>
  <c r="W7" i="23"/>
  <c r="U7" i="23"/>
  <c r="Y7" i="23"/>
  <c r="U34" i="23"/>
  <c r="Y34" i="23"/>
  <c r="W34" i="23"/>
  <c r="Y42" i="28"/>
  <c r="W42" i="28"/>
  <c r="U42" i="28"/>
  <c r="W37" i="28"/>
  <c r="Y37" i="28"/>
  <c r="U37" i="28"/>
  <c r="U43" i="28"/>
  <c r="Y43" i="28"/>
  <c r="W43" i="28"/>
  <c r="Y32" i="33"/>
  <c r="U32" i="33"/>
  <c r="W32" i="33"/>
  <c r="W42" i="33"/>
  <c r="U42" i="33"/>
  <c r="Y42" i="33"/>
  <c r="U6" i="29"/>
  <c r="Y6" i="29"/>
  <c r="W6" i="29"/>
  <c r="W27" i="29"/>
  <c r="Y27" i="29"/>
  <c r="U27" i="29"/>
  <c r="U27" i="34"/>
  <c r="W27" i="34"/>
  <c r="Y27" i="34"/>
  <c r="W20" i="34"/>
  <c r="U20" i="34"/>
  <c r="Y20" i="34"/>
  <c r="U22" i="34"/>
  <c r="W22" i="34"/>
  <c r="Y22" i="34"/>
  <c r="U34" i="39"/>
  <c r="W34" i="39"/>
  <c r="Y34" i="39"/>
  <c r="U22" i="31"/>
  <c r="W22" i="31"/>
  <c r="Y22" i="31"/>
  <c r="U10" i="30"/>
  <c r="Y10" i="30"/>
  <c r="W10" i="30"/>
  <c r="Y21" i="52"/>
  <c r="W21" i="52"/>
  <c r="U21" i="52"/>
  <c r="Y20" i="21"/>
  <c r="U20" i="21"/>
  <c r="W20" i="21"/>
  <c r="Y6" i="49"/>
  <c r="W6" i="49"/>
  <c r="U6" i="49"/>
  <c r="W42" i="56"/>
  <c r="Y42" i="56"/>
  <c r="U42" i="56"/>
  <c r="U32" i="48"/>
  <c r="W32" i="48"/>
  <c r="Y32" i="48"/>
  <c r="U24" i="37"/>
  <c r="W24" i="37"/>
  <c r="Y24" i="37"/>
  <c r="U6" i="53"/>
  <c r="Y6" i="53"/>
  <c r="W6" i="53"/>
  <c r="W11" i="42"/>
  <c r="U11" i="42"/>
  <c r="Y11" i="42"/>
  <c r="Y30" i="35"/>
  <c r="U30" i="35"/>
  <c r="W30" i="35"/>
  <c r="W29" i="39"/>
  <c r="U29" i="39"/>
  <c r="Y29" i="39"/>
  <c r="U12" i="41"/>
  <c r="W12" i="41"/>
  <c r="Y12" i="41"/>
  <c r="U28" i="31"/>
  <c r="W28" i="31"/>
  <c r="Y28" i="31"/>
  <c r="U17" i="30"/>
  <c r="W17" i="30"/>
  <c r="Y17" i="30"/>
  <c r="W18" i="56"/>
  <c r="Y18" i="56"/>
  <c r="U18" i="56"/>
  <c r="U22" i="48"/>
  <c r="W22" i="48"/>
  <c r="Y22" i="48"/>
  <c r="U8" i="26"/>
  <c r="W8" i="26"/>
  <c r="Y8" i="26"/>
  <c r="W18" i="50"/>
  <c r="U18" i="50"/>
  <c r="Y18" i="50"/>
  <c r="W18" i="29"/>
  <c r="U18" i="29"/>
  <c r="Y18" i="29"/>
  <c r="W7" i="41"/>
  <c r="U7" i="41"/>
  <c r="Y7" i="41"/>
  <c r="Y31" i="52"/>
  <c r="U31" i="52"/>
  <c r="W31" i="52"/>
  <c r="Y39" i="31"/>
  <c r="W39" i="31"/>
  <c r="U39" i="31"/>
  <c r="Y43" i="49"/>
  <c r="U43" i="49"/>
  <c r="W43" i="49"/>
  <c r="U37" i="22"/>
  <c r="Y37" i="22"/>
  <c r="W37" i="22"/>
  <c r="U33" i="37"/>
  <c r="W33" i="37"/>
  <c r="Y33" i="37"/>
  <c r="W22" i="26"/>
  <c r="U22" i="26"/>
  <c r="Y22" i="26"/>
  <c r="W40" i="54"/>
  <c r="Y40" i="54"/>
  <c r="U40" i="54"/>
  <c r="U15" i="34"/>
  <c r="W15" i="34"/>
  <c r="Y15" i="34"/>
  <c r="U28" i="39"/>
  <c r="Y28" i="39"/>
  <c r="W28" i="39"/>
  <c r="U10" i="41"/>
  <c r="Y10" i="41"/>
  <c r="W10" i="41"/>
  <c r="U34" i="40"/>
  <c r="W34" i="40"/>
  <c r="Y34" i="40"/>
  <c r="Y19" i="30"/>
  <c r="U19" i="30"/>
  <c r="W19" i="30"/>
  <c r="Y27" i="49"/>
  <c r="W27" i="49"/>
  <c r="U27" i="49"/>
  <c r="Y37" i="56"/>
  <c r="U37" i="56"/>
  <c r="W37" i="56"/>
  <c r="Y35" i="22"/>
  <c r="U35" i="22"/>
  <c r="W35" i="22"/>
  <c r="W35" i="37"/>
  <c r="U35" i="37"/>
  <c r="Y35" i="37"/>
  <c r="W24" i="44"/>
  <c r="U24" i="44"/>
  <c r="Y24" i="44"/>
  <c r="Y24" i="54"/>
  <c r="U24" i="54"/>
  <c r="W24" i="54"/>
  <c r="Y14" i="35"/>
  <c r="U14" i="35"/>
  <c r="W14" i="35"/>
  <c r="W11" i="50"/>
  <c r="U11" i="50"/>
  <c r="Y11" i="50"/>
  <c r="U29" i="29"/>
  <c r="W29" i="29"/>
  <c r="Y29" i="29"/>
  <c r="U30" i="39"/>
  <c r="W30" i="39"/>
  <c r="Y30" i="39"/>
  <c r="W40" i="41"/>
  <c r="Y40" i="41"/>
  <c r="U40" i="41"/>
  <c r="W29" i="52"/>
  <c r="U29" i="52"/>
  <c r="Y29" i="52"/>
  <c r="Y39" i="58"/>
  <c r="U39" i="58"/>
  <c r="W39" i="58"/>
  <c r="W24" i="56"/>
  <c r="Y24" i="56"/>
  <c r="U24" i="56"/>
  <c r="W12" i="37"/>
  <c r="Y12" i="37"/>
  <c r="U12" i="37"/>
  <c r="Y18" i="24"/>
  <c r="U18" i="24"/>
  <c r="W18" i="24"/>
  <c r="Y34" i="20"/>
  <c r="W34" i="20"/>
  <c r="U34" i="20"/>
  <c r="Y38" i="29"/>
  <c r="U38" i="29"/>
  <c r="W38" i="29"/>
  <c r="U9" i="56"/>
  <c r="Y9" i="56"/>
  <c r="W9" i="56"/>
  <c r="W19" i="39"/>
  <c r="U19" i="39"/>
  <c r="Y19" i="39"/>
  <c r="W16" i="41"/>
  <c r="Y16" i="41"/>
  <c r="U16" i="41"/>
  <c r="Y28" i="41"/>
  <c r="W28" i="41"/>
  <c r="U28" i="41"/>
  <c r="W12" i="36"/>
  <c r="U12" i="36"/>
  <c r="Y12" i="36"/>
  <c r="Y14" i="36"/>
  <c r="W14" i="36"/>
  <c r="U14" i="36"/>
  <c r="Y12" i="52"/>
  <c r="W12" i="52"/>
  <c r="U12" i="52"/>
  <c r="W13" i="52"/>
  <c r="Y13" i="52"/>
  <c r="U13" i="52"/>
  <c r="Y27" i="52"/>
  <c r="U27" i="52"/>
  <c r="W27" i="52"/>
  <c r="W36" i="31"/>
  <c r="U36" i="31"/>
  <c r="Y36" i="31"/>
  <c r="U19" i="31"/>
  <c r="Y19" i="31"/>
  <c r="W19" i="31"/>
  <c r="U16" i="40"/>
  <c r="Y16" i="40"/>
  <c r="W16" i="40"/>
  <c r="U11" i="40"/>
  <c r="Y11" i="40"/>
  <c r="W11" i="40"/>
  <c r="W10" i="40"/>
  <c r="U10" i="40"/>
  <c r="Y10" i="40"/>
  <c r="U25" i="58"/>
  <c r="Y25" i="58"/>
  <c r="W25" i="58"/>
  <c r="U7" i="58"/>
  <c r="W7" i="58"/>
  <c r="Y7" i="58"/>
  <c r="U21" i="30"/>
  <c r="W21" i="30"/>
  <c r="Y21" i="30"/>
  <c r="W34" i="30"/>
  <c r="U34" i="30"/>
  <c r="Y34" i="30"/>
  <c r="Y40" i="21"/>
  <c r="U40" i="21"/>
  <c r="W40" i="21"/>
  <c r="W19" i="21"/>
  <c r="Y19" i="21"/>
  <c r="U19" i="21"/>
  <c r="W30" i="21"/>
  <c r="U30" i="21"/>
  <c r="Y30" i="21"/>
  <c r="U31" i="49"/>
  <c r="Y31" i="49"/>
  <c r="W31" i="49"/>
  <c r="Y13" i="49"/>
  <c r="W13" i="49"/>
  <c r="U13" i="49"/>
  <c r="Y6" i="56"/>
  <c r="U6" i="56"/>
  <c r="W6" i="56"/>
  <c r="U40" i="56"/>
  <c r="W40" i="56"/>
  <c r="Y40" i="56"/>
  <c r="Y35" i="56"/>
  <c r="U35" i="56"/>
  <c r="W35" i="56"/>
  <c r="W21" i="22"/>
  <c r="U21" i="22"/>
  <c r="Y21" i="22"/>
  <c r="Y12" i="22"/>
  <c r="W12" i="22"/>
  <c r="U12" i="22"/>
  <c r="U18" i="48"/>
  <c r="Y18" i="48"/>
  <c r="W18" i="48"/>
  <c r="W42" i="48"/>
  <c r="U42" i="48"/>
  <c r="Y42" i="48"/>
  <c r="Y34" i="48"/>
  <c r="U34" i="48"/>
  <c r="W34" i="48"/>
  <c r="Y17" i="37"/>
  <c r="W17" i="37"/>
  <c r="U17" i="37"/>
  <c r="W7" i="37"/>
  <c r="Y7" i="37"/>
  <c r="U7" i="37"/>
  <c r="Y6" i="24"/>
  <c r="U6" i="24"/>
  <c r="W6" i="24"/>
  <c r="Y43" i="24"/>
  <c r="W43" i="24"/>
  <c r="U43" i="24"/>
  <c r="Y17" i="24"/>
  <c r="U17" i="24"/>
  <c r="W17" i="24"/>
  <c r="W38" i="26"/>
  <c r="U38" i="26"/>
  <c r="Y38" i="26"/>
  <c r="U27" i="26"/>
  <c r="Y27" i="26"/>
  <c r="W27" i="26"/>
  <c r="U8" i="44"/>
  <c r="Y8" i="44"/>
  <c r="W8" i="44"/>
  <c r="Y13" i="44"/>
  <c r="W13" i="44"/>
  <c r="U13" i="44"/>
  <c r="W33" i="44"/>
  <c r="U33" i="44"/>
  <c r="Y33" i="44"/>
  <c r="U24" i="53"/>
  <c r="Y24" i="53"/>
  <c r="W24" i="53"/>
  <c r="Y23" i="53"/>
  <c r="W23" i="53"/>
  <c r="U23" i="53"/>
  <c r="U29" i="20"/>
  <c r="Y29" i="20"/>
  <c r="W29" i="20"/>
  <c r="Y43" i="20"/>
  <c r="U43" i="20"/>
  <c r="W43" i="20"/>
  <c r="Y9" i="20"/>
  <c r="W9" i="20"/>
  <c r="U9" i="20"/>
  <c r="W39" i="54"/>
  <c r="Y39" i="54"/>
  <c r="U39" i="54"/>
  <c r="U13" i="54"/>
  <c r="Y13" i="54"/>
  <c r="W13" i="54"/>
  <c r="U8" i="42"/>
  <c r="Y8" i="42"/>
  <c r="W8" i="42"/>
  <c r="U42" i="42"/>
  <c r="Y42" i="42"/>
  <c r="W42" i="42"/>
  <c r="W43" i="42"/>
  <c r="U43" i="42"/>
  <c r="Y43" i="42"/>
  <c r="Y26" i="47"/>
  <c r="U26" i="47"/>
  <c r="W26" i="47"/>
  <c r="U16" i="47"/>
  <c r="Y16" i="47"/>
  <c r="W16" i="47"/>
  <c r="W19" i="35"/>
  <c r="U19" i="35"/>
  <c r="Y19" i="35"/>
  <c r="Y23" i="35"/>
  <c r="U23" i="35"/>
  <c r="W23" i="35"/>
  <c r="S5" i="35"/>
  <c r="R44" i="35"/>
  <c r="Y40" i="50"/>
  <c r="U40" i="50"/>
  <c r="W40" i="50"/>
  <c r="W17" i="50"/>
  <c r="Y17" i="50"/>
  <c r="U17" i="50"/>
  <c r="U11" i="23"/>
  <c r="Y11" i="23"/>
  <c r="W11" i="23"/>
  <c r="U29" i="23"/>
  <c r="Y29" i="23"/>
  <c r="W29" i="23"/>
  <c r="Y43" i="23"/>
  <c r="U43" i="23"/>
  <c r="W43" i="23"/>
  <c r="U13" i="28"/>
  <c r="Y13" i="28"/>
  <c r="W13" i="28"/>
  <c r="W29" i="28"/>
  <c r="U29" i="28"/>
  <c r="Y29" i="28"/>
  <c r="Y16" i="33"/>
  <c r="W16" i="33"/>
  <c r="U16" i="33"/>
  <c r="Y18" i="33"/>
  <c r="W18" i="33"/>
  <c r="U18" i="33"/>
  <c r="U20" i="33"/>
  <c r="Y20" i="33"/>
  <c r="W20" i="33"/>
  <c r="Y17" i="29"/>
  <c r="U17" i="29"/>
  <c r="W17" i="29"/>
  <c r="W20" i="29"/>
  <c r="Y20" i="29"/>
  <c r="U20" i="29"/>
  <c r="U8" i="34"/>
  <c r="W8" i="34"/>
  <c r="Y8" i="34"/>
  <c r="Y33" i="34"/>
  <c r="U33" i="34"/>
  <c r="W33" i="34"/>
  <c r="Y12" i="34"/>
  <c r="U12" i="34"/>
  <c r="W12" i="34"/>
  <c r="U28" i="52"/>
  <c r="Y28" i="52"/>
  <c r="W28" i="52"/>
  <c r="U15" i="49"/>
  <c r="W15" i="49"/>
  <c r="Y15" i="49"/>
  <c r="Y12" i="39"/>
  <c r="U12" i="39"/>
  <c r="W12" i="39"/>
  <c r="U42" i="31"/>
  <c r="Y42" i="31"/>
  <c r="W42" i="31"/>
  <c r="U41" i="30"/>
  <c r="Y41" i="30"/>
  <c r="W41" i="30"/>
  <c r="U6" i="22"/>
  <c r="W6" i="22"/>
  <c r="Y6" i="22"/>
  <c r="U32" i="24"/>
  <c r="Y32" i="24"/>
  <c r="W32" i="24"/>
  <c r="W31" i="29"/>
  <c r="U31" i="29"/>
  <c r="Y31" i="29"/>
  <c r="Y40" i="39"/>
  <c r="U40" i="39"/>
  <c r="W40" i="39"/>
  <c r="U36" i="36"/>
  <c r="Y36" i="36"/>
  <c r="W36" i="36"/>
  <c r="Y43" i="31"/>
  <c r="U43" i="31"/>
  <c r="W43" i="31"/>
  <c r="Y22" i="49"/>
  <c r="W22" i="49"/>
  <c r="U22" i="49"/>
  <c r="Y10" i="56"/>
  <c r="U10" i="56"/>
  <c r="W10" i="56"/>
  <c r="U37" i="48"/>
  <c r="W37" i="48"/>
  <c r="Y37" i="48"/>
  <c r="Y14" i="37"/>
  <c r="W14" i="37"/>
  <c r="U14" i="37"/>
  <c r="Y29" i="37"/>
  <c r="W29" i="37"/>
  <c r="U29" i="37"/>
  <c r="Y11" i="24"/>
  <c r="W11" i="24"/>
  <c r="U11" i="24"/>
  <c r="Y27" i="44"/>
  <c r="U27" i="44"/>
  <c r="W27" i="44"/>
  <c r="U34" i="54"/>
  <c r="W34" i="54"/>
  <c r="Y34" i="54"/>
  <c r="Y30" i="29"/>
  <c r="U30" i="29"/>
  <c r="W30" i="29"/>
  <c r="Y15" i="36"/>
  <c r="W15" i="36"/>
  <c r="U15" i="36"/>
  <c r="U26" i="58"/>
  <c r="W26" i="58"/>
  <c r="Y26" i="58"/>
  <c r="W16" i="49"/>
  <c r="U16" i="49"/>
  <c r="Y16" i="49"/>
  <c r="U38" i="37"/>
  <c r="Y38" i="37"/>
  <c r="W38" i="37"/>
  <c r="Y21" i="24"/>
  <c r="U21" i="24"/>
  <c r="W21" i="24"/>
  <c r="U15" i="26"/>
  <c r="Y15" i="26"/>
  <c r="W15" i="26"/>
  <c r="Y38" i="53"/>
  <c r="U38" i="53"/>
  <c r="W38" i="53"/>
  <c r="Y12" i="54"/>
  <c r="U12" i="54"/>
  <c r="W12" i="54"/>
  <c r="W36" i="47"/>
  <c r="Y36" i="47"/>
  <c r="U36" i="47"/>
  <c r="U17" i="35"/>
  <c r="Y17" i="35"/>
  <c r="W17" i="35"/>
  <c r="U20" i="50"/>
  <c r="Y20" i="50"/>
  <c r="W20" i="50"/>
  <c r="W32" i="28"/>
  <c r="Y32" i="28"/>
  <c r="U32" i="28"/>
  <c r="Y41" i="34"/>
  <c r="W41" i="34"/>
  <c r="U41" i="34"/>
  <c r="W25" i="36"/>
  <c r="Y25" i="36"/>
  <c r="U25" i="36"/>
  <c r="Y21" i="31"/>
  <c r="U21" i="31"/>
  <c r="W21" i="31"/>
  <c r="W23" i="30"/>
  <c r="Y23" i="30"/>
  <c r="U23" i="30"/>
  <c r="U31" i="21"/>
  <c r="Y31" i="21"/>
  <c r="W31" i="21"/>
  <c r="W28" i="49"/>
  <c r="U28" i="49"/>
  <c r="Y28" i="49"/>
  <c r="W13" i="48"/>
  <c r="Y13" i="48"/>
  <c r="U13" i="48"/>
  <c r="Y10" i="20"/>
  <c r="W10" i="20"/>
  <c r="U10" i="20"/>
  <c r="W31" i="54"/>
  <c r="Y31" i="54"/>
  <c r="U31" i="54"/>
  <c r="W17" i="47"/>
  <c r="Y17" i="47"/>
  <c r="U17" i="47"/>
  <c r="Y35" i="34"/>
  <c r="U35" i="34"/>
  <c r="W35" i="34"/>
  <c r="Y22" i="39"/>
  <c r="U22" i="39"/>
  <c r="W22" i="39"/>
  <c r="W33" i="39"/>
  <c r="Y33" i="39"/>
  <c r="U33" i="39"/>
  <c r="U18" i="41"/>
  <c r="W18" i="41"/>
  <c r="Y18" i="41"/>
  <c r="Y23" i="31"/>
  <c r="U23" i="31"/>
  <c r="W23" i="31"/>
  <c r="U40" i="30"/>
  <c r="Y40" i="30"/>
  <c r="W40" i="30"/>
  <c r="Y24" i="22"/>
  <c r="U24" i="22"/>
  <c r="W24" i="22"/>
  <c r="Y22" i="41"/>
  <c r="U22" i="41"/>
  <c r="W22" i="41"/>
  <c r="W16" i="39"/>
  <c r="Y16" i="39"/>
  <c r="U16" i="39"/>
  <c r="W38" i="41"/>
  <c r="U38" i="41"/>
  <c r="Y38" i="41"/>
  <c r="U30" i="41"/>
  <c r="W30" i="41"/>
  <c r="Y30" i="41"/>
  <c r="U39" i="36"/>
  <c r="Y39" i="36"/>
  <c r="W39" i="36"/>
  <c r="Y34" i="36"/>
  <c r="U34" i="36"/>
  <c r="W34" i="36"/>
  <c r="Y15" i="52"/>
  <c r="W15" i="52"/>
  <c r="U15" i="52"/>
  <c r="Y25" i="52"/>
  <c r="W25" i="52"/>
  <c r="U25" i="52"/>
  <c r="Y33" i="40"/>
  <c r="U33" i="40"/>
  <c r="W33" i="40"/>
  <c r="U24" i="30"/>
  <c r="W24" i="30"/>
  <c r="Y24" i="30"/>
  <c r="W13" i="21"/>
  <c r="U13" i="21"/>
  <c r="Y13" i="21"/>
  <c r="Y29" i="21"/>
  <c r="W29" i="21"/>
  <c r="U29" i="21"/>
  <c r="U42" i="49"/>
  <c r="Y42" i="49"/>
  <c r="W42" i="49"/>
  <c r="W41" i="56"/>
  <c r="U41" i="56"/>
  <c r="Y41" i="56"/>
  <c r="W21" i="56"/>
  <c r="Y21" i="56"/>
  <c r="U21" i="56"/>
  <c r="U8" i="22"/>
  <c r="Y8" i="22"/>
  <c r="W8" i="22"/>
  <c r="W8" i="48"/>
  <c r="Y8" i="48"/>
  <c r="U8" i="48"/>
  <c r="W41" i="48"/>
  <c r="Y41" i="48"/>
  <c r="U41" i="48"/>
  <c r="Y40" i="48"/>
  <c r="U40" i="48"/>
  <c r="W40" i="48"/>
  <c r="U15" i="37"/>
  <c r="W15" i="37"/>
  <c r="Y15" i="37"/>
  <c r="W31" i="37"/>
  <c r="Y31" i="37"/>
  <c r="U31" i="37"/>
  <c r="W15" i="24"/>
  <c r="Y15" i="24"/>
  <c r="U15" i="24"/>
  <c r="Y42" i="24"/>
  <c r="W42" i="24"/>
  <c r="U42" i="24"/>
  <c r="Y41" i="24"/>
  <c r="U41" i="24"/>
  <c r="W41" i="24"/>
  <c r="U12" i="26"/>
  <c r="W12" i="26"/>
  <c r="Y12" i="26"/>
  <c r="U36" i="26"/>
  <c r="W36" i="26"/>
  <c r="Y36" i="26"/>
  <c r="Y29" i="44"/>
  <c r="W29" i="44"/>
  <c r="U29" i="44"/>
  <c r="Y34" i="44"/>
  <c r="W34" i="44"/>
  <c r="U34" i="44"/>
  <c r="U35" i="44"/>
  <c r="Y35" i="44"/>
  <c r="W35" i="44"/>
  <c r="U16" i="53"/>
  <c r="Y16" i="53"/>
  <c r="W16" i="53"/>
  <c r="Y27" i="53"/>
  <c r="W27" i="53"/>
  <c r="U27" i="53"/>
  <c r="U42" i="20"/>
  <c r="W42" i="20"/>
  <c r="Y42" i="20"/>
  <c r="Y7" i="20"/>
  <c r="W7" i="20"/>
  <c r="U7" i="20"/>
  <c r="Y18" i="20"/>
  <c r="U18" i="20"/>
  <c r="W18" i="20"/>
  <c r="Y36" i="54"/>
  <c r="W36" i="54"/>
  <c r="U36" i="54"/>
  <c r="U17" i="54"/>
  <c r="W17" i="54"/>
  <c r="Y17" i="54"/>
  <c r="W35" i="42"/>
  <c r="U35" i="42"/>
  <c r="Y35" i="42"/>
  <c r="W40" i="42"/>
  <c r="Y40" i="42"/>
  <c r="U40" i="42"/>
  <c r="U18" i="42"/>
  <c r="Y18" i="42"/>
  <c r="W18" i="42"/>
  <c r="W13" i="47"/>
  <c r="U13" i="47"/>
  <c r="Y13" i="47"/>
  <c r="Y38" i="47"/>
  <c r="U38" i="47"/>
  <c r="W38" i="47"/>
  <c r="W8" i="35"/>
  <c r="Y8" i="35"/>
  <c r="U8" i="35"/>
  <c r="W11" i="35"/>
  <c r="Y11" i="35"/>
  <c r="U11" i="35"/>
  <c r="W39" i="35"/>
  <c r="Y39" i="35"/>
  <c r="U39" i="35"/>
  <c r="U14" i="50"/>
  <c r="Y14" i="50"/>
  <c r="W14" i="50"/>
  <c r="W25" i="50"/>
  <c r="Y25" i="50"/>
  <c r="U25" i="50"/>
  <c r="Y8" i="23"/>
  <c r="W8" i="23"/>
  <c r="U8" i="23"/>
  <c r="Y17" i="23"/>
  <c r="W17" i="23"/>
  <c r="U17" i="23"/>
  <c r="U33" i="23"/>
  <c r="Y33" i="23"/>
  <c r="W33" i="23"/>
  <c r="U38" i="28"/>
  <c r="Y38" i="28"/>
  <c r="W38" i="28"/>
  <c r="Y11" i="28"/>
  <c r="W11" i="28"/>
  <c r="U11" i="28"/>
  <c r="W13" i="33"/>
  <c r="Y13" i="33"/>
  <c r="U13" i="33"/>
  <c r="Y24" i="33"/>
  <c r="W24" i="33"/>
  <c r="U24" i="33"/>
  <c r="W6" i="33"/>
  <c r="U6" i="33"/>
  <c r="Y6" i="33"/>
  <c r="U9" i="29"/>
  <c r="Y9" i="29"/>
  <c r="W9" i="29"/>
  <c r="R44" i="29"/>
  <c r="S5" i="29"/>
  <c r="Y19" i="34"/>
  <c r="U19" i="34"/>
  <c r="W19" i="34"/>
  <c r="Y14" i="34"/>
  <c r="U14" i="34"/>
  <c r="W14" i="34"/>
  <c r="Y11" i="34"/>
  <c r="U11" i="34"/>
  <c r="W11" i="34"/>
  <c r="U35" i="41"/>
  <c r="Y35" i="41"/>
  <c r="W35" i="41"/>
  <c r="U41" i="58"/>
  <c r="Y41" i="58"/>
  <c r="W41" i="58"/>
  <c r="U25" i="42"/>
  <c r="Y25" i="42"/>
  <c r="W25" i="42"/>
  <c r="U11" i="47"/>
  <c r="W11" i="47"/>
  <c r="Y11" i="47"/>
  <c r="W26" i="50"/>
  <c r="Y26" i="50"/>
  <c r="U26" i="50"/>
  <c r="W10" i="34"/>
  <c r="Y10" i="34"/>
  <c r="U10" i="34"/>
  <c r="Y32" i="41"/>
  <c r="W32" i="41"/>
  <c r="U32" i="41"/>
  <c r="Y18" i="36"/>
  <c r="W18" i="36"/>
  <c r="U18" i="36"/>
  <c r="U7" i="52"/>
  <c r="W7" i="52"/>
  <c r="Y7" i="52"/>
  <c r="U15" i="40"/>
  <c r="Y15" i="40"/>
  <c r="W15" i="40"/>
  <c r="W8" i="58"/>
  <c r="U8" i="58"/>
  <c r="Y8" i="58"/>
  <c r="U37" i="30"/>
  <c r="Y37" i="30"/>
  <c r="W37" i="30"/>
  <c r="Y22" i="21"/>
  <c r="W22" i="21"/>
  <c r="U22" i="21"/>
  <c r="U24" i="49"/>
  <c r="Y24" i="49"/>
  <c r="W24" i="49"/>
  <c r="Y32" i="22"/>
  <c r="U32" i="22"/>
  <c r="W32" i="22"/>
  <c r="U24" i="48"/>
  <c r="Y24" i="48"/>
  <c r="W24" i="48"/>
  <c r="Y30" i="24"/>
  <c r="W30" i="24"/>
  <c r="U30" i="24"/>
  <c r="Y43" i="53"/>
  <c r="W43" i="53"/>
  <c r="U43" i="53"/>
  <c r="W14" i="20"/>
  <c r="U14" i="20"/>
  <c r="Y14" i="20"/>
  <c r="U40" i="47"/>
  <c r="W40" i="47"/>
  <c r="Y40" i="47"/>
  <c r="U16" i="35"/>
  <c r="W16" i="35"/>
  <c r="Y16" i="35"/>
  <c r="Y28" i="35"/>
  <c r="U28" i="35"/>
  <c r="W28" i="35"/>
  <c r="U24" i="50"/>
  <c r="Y24" i="50"/>
  <c r="W24" i="50"/>
  <c r="U35" i="29"/>
  <c r="W35" i="29"/>
  <c r="Y35" i="29"/>
  <c r="Y39" i="41"/>
  <c r="U39" i="41"/>
  <c r="W39" i="41"/>
  <c r="W27" i="36"/>
  <c r="U27" i="36"/>
  <c r="Y27" i="36"/>
  <c r="S5" i="52"/>
  <c r="R44" i="52"/>
  <c r="W8" i="52"/>
  <c r="Y8" i="52"/>
  <c r="U8" i="52"/>
  <c r="W33" i="58"/>
  <c r="U33" i="58"/>
  <c r="Y33" i="58"/>
  <c r="W21" i="21"/>
  <c r="Y21" i="21"/>
  <c r="U21" i="21"/>
  <c r="Y6" i="26"/>
  <c r="U6" i="26"/>
  <c r="W6" i="26"/>
  <c r="U13" i="42"/>
  <c r="Y13" i="42"/>
  <c r="W13" i="42"/>
  <c r="Y42" i="47"/>
  <c r="U42" i="47"/>
  <c r="W42" i="47"/>
  <c r="W19" i="47"/>
  <c r="U19" i="47"/>
  <c r="Y19" i="47"/>
  <c r="Y19" i="28"/>
  <c r="U19" i="28"/>
  <c r="W19" i="28"/>
  <c r="W27" i="22"/>
  <c r="U27" i="22"/>
  <c r="Y27" i="22"/>
  <c r="R44" i="48"/>
  <c r="S5" i="48"/>
  <c r="U39" i="37"/>
  <c r="W39" i="37"/>
  <c r="Y39" i="37"/>
  <c r="W28" i="26"/>
  <c r="Y28" i="26"/>
  <c r="U28" i="26"/>
  <c r="Y30" i="42"/>
  <c r="U30" i="42"/>
  <c r="W30" i="42"/>
  <c r="U9" i="47"/>
  <c r="W9" i="47"/>
  <c r="Y9" i="47"/>
  <c r="U7" i="29"/>
  <c r="Y7" i="29"/>
  <c r="W7" i="29"/>
  <c r="Y15" i="41"/>
  <c r="U15" i="41"/>
  <c r="W15" i="41"/>
  <c r="U27" i="39"/>
  <c r="Y27" i="39"/>
  <c r="W27" i="39"/>
  <c r="U34" i="31"/>
  <c r="W34" i="31"/>
  <c r="Y34" i="31"/>
  <c r="U8" i="40"/>
  <c r="Y8" i="40"/>
  <c r="W8" i="40"/>
  <c r="U43" i="40"/>
  <c r="W43" i="40"/>
  <c r="Y43" i="40"/>
  <c r="U29" i="58"/>
  <c r="Y29" i="58"/>
  <c r="W29" i="58"/>
  <c r="Y37" i="21"/>
  <c r="U37" i="21"/>
  <c r="W37" i="21"/>
  <c r="Y14" i="22"/>
  <c r="W14" i="22"/>
  <c r="U14" i="22"/>
  <c r="W5" i="39"/>
  <c r="U5" i="39"/>
  <c r="Y5" i="39"/>
  <c r="Y6" i="39"/>
  <c r="W6" i="39"/>
  <c r="U6" i="39"/>
  <c r="Y42" i="41"/>
  <c r="W42" i="41"/>
  <c r="U42" i="41"/>
  <c r="Y26" i="52"/>
  <c r="U26" i="52"/>
  <c r="W26" i="52"/>
  <c r="W41" i="31"/>
  <c r="Y41" i="31"/>
  <c r="U41" i="31"/>
  <c r="Y37" i="31"/>
  <c r="U37" i="31"/>
  <c r="W37" i="31"/>
  <c r="W17" i="40"/>
  <c r="Y17" i="40"/>
  <c r="U17" i="40"/>
  <c r="Y29" i="40"/>
  <c r="W29" i="40"/>
  <c r="U29" i="40"/>
  <c r="Y36" i="58"/>
  <c r="W36" i="58"/>
  <c r="U36" i="58"/>
  <c r="Y18" i="58"/>
  <c r="W18" i="58"/>
  <c r="U18" i="58"/>
  <c r="W8" i="30"/>
  <c r="Y8" i="30"/>
  <c r="U8" i="30"/>
  <c r="Y38" i="21"/>
  <c r="U38" i="21"/>
  <c r="W38" i="21"/>
  <c r="U20" i="49"/>
  <c r="W20" i="49"/>
  <c r="Y20" i="49"/>
  <c r="W14" i="56"/>
  <c r="U14" i="56"/>
  <c r="Y14" i="56"/>
  <c r="W7" i="22"/>
  <c r="Y7" i="22"/>
  <c r="U7" i="22"/>
  <c r="Y21" i="39"/>
  <c r="W21" i="39"/>
  <c r="U21" i="39"/>
  <c r="Y26" i="39"/>
  <c r="U26" i="39"/>
  <c r="W26" i="39"/>
  <c r="U21" i="41"/>
  <c r="Y21" i="41"/>
  <c r="W21" i="41"/>
  <c r="W41" i="41"/>
  <c r="U41" i="41"/>
  <c r="Y41" i="41"/>
  <c r="W40" i="36"/>
  <c r="Y40" i="36"/>
  <c r="U40" i="36"/>
  <c r="U19" i="52"/>
  <c r="W19" i="52"/>
  <c r="Y19" i="52"/>
  <c r="U6" i="52"/>
  <c r="Y6" i="52"/>
  <c r="W6" i="52"/>
  <c r="W34" i="52"/>
  <c r="Y34" i="52"/>
  <c r="U34" i="52"/>
  <c r="Y6" i="31"/>
  <c r="W6" i="31"/>
  <c r="U6" i="31"/>
  <c r="Y8" i="31"/>
  <c r="W8" i="31"/>
  <c r="U8" i="31"/>
  <c r="W42" i="40"/>
  <c r="U42" i="40"/>
  <c r="Y42" i="40"/>
  <c r="Y21" i="40"/>
  <c r="U21" i="40"/>
  <c r="W21" i="40"/>
  <c r="U20" i="58"/>
  <c r="Y20" i="58"/>
  <c r="W20" i="58"/>
  <c r="W12" i="58"/>
  <c r="U12" i="58"/>
  <c r="Y12" i="58"/>
  <c r="Y31" i="58"/>
  <c r="W31" i="58"/>
  <c r="U31" i="58"/>
  <c r="Y9" i="30"/>
  <c r="W9" i="30"/>
  <c r="U9" i="30"/>
  <c r="Y43" i="30"/>
  <c r="U43" i="30"/>
  <c r="W43" i="30"/>
  <c r="W35" i="21"/>
  <c r="U35" i="21"/>
  <c r="Y35" i="21"/>
  <c r="Y10" i="21"/>
  <c r="W10" i="21"/>
  <c r="U10" i="21"/>
  <c r="R44" i="21"/>
  <c r="S5" i="21"/>
  <c r="Y11" i="49"/>
  <c r="W11" i="49"/>
  <c r="U11" i="49"/>
  <c r="Y8" i="49"/>
  <c r="W8" i="49"/>
  <c r="U8" i="49"/>
  <c r="U11" i="56"/>
  <c r="Y11" i="56"/>
  <c r="W11" i="56"/>
  <c r="U16" i="56"/>
  <c r="W16" i="56"/>
  <c r="Y16" i="56"/>
  <c r="Y20" i="56"/>
  <c r="W20" i="56"/>
  <c r="U20" i="56"/>
  <c r="W20" i="22"/>
  <c r="Y20" i="22"/>
  <c r="U20" i="22"/>
  <c r="Y17" i="22"/>
  <c r="U17" i="22"/>
  <c r="W17" i="22"/>
  <c r="U7" i="48"/>
  <c r="Y7" i="48"/>
  <c r="W7" i="48"/>
  <c r="Y27" i="48"/>
  <c r="U27" i="48"/>
  <c r="W27" i="48"/>
  <c r="W14" i="48"/>
  <c r="Y14" i="48"/>
  <c r="U14" i="48"/>
  <c r="U25" i="37"/>
  <c r="Y25" i="37"/>
  <c r="W25" i="37"/>
  <c r="U27" i="37"/>
  <c r="W27" i="37"/>
  <c r="Y27" i="37"/>
  <c r="U31" i="24"/>
  <c r="Y31" i="24"/>
  <c r="W31" i="24"/>
  <c r="Y20" i="24"/>
  <c r="U20" i="24"/>
  <c r="W20" i="24"/>
  <c r="W10" i="24"/>
  <c r="U10" i="24"/>
  <c r="Y10" i="24"/>
  <c r="Y20" i="26"/>
  <c r="W20" i="26"/>
  <c r="U20" i="26"/>
  <c r="Y35" i="26"/>
  <c r="U35" i="26"/>
  <c r="W35" i="26"/>
  <c r="U23" i="44"/>
  <c r="Y23" i="44"/>
  <c r="W23" i="44"/>
  <c r="W16" i="44"/>
  <c r="Y16" i="44"/>
  <c r="U16" i="44"/>
  <c r="U14" i="44"/>
  <c r="W14" i="44"/>
  <c r="Y14" i="44"/>
  <c r="Y11" i="53"/>
  <c r="W11" i="53"/>
  <c r="U11" i="53"/>
  <c r="W32" i="53"/>
  <c r="U32" i="53"/>
  <c r="Y32" i="53"/>
  <c r="U17" i="20"/>
  <c r="Y17" i="20"/>
  <c r="W17" i="20"/>
  <c r="Y28" i="20"/>
  <c r="W28" i="20"/>
  <c r="U28" i="20"/>
  <c r="Y21" i="20"/>
  <c r="W21" i="20"/>
  <c r="U21" i="20"/>
  <c r="U8" i="54"/>
  <c r="W8" i="54"/>
  <c r="Y8" i="54"/>
  <c r="Y22" i="54"/>
  <c r="W22" i="54"/>
  <c r="U22" i="54"/>
  <c r="Y41" i="42"/>
  <c r="W41" i="42"/>
  <c r="U41" i="42"/>
  <c r="U29" i="42"/>
  <c r="W29" i="42"/>
  <c r="Y29" i="42"/>
  <c r="S5" i="42"/>
  <c r="R44" i="42"/>
  <c r="W31" i="47"/>
  <c r="U31" i="47"/>
  <c r="Y31" i="47"/>
  <c r="Y33" i="47"/>
  <c r="U33" i="47"/>
  <c r="W33" i="47"/>
  <c r="W40" i="35"/>
  <c r="U40" i="35"/>
  <c r="Y40" i="35"/>
  <c r="U7" i="35"/>
  <c r="W7" i="35"/>
  <c r="Y7" i="35"/>
  <c r="W21" i="35"/>
  <c r="Y21" i="35"/>
  <c r="U21" i="35"/>
  <c r="U6" i="50"/>
  <c r="Y6" i="50"/>
  <c r="W6" i="50"/>
  <c r="Y12" i="50"/>
  <c r="W12" i="50"/>
  <c r="U12" i="50"/>
  <c r="U30" i="23"/>
  <c r="Y30" i="23"/>
  <c r="W30" i="23"/>
  <c r="Y40" i="23"/>
  <c r="W40" i="23"/>
  <c r="U40" i="23"/>
  <c r="W19" i="23"/>
  <c r="U19" i="23"/>
  <c r="Y19" i="23"/>
  <c r="Y30" i="28"/>
  <c r="U30" i="28"/>
  <c r="W30" i="28"/>
  <c r="W18" i="28"/>
  <c r="Y18" i="28"/>
  <c r="U18" i="28"/>
  <c r="Y7" i="33"/>
  <c r="W7" i="33"/>
  <c r="U7" i="33"/>
  <c r="U36" i="33"/>
  <c r="Y36" i="33"/>
  <c r="W36" i="33"/>
  <c r="W15" i="33"/>
  <c r="Y15" i="33"/>
  <c r="U15" i="33"/>
  <c r="W26" i="29"/>
  <c r="U26" i="29"/>
  <c r="Y26" i="29"/>
  <c r="Y19" i="29"/>
  <c r="W19" i="29"/>
  <c r="U19" i="29"/>
  <c r="U13" i="34"/>
  <c r="W13" i="34"/>
  <c r="Y13" i="34"/>
  <c r="W32" i="34"/>
  <c r="Y32" i="34"/>
  <c r="U32" i="34"/>
  <c r="Y24" i="34"/>
  <c r="W24" i="34"/>
  <c r="U24" i="34"/>
  <c r="U20" i="31"/>
  <c r="W20" i="31"/>
  <c r="Y20" i="31"/>
  <c r="R31" i="25"/>
  <c r="S31" i="25" s="1"/>
  <c r="R41" i="25"/>
  <c r="S41" i="25" s="1"/>
  <c r="R14" i="25"/>
  <c r="S14" i="25" s="1"/>
  <c r="R24" i="25"/>
  <c r="S24" i="25" s="1"/>
  <c r="R32" i="25"/>
  <c r="S32" i="25" s="1"/>
  <c r="R42" i="25"/>
  <c r="S42" i="25" s="1"/>
  <c r="R16" i="25"/>
  <c r="S16" i="25" s="1"/>
  <c r="R5" i="25"/>
  <c r="R34" i="25"/>
  <c r="S34" i="25" s="1"/>
  <c r="R25" i="25"/>
  <c r="S25" i="25" s="1"/>
  <c r="R17" i="25"/>
  <c r="S17" i="25" s="1"/>
  <c r="R43" i="25"/>
  <c r="S43" i="25" s="1"/>
  <c r="R35" i="25"/>
  <c r="S35" i="25" s="1"/>
  <c r="R8" i="25"/>
  <c r="S8" i="25" s="1"/>
  <c r="R10" i="25"/>
  <c r="S10" i="25" s="1"/>
  <c r="R26" i="25"/>
  <c r="S26" i="25" s="1"/>
  <c r="R28" i="25"/>
  <c r="S28" i="25" s="1"/>
  <c r="R9" i="25"/>
  <c r="S9" i="25" s="1"/>
  <c r="R6" i="25"/>
  <c r="S6" i="25" s="1"/>
  <c r="R18" i="25"/>
  <c r="S18" i="25" s="1"/>
  <c r="R27" i="25"/>
  <c r="S27" i="25" s="1"/>
  <c r="R12" i="25"/>
  <c r="S12" i="25" s="1"/>
  <c r="R36" i="25"/>
  <c r="S36" i="25" s="1"/>
  <c r="R11" i="25"/>
  <c r="S11" i="25" s="1"/>
  <c r="R33" i="25"/>
  <c r="S33" i="25" s="1"/>
  <c r="R20" i="25"/>
  <c r="S20" i="25" s="1"/>
  <c r="R22" i="25"/>
  <c r="S22" i="25" s="1"/>
  <c r="R29" i="25"/>
  <c r="S29" i="25" s="1"/>
  <c r="R40" i="25"/>
  <c r="S40" i="25" s="1"/>
  <c r="R7" i="25"/>
  <c r="S7" i="25" s="1"/>
  <c r="R13" i="25"/>
  <c r="S13" i="25" s="1"/>
  <c r="R21" i="25"/>
  <c r="S21" i="25" s="1"/>
  <c r="R38" i="25"/>
  <c r="S38" i="25" s="1"/>
  <c r="R19" i="25"/>
  <c r="S19" i="25" s="1"/>
  <c r="R30" i="25"/>
  <c r="S30" i="25" s="1"/>
  <c r="R15" i="25"/>
  <c r="S15" i="25" s="1"/>
  <c r="R37" i="25"/>
  <c r="S37" i="25" s="1"/>
  <c r="R39" i="25"/>
  <c r="S39" i="25" s="1"/>
  <c r="R23" i="25"/>
  <c r="S23" i="25" s="1"/>
  <c r="Y40" i="26"/>
  <c r="W40" i="26"/>
  <c r="U40" i="26"/>
  <c r="Y18" i="44"/>
  <c r="W18" i="44"/>
  <c r="U18" i="44"/>
  <c r="W21" i="53"/>
  <c r="U21" i="53"/>
  <c r="Y21" i="53"/>
  <c r="W12" i="20"/>
  <c r="Y12" i="20"/>
  <c r="U12" i="20"/>
  <c r="W24" i="47"/>
  <c r="Y24" i="47"/>
  <c r="U24" i="47"/>
  <c r="W20" i="23"/>
  <c r="U20" i="23"/>
  <c r="Y20" i="23"/>
  <c r="U9" i="41"/>
  <c r="W9" i="41"/>
  <c r="Y9" i="41"/>
  <c r="U41" i="52"/>
  <c r="Y41" i="52"/>
  <c r="W41" i="52"/>
  <c r="Y25" i="31"/>
  <c r="W25" i="31"/>
  <c r="U25" i="31"/>
  <c r="Y25" i="40"/>
  <c r="U25" i="40"/>
  <c r="W25" i="40"/>
  <c r="W16" i="58"/>
  <c r="U16" i="58"/>
  <c r="Y16" i="58"/>
  <c r="Y30" i="58"/>
  <c r="W30" i="58"/>
  <c r="U30" i="58"/>
  <c r="W22" i="30"/>
  <c r="U22" i="30"/>
  <c r="Y22" i="30"/>
  <c r="W27" i="23"/>
  <c r="U27" i="23"/>
  <c r="Y27" i="23"/>
  <c r="U9" i="36"/>
  <c r="W9" i="36"/>
  <c r="Y9" i="36"/>
  <c r="W32" i="40"/>
  <c r="U32" i="40"/>
  <c r="Y32" i="40"/>
  <c r="U39" i="21"/>
  <c r="W39" i="21"/>
  <c r="Y39" i="21"/>
  <c r="Y23" i="56"/>
  <c r="U23" i="56"/>
  <c r="W23" i="56"/>
  <c r="Y33" i="48"/>
  <c r="W33" i="48"/>
  <c r="U33" i="48"/>
  <c r="W30" i="37"/>
  <c r="Y30" i="37"/>
  <c r="U30" i="37"/>
  <c r="U10" i="26"/>
  <c r="W10" i="26"/>
  <c r="Y10" i="26"/>
  <c r="W21" i="44"/>
  <c r="U21" i="44"/>
  <c r="Y21" i="44"/>
  <c r="Y8" i="20"/>
  <c r="W8" i="20"/>
  <c r="U8" i="20"/>
  <c r="U41" i="54"/>
  <c r="W41" i="54"/>
  <c r="Y41" i="54"/>
  <c r="U30" i="50"/>
  <c r="Y30" i="50"/>
  <c r="W30" i="50"/>
  <c r="Y23" i="23"/>
  <c r="W23" i="23"/>
  <c r="U23" i="23"/>
  <c r="U19" i="33"/>
  <c r="W19" i="33"/>
  <c r="Y19" i="33"/>
  <c r="U29" i="36"/>
  <c r="W29" i="36"/>
  <c r="Y29" i="36"/>
  <c r="W43" i="26"/>
  <c r="U43" i="26"/>
  <c r="Y43" i="26"/>
  <c r="Y23" i="41"/>
  <c r="W23" i="41"/>
  <c r="U23" i="41"/>
  <c r="Y26" i="36"/>
  <c r="U26" i="36"/>
  <c r="W26" i="36"/>
  <c r="Y8" i="39"/>
  <c r="W8" i="39"/>
  <c r="U8" i="39"/>
  <c r="W37" i="39"/>
  <c r="U37" i="39"/>
  <c r="Y37" i="39"/>
  <c r="U43" i="41"/>
  <c r="Y43" i="41"/>
  <c r="W43" i="41"/>
  <c r="U6" i="41"/>
  <c r="W6" i="41"/>
  <c r="Y6" i="41"/>
  <c r="Y34" i="41"/>
  <c r="W34" i="41"/>
  <c r="U34" i="41"/>
  <c r="W22" i="36"/>
  <c r="Y22" i="36"/>
  <c r="U22" i="36"/>
  <c r="Y6" i="36"/>
  <c r="W6" i="36"/>
  <c r="U6" i="36"/>
  <c r="W24" i="52"/>
  <c r="U24" i="52"/>
  <c r="Y24" i="52"/>
  <c r="Y22" i="52"/>
  <c r="U22" i="52"/>
  <c r="W22" i="52"/>
  <c r="Y16" i="52"/>
  <c r="U16" i="52"/>
  <c r="W16" i="52"/>
  <c r="Y33" i="31"/>
  <c r="W33" i="31"/>
  <c r="U33" i="31"/>
  <c r="W16" i="31"/>
  <c r="U16" i="31"/>
  <c r="Y16" i="31"/>
  <c r="Y22" i="40"/>
  <c r="W22" i="40"/>
  <c r="U22" i="40"/>
  <c r="Y20" i="40"/>
  <c r="W20" i="40"/>
  <c r="U20" i="40"/>
  <c r="S5" i="58"/>
  <c r="R44" i="58"/>
  <c r="Y6" i="58"/>
  <c r="U6" i="58"/>
  <c r="W6" i="58"/>
  <c r="W24" i="58"/>
  <c r="U24" i="58"/>
  <c r="Y24" i="58"/>
  <c r="W25" i="30"/>
  <c r="Y25" i="30"/>
  <c r="U25" i="30"/>
  <c r="R44" i="30"/>
  <c r="S5" i="30"/>
  <c r="Y9" i="21"/>
  <c r="U9" i="21"/>
  <c r="W9" i="21"/>
  <c r="W42" i="21"/>
  <c r="Y42" i="21"/>
  <c r="U42" i="21"/>
  <c r="Y24" i="21"/>
  <c r="W24" i="21"/>
  <c r="U24" i="21"/>
  <c r="U32" i="49"/>
  <c r="Y32" i="49"/>
  <c r="W32" i="49"/>
  <c r="U17" i="49"/>
  <c r="Y17" i="49"/>
  <c r="W17" i="49"/>
  <c r="U17" i="56"/>
  <c r="Y17" i="56"/>
  <c r="W17" i="56"/>
  <c r="Y26" i="56"/>
  <c r="U26" i="56"/>
  <c r="W26" i="56"/>
  <c r="Y34" i="56"/>
  <c r="U34" i="56"/>
  <c r="W34" i="56"/>
  <c r="U39" i="22"/>
  <c r="Y39" i="22"/>
  <c r="W39" i="22"/>
  <c r="Y31" i="22"/>
  <c r="U31" i="22"/>
  <c r="W31" i="22"/>
  <c r="Y35" i="48"/>
  <c r="U35" i="48"/>
  <c r="W35" i="48"/>
  <c r="W26" i="48"/>
  <c r="U26" i="48"/>
  <c r="Y26" i="48"/>
  <c r="Y17" i="48"/>
  <c r="U17" i="48"/>
  <c r="W17" i="48"/>
  <c r="U34" i="37"/>
  <c r="Y34" i="37"/>
  <c r="W34" i="37"/>
  <c r="Y13" i="37"/>
  <c r="W13" i="37"/>
  <c r="U13" i="37"/>
  <c r="Y14" i="24"/>
  <c r="U14" i="24"/>
  <c r="W14" i="24"/>
  <c r="U25" i="24"/>
  <c r="Y25" i="24"/>
  <c r="W25" i="24"/>
  <c r="Y33" i="24"/>
  <c r="W33" i="24"/>
  <c r="U33" i="24"/>
  <c r="Y24" i="26"/>
  <c r="W24" i="26"/>
  <c r="U24" i="26"/>
  <c r="U7" i="26"/>
  <c r="Y7" i="26"/>
  <c r="W7" i="26"/>
  <c r="W6" i="44"/>
  <c r="U6" i="44"/>
  <c r="Y6" i="44"/>
  <c r="W43" i="44"/>
  <c r="U43" i="44"/>
  <c r="Y43" i="44"/>
  <c r="Y18" i="53"/>
  <c r="U18" i="53"/>
  <c r="W18" i="53"/>
  <c r="Y39" i="53"/>
  <c r="U39" i="53"/>
  <c r="W39" i="53"/>
  <c r="Y19" i="20"/>
  <c r="W19" i="20"/>
  <c r="U19" i="20"/>
  <c r="U41" i="20"/>
  <c r="Y41" i="20"/>
  <c r="W41" i="20"/>
  <c r="Y26" i="20"/>
  <c r="U26" i="20"/>
  <c r="W26" i="20"/>
  <c r="W20" i="54"/>
  <c r="U20" i="54"/>
  <c r="Y20" i="54"/>
  <c r="W25" i="54"/>
  <c r="Y25" i="54"/>
  <c r="U25" i="54"/>
  <c r="Y34" i="42"/>
  <c r="U34" i="42"/>
  <c r="W34" i="42"/>
  <c r="Y28" i="42"/>
  <c r="W28" i="42"/>
  <c r="U28" i="42"/>
  <c r="U39" i="42"/>
  <c r="Y39" i="42"/>
  <c r="W39" i="42"/>
  <c r="W30" i="47"/>
  <c r="Y30" i="47"/>
  <c r="U30" i="47"/>
  <c r="Y27" i="47"/>
  <c r="W27" i="47"/>
  <c r="U27" i="47"/>
  <c r="W18" i="35"/>
  <c r="U18" i="35"/>
  <c r="Y18" i="35"/>
  <c r="Y24" i="35"/>
  <c r="U24" i="35"/>
  <c r="W24" i="35"/>
  <c r="W29" i="35"/>
  <c r="U29" i="35"/>
  <c r="Y29" i="35"/>
  <c r="U37" i="50"/>
  <c r="W37" i="50"/>
  <c r="Y37" i="50"/>
  <c r="Y34" i="50"/>
  <c r="W34" i="50"/>
  <c r="U34" i="50"/>
  <c r="U24" i="23"/>
  <c r="Y24" i="23"/>
  <c r="W24" i="23"/>
  <c r="S5" i="23"/>
  <c r="R44" i="23"/>
  <c r="U13" i="23"/>
  <c r="W13" i="23"/>
  <c r="Y13" i="23"/>
  <c r="U27" i="28"/>
  <c r="Y27" i="28"/>
  <c r="W27" i="28"/>
  <c r="Y39" i="28"/>
  <c r="U39" i="28"/>
  <c r="W39" i="28"/>
  <c r="Y25" i="33"/>
  <c r="W25" i="33"/>
  <c r="U25" i="33"/>
  <c r="Y30" i="33"/>
  <c r="U30" i="33"/>
  <c r="W30" i="33"/>
  <c r="U41" i="33"/>
  <c r="Y41" i="33"/>
  <c r="W41" i="33"/>
  <c r="U21" i="29"/>
  <c r="Y21" i="29"/>
  <c r="W21" i="29"/>
  <c r="Y23" i="29"/>
  <c r="U23" i="29"/>
  <c r="W23" i="29"/>
  <c r="Y43" i="34"/>
  <c r="U43" i="34"/>
  <c r="W43" i="34"/>
  <c r="Y6" i="34"/>
  <c r="U6" i="34"/>
  <c r="W6" i="34"/>
  <c r="Y39" i="34"/>
  <c r="U39" i="34"/>
  <c r="W39" i="34"/>
  <c r="U40" i="52"/>
  <c r="W40" i="52"/>
  <c r="Y40" i="52"/>
  <c r="W32" i="21"/>
  <c r="U32" i="21"/>
  <c r="Y32" i="21"/>
  <c r="W15" i="56"/>
  <c r="Y15" i="56"/>
  <c r="U15" i="56"/>
  <c r="U10" i="39"/>
  <c r="W10" i="39"/>
  <c r="Y10" i="39"/>
  <c r="U43" i="21"/>
  <c r="Y43" i="21"/>
  <c r="W43" i="21"/>
  <c r="W24" i="36"/>
  <c r="U24" i="36"/>
  <c r="Y24" i="36"/>
  <c r="Y17" i="31"/>
  <c r="W17" i="31"/>
  <c r="U17" i="31"/>
  <c r="U21" i="49"/>
  <c r="Y21" i="49"/>
  <c r="W21" i="49"/>
  <c r="U28" i="48"/>
  <c r="W28" i="48"/>
  <c r="Y28" i="48"/>
  <c r="U41" i="26"/>
  <c r="W41" i="26"/>
  <c r="Y41" i="26"/>
  <c r="W22" i="53"/>
  <c r="U22" i="53"/>
  <c r="Y22" i="53"/>
  <c r="W33" i="20"/>
  <c r="U33" i="20"/>
  <c r="Y33" i="20"/>
  <c r="Y30" i="54"/>
  <c r="U30" i="54"/>
  <c r="W30" i="54"/>
  <c r="W15" i="47"/>
  <c r="Y15" i="47"/>
  <c r="U15" i="47"/>
  <c r="U41" i="28"/>
  <c r="Y41" i="28"/>
  <c r="W41" i="28"/>
  <c r="W42" i="34"/>
  <c r="U42" i="34"/>
  <c r="Y42" i="34"/>
  <c r="U9" i="39"/>
  <c r="W9" i="39"/>
  <c r="Y9" i="39"/>
  <c r="Y43" i="39"/>
  <c r="U43" i="39"/>
  <c r="W43" i="39"/>
  <c r="Y21" i="36"/>
  <c r="U21" i="36"/>
  <c r="W21" i="36"/>
  <c r="U18" i="31"/>
  <c r="Y18" i="31"/>
  <c r="W18" i="31"/>
  <c r="Y34" i="26"/>
  <c r="U34" i="26"/>
  <c r="W34" i="26"/>
  <c r="Y31" i="53"/>
  <c r="U31" i="53"/>
  <c r="W31" i="53"/>
  <c r="U31" i="39"/>
  <c r="W31" i="39"/>
  <c r="Y31" i="39"/>
  <c r="U17" i="39"/>
  <c r="W17" i="39"/>
  <c r="Y17" i="39"/>
  <c r="Y11" i="41"/>
  <c r="W11" i="41"/>
  <c r="U11" i="41"/>
  <c r="U27" i="41"/>
  <c r="Y27" i="41"/>
  <c r="W27" i="41"/>
  <c r="R20" i="57"/>
  <c r="S20" i="57" s="1"/>
  <c r="R6" i="57"/>
  <c r="S6" i="57" s="1"/>
  <c r="R32" i="57"/>
  <c r="S32" i="57" s="1"/>
  <c r="R29" i="57"/>
  <c r="S29" i="57" s="1"/>
  <c r="R36" i="57"/>
  <c r="S36" i="57" s="1"/>
  <c r="R21" i="57"/>
  <c r="S21" i="57" s="1"/>
  <c r="R41" i="57"/>
  <c r="S41" i="57" s="1"/>
  <c r="R13" i="57"/>
  <c r="S13" i="57" s="1"/>
  <c r="R33" i="57"/>
  <c r="S33" i="57" s="1"/>
  <c r="R38" i="57"/>
  <c r="S38" i="57" s="1"/>
  <c r="R34" i="57"/>
  <c r="S34" i="57" s="1"/>
  <c r="R14" i="57"/>
  <c r="S14" i="57" s="1"/>
  <c r="R35" i="57"/>
  <c r="S35" i="57" s="1"/>
  <c r="R37" i="57"/>
  <c r="S37" i="57" s="1"/>
  <c r="R24" i="57"/>
  <c r="S24" i="57" s="1"/>
  <c r="R28" i="57"/>
  <c r="S28" i="57" s="1"/>
  <c r="R31" i="57"/>
  <c r="S31" i="57" s="1"/>
  <c r="R12" i="57"/>
  <c r="S12" i="57" s="1"/>
  <c r="R5" i="57"/>
  <c r="R8" i="57"/>
  <c r="S8" i="57" s="1"/>
  <c r="R43" i="57"/>
  <c r="S43" i="57" s="1"/>
  <c r="R9" i="57"/>
  <c r="S9" i="57" s="1"/>
  <c r="R15" i="57"/>
  <c r="S15" i="57" s="1"/>
  <c r="R27" i="57"/>
  <c r="S27" i="57" s="1"/>
  <c r="R19" i="57"/>
  <c r="S19" i="57" s="1"/>
  <c r="R7" i="57"/>
  <c r="S7" i="57" s="1"/>
  <c r="R10" i="57"/>
  <c r="S10" i="57" s="1"/>
  <c r="R18" i="57"/>
  <c r="S18" i="57" s="1"/>
  <c r="R22" i="57"/>
  <c r="S22" i="57" s="1"/>
  <c r="R40" i="57"/>
  <c r="S40" i="57" s="1"/>
  <c r="R23" i="57"/>
  <c r="S23" i="57" s="1"/>
  <c r="R11" i="57"/>
  <c r="S11" i="57" s="1"/>
  <c r="R42" i="57"/>
  <c r="S42" i="57" s="1"/>
  <c r="R39" i="57"/>
  <c r="S39" i="57" s="1"/>
  <c r="R26" i="57"/>
  <c r="S26" i="57" s="1"/>
  <c r="R17" i="57"/>
  <c r="S17" i="57" s="1"/>
  <c r="R16" i="57"/>
  <c r="S16" i="57" s="1"/>
  <c r="R25" i="57"/>
  <c r="S25" i="57" s="1"/>
  <c r="R30" i="57"/>
  <c r="S30" i="57" s="1"/>
  <c r="Y19" i="36"/>
  <c r="W19" i="36"/>
  <c r="U19" i="36"/>
  <c r="R44" i="36"/>
  <c r="S5" i="36"/>
  <c r="W32" i="52"/>
  <c r="U32" i="52"/>
  <c r="Y32" i="52"/>
  <c r="W11" i="52"/>
  <c r="Y11" i="52"/>
  <c r="U11" i="52"/>
  <c r="Y40" i="31"/>
  <c r="U40" i="31"/>
  <c r="W40" i="31"/>
  <c r="Y12" i="31"/>
  <c r="W12" i="31"/>
  <c r="U12" i="31"/>
  <c r="R44" i="31"/>
  <c r="S5" i="31"/>
  <c r="Y9" i="40"/>
  <c r="U9" i="40"/>
  <c r="W9" i="40"/>
  <c r="W24" i="40"/>
  <c r="U24" i="40"/>
  <c r="Y24" i="40"/>
  <c r="W37" i="58"/>
  <c r="U37" i="58"/>
  <c r="Y37" i="58"/>
  <c r="Y19" i="58"/>
  <c r="W19" i="58"/>
  <c r="U19" i="58"/>
  <c r="U28" i="58"/>
  <c r="W28" i="58"/>
  <c r="Y28" i="58"/>
  <c r="U30" i="30"/>
  <c r="Y30" i="30"/>
  <c r="W30" i="30"/>
  <c r="U35" i="30"/>
  <c r="Y35" i="30"/>
  <c r="W35" i="30"/>
  <c r="W25" i="21"/>
  <c r="U25" i="21"/>
  <c r="Y25" i="21"/>
  <c r="W28" i="21"/>
  <c r="Y28" i="21"/>
  <c r="U28" i="21"/>
  <c r="W26" i="21"/>
  <c r="Y26" i="21"/>
  <c r="U26" i="21"/>
  <c r="Y30" i="49"/>
  <c r="W30" i="49"/>
  <c r="U30" i="49"/>
  <c r="W33" i="49"/>
  <c r="Y33" i="49"/>
  <c r="U33" i="49"/>
  <c r="W27" i="56"/>
  <c r="U27" i="56"/>
  <c r="Y27" i="56"/>
  <c r="W30" i="56"/>
  <c r="U30" i="56"/>
  <c r="Y30" i="56"/>
  <c r="Y25" i="56"/>
  <c r="U25" i="56"/>
  <c r="W25" i="56"/>
  <c r="U42" i="22"/>
  <c r="W42" i="22"/>
  <c r="Y42" i="22"/>
  <c r="Y28" i="22"/>
  <c r="W28" i="22"/>
  <c r="U28" i="22"/>
  <c r="W10" i="48"/>
  <c r="U10" i="48"/>
  <c r="Y10" i="48"/>
  <c r="W29" i="48"/>
  <c r="U29" i="48"/>
  <c r="Y29" i="48"/>
  <c r="Y39" i="48"/>
  <c r="U39" i="48"/>
  <c r="W39" i="48"/>
  <c r="W6" i="37"/>
  <c r="Y6" i="37"/>
  <c r="U6" i="37"/>
  <c r="Y23" i="37"/>
  <c r="W23" i="37"/>
  <c r="U23" i="37"/>
  <c r="U16" i="24"/>
  <c r="W16" i="24"/>
  <c r="Y16" i="24"/>
  <c r="W37" i="24"/>
  <c r="Y37" i="24"/>
  <c r="U37" i="24"/>
  <c r="Y24" i="24"/>
  <c r="W24" i="24"/>
  <c r="U24" i="24"/>
  <c r="W29" i="26"/>
  <c r="U29" i="26"/>
  <c r="Y29" i="26"/>
  <c r="U18" i="26"/>
  <c r="Y18" i="26"/>
  <c r="W18" i="26"/>
  <c r="Y25" i="44"/>
  <c r="W25" i="44"/>
  <c r="U25" i="44"/>
  <c r="U17" i="44"/>
  <c r="Y17" i="44"/>
  <c r="W17" i="44"/>
  <c r="R37" i="46"/>
  <c r="S37" i="46" s="1"/>
  <c r="R10" i="46"/>
  <c r="S10" i="46" s="1"/>
  <c r="R15" i="46"/>
  <c r="S15" i="46" s="1"/>
  <c r="R43" i="46"/>
  <c r="S43" i="46" s="1"/>
  <c r="R38" i="46"/>
  <c r="S38" i="46" s="1"/>
  <c r="R20" i="46"/>
  <c r="S20" i="46" s="1"/>
  <c r="R30" i="46"/>
  <c r="S30" i="46" s="1"/>
  <c r="R21" i="46"/>
  <c r="S21" i="46" s="1"/>
  <c r="R40" i="46"/>
  <c r="S40" i="46" s="1"/>
  <c r="R34" i="46"/>
  <c r="S34" i="46" s="1"/>
  <c r="R12" i="46"/>
  <c r="S12" i="46" s="1"/>
  <c r="R22" i="46"/>
  <c r="S22" i="46" s="1"/>
  <c r="R11" i="46"/>
  <c r="S11" i="46" s="1"/>
  <c r="R16" i="46"/>
  <c r="S16" i="46" s="1"/>
  <c r="R25" i="46"/>
  <c r="S25" i="46" s="1"/>
  <c r="R5" i="46"/>
  <c r="R26" i="46"/>
  <c r="S26" i="46" s="1"/>
  <c r="R14" i="46"/>
  <c r="S14" i="46" s="1"/>
  <c r="R6" i="46"/>
  <c r="S6" i="46" s="1"/>
  <c r="R28" i="46"/>
  <c r="S28" i="46" s="1"/>
  <c r="R29" i="46"/>
  <c r="S29" i="46" s="1"/>
  <c r="R39" i="46"/>
  <c r="S39" i="46" s="1"/>
  <c r="R33" i="46"/>
  <c r="S33" i="46" s="1"/>
  <c r="R13" i="46"/>
  <c r="S13" i="46" s="1"/>
  <c r="R36" i="46"/>
  <c r="S36" i="46" s="1"/>
  <c r="R35" i="46"/>
  <c r="S35" i="46" s="1"/>
  <c r="R41" i="46"/>
  <c r="S41" i="46" s="1"/>
  <c r="R24" i="46"/>
  <c r="S24" i="46" s="1"/>
  <c r="R32" i="46"/>
  <c r="S32" i="46" s="1"/>
  <c r="R31" i="46"/>
  <c r="S31" i="46" s="1"/>
  <c r="R9" i="46"/>
  <c r="S9" i="46" s="1"/>
  <c r="R8" i="46"/>
  <c r="S8" i="46" s="1"/>
  <c r="R17" i="46"/>
  <c r="S17" i="46" s="1"/>
  <c r="R23" i="46"/>
  <c r="S23" i="46" s="1"/>
  <c r="R27" i="46"/>
  <c r="S27" i="46" s="1"/>
  <c r="R19" i="46"/>
  <c r="S19" i="46" s="1"/>
  <c r="R7" i="46"/>
  <c r="S7" i="46" s="1"/>
  <c r="R42" i="46"/>
  <c r="S42" i="46" s="1"/>
  <c r="R18" i="46"/>
  <c r="S18" i="46" s="1"/>
  <c r="W10" i="53"/>
  <c r="U10" i="53"/>
  <c r="Y10" i="53"/>
  <c r="W9" i="53"/>
  <c r="U9" i="53"/>
  <c r="Y9" i="53"/>
  <c r="Y35" i="20"/>
  <c r="W35" i="20"/>
  <c r="U35" i="20"/>
  <c r="U13" i="20"/>
  <c r="W13" i="20"/>
  <c r="Y13" i="20"/>
  <c r="W25" i="20"/>
  <c r="U25" i="20"/>
  <c r="Y25" i="20"/>
  <c r="Y11" i="54"/>
  <c r="U11" i="54"/>
  <c r="W11" i="54"/>
  <c r="W18" i="54"/>
  <c r="U18" i="54"/>
  <c r="Y18" i="54"/>
  <c r="U33" i="42"/>
  <c r="Y33" i="42"/>
  <c r="W33" i="42"/>
  <c r="W23" i="42"/>
  <c r="Y23" i="42"/>
  <c r="U23" i="42"/>
  <c r="Y21" i="42"/>
  <c r="W21" i="42"/>
  <c r="U21" i="42"/>
  <c r="U8" i="47"/>
  <c r="W8" i="47"/>
  <c r="Y8" i="47"/>
  <c r="W39" i="47"/>
  <c r="Y39" i="47"/>
  <c r="U39" i="47"/>
  <c r="W15" i="35"/>
  <c r="U15" i="35"/>
  <c r="Y15" i="35"/>
  <c r="U34" i="35"/>
  <c r="W34" i="35"/>
  <c r="Y34" i="35"/>
  <c r="W42" i="35"/>
  <c r="Y42" i="35"/>
  <c r="U42" i="35"/>
  <c r="U15" i="50"/>
  <c r="W15" i="50"/>
  <c r="Y15" i="50"/>
  <c r="Y28" i="50"/>
  <c r="W28" i="50"/>
  <c r="U28" i="50"/>
  <c r="Y14" i="23"/>
  <c r="U14" i="23"/>
  <c r="W14" i="23"/>
  <c r="Y6" i="23"/>
  <c r="U6" i="23"/>
  <c r="W6" i="23"/>
  <c r="W42" i="23"/>
  <c r="Y42" i="23"/>
  <c r="U42" i="23"/>
  <c r="Y21" i="28"/>
  <c r="W21" i="28"/>
  <c r="U21" i="28"/>
  <c r="W35" i="28"/>
  <c r="U35" i="28"/>
  <c r="Y35" i="28"/>
  <c r="U37" i="33"/>
  <c r="Y37" i="33"/>
  <c r="W37" i="33"/>
  <c r="Y33" i="33"/>
  <c r="W33" i="33"/>
  <c r="U33" i="33"/>
  <c r="Y22" i="33"/>
  <c r="U22" i="33"/>
  <c r="W22" i="33"/>
  <c r="Y33" i="29"/>
  <c r="U33" i="29"/>
  <c r="W33" i="29"/>
  <c r="Y22" i="29"/>
  <c r="U22" i="29"/>
  <c r="W22" i="29"/>
  <c r="U37" i="34"/>
  <c r="Y37" i="34"/>
  <c r="W37" i="34"/>
  <c r="W30" i="34"/>
  <c r="Y30" i="34"/>
  <c r="U30" i="34"/>
  <c r="Y38" i="34"/>
  <c r="U38" i="34"/>
  <c r="W38" i="34"/>
  <c r="D36" i="19" l="1"/>
  <c r="Q36" i="64" s="1"/>
  <c r="D14" i="19"/>
  <c r="Q14" i="64" s="1"/>
  <c r="D20" i="19"/>
  <c r="Q20" i="64" s="1"/>
  <c r="D19" i="19"/>
  <c r="Q19" i="64" s="1"/>
  <c r="D29" i="19"/>
  <c r="Q29" i="64" s="1"/>
  <c r="D9" i="19"/>
  <c r="Q9" i="64" s="1"/>
  <c r="D12" i="19"/>
  <c r="Q12" i="64" s="1"/>
  <c r="D27" i="19"/>
  <c r="Q27" i="64" s="1"/>
  <c r="D28" i="19"/>
  <c r="Q28" i="64" s="1"/>
  <c r="D25" i="19"/>
  <c r="Q25" i="64" s="1"/>
  <c r="D31" i="19"/>
  <c r="Q31" i="64" s="1"/>
  <c r="D11" i="19"/>
  <c r="Q11" i="64" s="1"/>
  <c r="D42" i="19"/>
  <c r="Q42" i="64" s="1"/>
  <c r="D30" i="19"/>
  <c r="Q30" i="64" s="1"/>
  <c r="D44" i="19"/>
  <c r="Q44" i="64" s="1"/>
  <c r="D16" i="19"/>
  <c r="Q16" i="64" s="1"/>
  <c r="D39" i="19"/>
  <c r="Q39" i="64" s="1"/>
  <c r="D23" i="19"/>
  <c r="Q23" i="64" s="1"/>
  <c r="D18" i="19"/>
  <c r="Q18" i="64" s="1"/>
  <c r="D37" i="19"/>
  <c r="Q37" i="64" s="1"/>
  <c r="D32" i="19"/>
  <c r="Q32" i="64" s="1"/>
  <c r="W17" i="46"/>
  <c r="Y17" i="46"/>
  <c r="U17" i="46"/>
  <c r="U20" i="57"/>
  <c r="Y20" i="57"/>
  <c r="W20" i="57"/>
  <c r="U27" i="46"/>
  <c r="W27" i="46"/>
  <c r="Y27" i="46"/>
  <c r="Y6" i="46"/>
  <c r="U6" i="46"/>
  <c r="W6" i="46"/>
  <c r="Y15" i="46"/>
  <c r="W15" i="46"/>
  <c r="U15" i="46"/>
  <c r="Y17" i="57"/>
  <c r="W17" i="57"/>
  <c r="U17" i="57"/>
  <c r="U8" i="57"/>
  <c r="Y8" i="57"/>
  <c r="W8" i="57"/>
  <c r="Y29" i="57"/>
  <c r="W29" i="57"/>
  <c r="U29" i="57"/>
  <c r="W7" i="25"/>
  <c r="U7" i="25"/>
  <c r="Y7" i="25"/>
  <c r="U8" i="25"/>
  <c r="Y8" i="25"/>
  <c r="W8" i="25"/>
  <c r="S44" i="29"/>
  <c r="U5" i="29"/>
  <c r="U44" i="29" s="1"/>
  <c r="W5" i="29"/>
  <c r="W44" i="29" s="1"/>
  <c r="Y5" i="29"/>
  <c r="Y44" i="29" s="1"/>
  <c r="U27" i="45"/>
  <c r="Y27" i="45"/>
  <c r="W27" i="45"/>
  <c r="U33" i="45"/>
  <c r="Y33" i="45"/>
  <c r="W33" i="45"/>
  <c r="U15" i="45"/>
  <c r="W15" i="45"/>
  <c r="Y15" i="45"/>
  <c r="Y36" i="32"/>
  <c r="U36" i="32"/>
  <c r="W36" i="32"/>
  <c r="U15" i="32"/>
  <c r="Y15" i="32"/>
  <c r="W15" i="32"/>
  <c r="U5" i="20"/>
  <c r="Y5" i="20"/>
  <c r="W5" i="20"/>
  <c r="S44" i="20"/>
  <c r="Y14" i="38"/>
  <c r="U14" i="38"/>
  <c r="W14" i="38"/>
  <c r="U18" i="38"/>
  <c r="Y18" i="38"/>
  <c r="W18" i="38"/>
  <c r="Y30" i="38"/>
  <c r="U30" i="38"/>
  <c r="W30" i="38"/>
  <c r="W37" i="43"/>
  <c r="U37" i="43"/>
  <c r="Y37" i="43"/>
  <c r="U15" i="43"/>
  <c r="W15" i="43"/>
  <c r="Y15" i="43"/>
  <c r="W38" i="51"/>
  <c r="U38" i="51"/>
  <c r="Y38" i="51"/>
  <c r="U27" i="51"/>
  <c r="W27" i="51"/>
  <c r="Y27" i="51"/>
  <c r="Y5" i="56"/>
  <c r="Y44" i="56" s="1"/>
  <c r="W5" i="56"/>
  <c r="W44" i="56" s="1"/>
  <c r="U5" i="56"/>
  <c r="U44" i="56" s="1"/>
  <c r="S44" i="56"/>
  <c r="Y37" i="55"/>
  <c r="W37" i="55"/>
  <c r="U37" i="55"/>
  <c r="Y34" i="55"/>
  <c r="W34" i="55"/>
  <c r="U34" i="55"/>
  <c r="W24" i="27"/>
  <c r="Y24" i="27"/>
  <c r="U24" i="27"/>
  <c r="Y23" i="27"/>
  <c r="W23" i="27"/>
  <c r="U23" i="27"/>
  <c r="Y25" i="27"/>
  <c r="U25" i="27"/>
  <c r="W25" i="27"/>
  <c r="Y5" i="30"/>
  <c r="Y44" i="30" s="1"/>
  <c r="S44" i="30"/>
  <c r="W5" i="30"/>
  <c r="W44" i="30" s="1"/>
  <c r="U5" i="30"/>
  <c r="U44" i="30" s="1"/>
  <c r="Y40" i="25"/>
  <c r="W40" i="25"/>
  <c r="U40" i="25"/>
  <c r="W35" i="25"/>
  <c r="Y35" i="25"/>
  <c r="U35" i="25"/>
  <c r="U17" i="45"/>
  <c r="Y17" i="45"/>
  <c r="W17" i="45"/>
  <c r="U28" i="45"/>
  <c r="Y28" i="45"/>
  <c r="W28" i="45"/>
  <c r="Y40" i="45"/>
  <c r="U40" i="45"/>
  <c r="W40" i="45"/>
  <c r="W22" i="32"/>
  <c r="Y22" i="32"/>
  <c r="U22" i="32"/>
  <c r="U34" i="32"/>
  <c r="Y34" i="32"/>
  <c r="W34" i="32"/>
  <c r="W5" i="28"/>
  <c r="W44" i="28" s="1"/>
  <c r="U5" i="28"/>
  <c r="U44" i="28" s="1"/>
  <c r="S44" i="28"/>
  <c r="Y5" i="28"/>
  <c r="Y44" i="28" s="1"/>
  <c r="W25" i="38"/>
  <c r="Y25" i="38"/>
  <c r="U25" i="38"/>
  <c r="Y35" i="38"/>
  <c r="W35" i="38"/>
  <c r="U35" i="38"/>
  <c r="U5" i="40"/>
  <c r="U44" i="40" s="1"/>
  <c r="W5" i="40"/>
  <c r="W44" i="40" s="1"/>
  <c r="Y5" i="40"/>
  <c r="Y44" i="40" s="1"/>
  <c r="S44" i="40"/>
  <c r="Y21" i="43"/>
  <c r="U21" i="43"/>
  <c r="W21" i="43"/>
  <c r="U38" i="43"/>
  <c r="Y38" i="43"/>
  <c r="W38" i="43"/>
  <c r="U21" i="51"/>
  <c r="Y21" i="51"/>
  <c r="W21" i="51"/>
  <c r="W41" i="51"/>
  <c r="U41" i="51"/>
  <c r="Y41" i="51"/>
  <c r="W9" i="55"/>
  <c r="U9" i="55"/>
  <c r="Y9" i="55"/>
  <c r="Y36" i="55"/>
  <c r="W36" i="55"/>
  <c r="U36" i="55"/>
  <c r="U14" i="27"/>
  <c r="Y14" i="27"/>
  <c r="W14" i="27"/>
  <c r="U31" i="27"/>
  <c r="Y31" i="27"/>
  <c r="W31" i="27"/>
  <c r="W35" i="27"/>
  <c r="Y35" i="27"/>
  <c r="U35" i="27"/>
  <c r="Y24" i="43"/>
  <c r="U24" i="43"/>
  <c r="W24" i="43"/>
  <c r="Y11" i="51"/>
  <c r="U11" i="51"/>
  <c r="W11" i="51"/>
  <c r="U19" i="51"/>
  <c r="Y19" i="51"/>
  <c r="W19" i="51"/>
  <c r="W5" i="47"/>
  <c r="W44" i="47" s="1"/>
  <c r="S44" i="47"/>
  <c r="Y5" i="47"/>
  <c r="Y44" i="47" s="1"/>
  <c r="U5" i="47"/>
  <c r="U44" i="47" s="1"/>
  <c r="Y12" i="55"/>
  <c r="W12" i="55"/>
  <c r="U12" i="55"/>
  <c r="U27" i="55"/>
  <c r="Y27" i="55"/>
  <c r="W27" i="55"/>
  <c r="Y12" i="27"/>
  <c r="W12" i="27"/>
  <c r="U12" i="27"/>
  <c r="Y21" i="27"/>
  <c r="W21" i="27"/>
  <c r="U21" i="27"/>
  <c r="Y17" i="43"/>
  <c r="W17" i="43"/>
  <c r="U17" i="43"/>
  <c r="W14" i="43"/>
  <c r="U14" i="43"/>
  <c r="Y14" i="43"/>
  <c r="Y29" i="51"/>
  <c r="W29" i="51"/>
  <c r="U29" i="51"/>
  <c r="W40" i="51"/>
  <c r="U40" i="51"/>
  <c r="Y40" i="51"/>
  <c r="W41" i="55"/>
  <c r="U41" i="55"/>
  <c r="Y41" i="55"/>
  <c r="U39" i="55"/>
  <c r="W39" i="55"/>
  <c r="Y39" i="55"/>
  <c r="W20" i="27"/>
  <c r="Y20" i="27"/>
  <c r="U20" i="27"/>
  <c r="W26" i="27"/>
  <c r="Y26" i="27"/>
  <c r="U26" i="27"/>
  <c r="W41" i="45"/>
  <c r="Y41" i="45"/>
  <c r="U41" i="45"/>
  <c r="Y6" i="45"/>
  <c r="W6" i="45"/>
  <c r="U6" i="45"/>
  <c r="W20" i="25"/>
  <c r="U20" i="25"/>
  <c r="Y20" i="25"/>
  <c r="Y5" i="54"/>
  <c r="Y44" i="54" s="1"/>
  <c r="W5" i="54"/>
  <c r="W44" i="54" s="1"/>
  <c r="U5" i="54"/>
  <c r="U44" i="54" s="1"/>
  <c r="S44" i="54"/>
  <c r="U31" i="45"/>
  <c r="W31" i="45"/>
  <c r="Y31" i="45"/>
  <c r="U13" i="45"/>
  <c r="Y13" i="45"/>
  <c r="W13" i="45"/>
  <c r="U36" i="45"/>
  <c r="W36" i="45"/>
  <c r="Y36" i="45"/>
  <c r="W21" i="32"/>
  <c r="Y21" i="32"/>
  <c r="U21" i="32"/>
  <c r="W8" i="32"/>
  <c r="U8" i="32"/>
  <c r="Y8" i="32"/>
  <c r="D41" i="19"/>
  <c r="Q41" i="64" s="1"/>
  <c r="W16" i="38"/>
  <c r="Y16" i="38"/>
  <c r="U16" i="38"/>
  <c r="W23" i="38"/>
  <c r="U23" i="38"/>
  <c r="Y23" i="38"/>
  <c r="U26" i="43"/>
  <c r="W26" i="43"/>
  <c r="Y26" i="43"/>
  <c r="Y18" i="43"/>
  <c r="W18" i="43"/>
  <c r="U18" i="43"/>
  <c r="U7" i="51"/>
  <c r="W7" i="51"/>
  <c r="Y7" i="51"/>
  <c r="W34" i="51"/>
  <c r="Y34" i="51"/>
  <c r="U34" i="51"/>
  <c r="W7" i="55"/>
  <c r="Y7" i="55"/>
  <c r="U7" i="55"/>
  <c r="Y31" i="55"/>
  <c r="U31" i="55"/>
  <c r="W31" i="55"/>
  <c r="Y19" i="55"/>
  <c r="U19" i="55"/>
  <c r="W19" i="55"/>
  <c r="Y11" i="27"/>
  <c r="U11" i="27"/>
  <c r="W11" i="27"/>
  <c r="U6" i="27"/>
  <c r="W6" i="27"/>
  <c r="Y6" i="27"/>
  <c r="Y5" i="33"/>
  <c r="Y44" i="33" s="1"/>
  <c r="W5" i="33"/>
  <c r="W44" i="33" s="1"/>
  <c r="U5" i="33"/>
  <c r="U44" i="33" s="1"/>
  <c r="S44" i="33"/>
  <c r="Y32" i="57"/>
  <c r="W32" i="57"/>
  <c r="U32" i="57"/>
  <c r="W8" i="38"/>
  <c r="Y8" i="38"/>
  <c r="U8" i="38"/>
  <c r="Y38" i="45"/>
  <c r="U38" i="45"/>
  <c r="W38" i="45"/>
  <c r="W19" i="45"/>
  <c r="Y19" i="45"/>
  <c r="U19" i="45"/>
  <c r="W18" i="45"/>
  <c r="Y18" i="45"/>
  <c r="U18" i="45"/>
  <c r="U41" i="32"/>
  <c r="W41" i="32"/>
  <c r="Y41" i="32"/>
  <c r="Y28" i="32"/>
  <c r="U28" i="32"/>
  <c r="W28" i="32"/>
  <c r="Y34" i="38"/>
  <c r="U34" i="38"/>
  <c r="W34" i="38"/>
  <c r="W28" i="38"/>
  <c r="Y28" i="38"/>
  <c r="U28" i="38"/>
  <c r="Y5" i="53"/>
  <c r="Y44" i="53" s="1"/>
  <c r="W5" i="53"/>
  <c r="W44" i="53" s="1"/>
  <c r="U5" i="53"/>
  <c r="U44" i="53" s="1"/>
  <c r="S44" i="53"/>
  <c r="U33" i="43"/>
  <c r="Y33" i="43"/>
  <c r="W33" i="43"/>
  <c r="R44" i="43"/>
  <c r="S7" i="43"/>
  <c r="S44" i="43" s="1"/>
  <c r="W39" i="51"/>
  <c r="U39" i="51"/>
  <c r="Y39" i="51"/>
  <c r="W16" i="51"/>
  <c r="Y16" i="51"/>
  <c r="U16" i="51"/>
  <c r="U32" i="51"/>
  <c r="Y32" i="51"/>
  <c r="W32" i="51"/>
  <c r="Y23" i="55"/>
  <c r="W23" i="55"/>
  <c r="U23" i="55"/>
  <c r="Y10" i="55"/>
  <c r="W10" i="55"/>
  <c r="U10" i="55"/>
  <c r="Y21" i="55"/>
  <c r="W21" i="55"/>
  <c r="U21" i="55"/>
  <c r="U36" i="27"/>
  <c r="W36" i="27"/>
  <c r="Y36" i="27"/>
  <c r="U33" i="27"/>
  <c r="W33" i="27"/>
  <c r="Y33" i="27"/>
  <c r="Y14" i="46"/>
  <c r="W14" i="46"/>
  <c r="U14" i="46"/>
  <c r="S5" i="57"/>
  <c r="R44" i="57"/>
  <c r="S5" i="38"/>
  <c r="R44" i="38"/>
  <c r="U35" i="43"/>
  <c r="W35" i="43"/>
  <c r="Y35" i="43"/>
  <c r="W9" i="32"/>
  <c r="U9" i="32"/>
  <c r="Y9" i="32"/>
  <c r="W37" i="57"/>
  <c r="U37" i="57"/>
  <c r="Y37" i="57"/>
  <c r="Y11" i="25"/>
  <c r="W11" i="25"/>
  <c r="U11" i="25"/>
  <c r="W8" i="45"/>
  <c r="Y8" i="45"/>
  <c r="U8" i="45"/>
  <c r="U29" i="45"/>
  <c r="W29" i="45"/>
  <c r="Y29" i="45"/>
  <c r="W7" i="32"/>
  <c r="U7" i="32"/>
  <c r="Y7" i="32"/>
  <c r="Y17" i="32"/>
  <c r="U17" i="32"/>
  <c r="W17" i="32"/>
  <c r="W5" i="44"/>
  <c r="W44" i="44" s="1"/>
  <c r="S44" i="44"/>
  <c r="Y5" i="44"/>
  <c r="Y44" i="44" s="1"/>
  <c r="U5" i="44"/>
  <c r="U44" i="44" s="1"/>
  <c r="W32" i="38"/>
  <c r="U32" i="38"/>
  <c r="Y32" i="38"/>
  <c r="W9" i="38"/>
  <c r="Y9" i="38"/>
  <c r="U9" i="38"/>
  <c r="Y43" i="43"/>
  <c r="W43" i="43"/>
  <c r="U43" i="43"/>
  <c r="Y13" i="43"/>
  <c r="W13" i="43"/>
  <c r="U13" i="43"/>
  <c r="W31" i="51"/>
  <c r="U31" i="51"/>
  <c r="Y31" i="51"/>
  <c r="U17" i="51"/>
  <c r="W17" i="51"/>
  <c r="Y17" i="51"/>
  <c r="Y25" i="51"/>
  <c r="W25" i="51"/>
  <c r="U25" i="51"/>
  <c r="W33" i="55"/>
  <c r="Y33" i="55"/>
  <c r="U33" i="55"/>
  <c r="U40" i="55"/>
  <c r="Y40" i="55"/>
  <c r="W40" i="55"/>
  <c r="W8" i="55"/>
  <c r="Y8" i="55"/>
  <c r="U8" i="55"/>
  <c r="Y13" i="27"/>
  <c r="W13" i="27"/>
  <c r="U13" i="27"/>
  <c r="U10" i="27"/>
  <c r="W10" i="27"/>
  <c r="Y10" i="27"/>
  <c r="W5" i="34"/>
  <c r="W44" i="34" s="1"/>
  <c r="Y5" i="34"/>
  <c r="Y44" i="34" s="1"/>
  <c r="U5" i="34"/>
  <c r="U44" i="34" s="1"/>
  <c r="S44" i="34"/>
  <c r="U25" i="45"/>
  <c r="Y25" i="45"/>
  <c r="W25" i="45"/>
  <c r="S5" i="46"/>
  <c r="R44" i="46"/>
  <c r="Y9" i="45"/>
  <c r="U9" i="45"/>
  <c r="W9" i="45"/>
  <c r="U9" i="46"/>
  <c r="Y9" i="46"/>
  <c r="W9" i="46"/>
  <c r="U11" i="57"/>
  <c r="Y11" i="57"/>
  <c r="W11" i="57"/>
  <c r="W25" i="25"/>
  <c r="U25" i="25"/>
  <c r="Y25" i="25"/>
  <c r="W24" i="46"/>
  <c r="U24" i="46"/>
  <c r="Y24" i="46"/>
  <c r="W22" i="46"/>
  <c r="Y22" i="46"/>
  <c r="U22" i="46"/>
  <c r="W22" i="57"/>
  <c r="U22" i="57"/>
  <c r="Y22" i="57"/>
  <c r="U35" i="57"/>
  <c r="W35" i="57"/>
  <c r="Y35" i="57"/>
  <c r="Y23" i="25"/>
  <c r="W23" i="25"/>
  <c r="U23" i="25"/>
  <c r="U36" i="25"/>
  <c r="W36" i="25"/>
  <c r="Y36" i="25"/>
  <c r="Y16" i="25"/>
  <c r="U16" i="25"/>
  <c r="W16" i="25"/>
  <c r="U5" i="52"/>
  <c r="U44" i="52" s="1"/>
  <c r="W5" i="52"/>
  <c r="W44" i="52" s="1"/>
  <c r="Y5" i="52"/>
  <c r="Y44" i="52" s="1"/>
  <c r="S44" i="52"/>
  <c r="Y42" i="45"/>
  <c r="U42" i="45"/>
  <c r="W42" i="45"/>
  <c r="Y35" i="45"/>
  <c r="U35" i="45"/>
  <c r="W35" i="45"/>
  <c r="U5" i="49"/>
  <c r="U44" i="49" s="1"/>
  <c r="Y5" i="49"/>
  <c r="Y44" i="49" s="1"/>
  <c r="W5" i="49"/>
  <c r="W44" i="49" s="1"/>
  <c r="S44" i="49"/>
  <c r="U7" i="39"/>
  <c r="U44" i="39" s="1"/>
  <c r="W7" i="39"/>
  <c r="W44" i="39" s="1"/>
  <c r="Y7" i="39"/>
  <c r="Y44" i="39" s="1"/>
  <c r="W13" i="32"/>
  <c r="U13" i="32"/>
  <c r="Y13" i="32"/>
  <c r="Y25" i="32"/>
  <c r="W25" i="32"/>
  <c r="U25" i="32"/>
  <c r="Y6" i="32"/>
  <c r="U6" i="32"/>
  <c r="W6" i="32"/>
  <c r="D17" i="19"/>
  <c r="Q17" i="64" s="1"/>
  <c r="W17" i="38"/>
  <c r="U17" i="38"/>
  <c r="Y17" i="38"/>
  <c r="W11" i="38"/>
  <c r="U11" i="38"/>
  <c r="Y11" i="38"/>
  <c r="W42" i="43"/>
  <c r="Y42" i="43"/>
  <c r="U42" i="43"/>
  <c r="W27" i="43"/>
  <c r="Y27" i="43"/>
  <c r="U27" i="43"/>
  <c r="U12" i="51"/>
  <c r="W12" i="51"/>
  <c r="Y12" i="51"/>
  <c r="W23" i="51"/>
  <c r="U23" i="51"/>
  <c r="Y23" i="51"/>
  <c r="Y42" i="51"/>
  <c r="U42" i="51"/>
  <c r="W42" i="51"/>
  <c r="U15" i="55"/>
  <c r="Y15" i="55"/>
  <c r="W15" i="55"/>
  <c r="U26" i="55"/>
  <c r="Y26" i="55"/>
  <c r="W26" i="55"/>
  <c r="Y22" i="55"/>
  <c r="U22" i="55"/>
  <c r="W22" i="55"/>
  <c r="Y38" i="27"/>
  <c r="W38" i="27"/>
  <c r="U38" i="27"/>
  <c r="Y34" i="27"/>
  <c r="W34" i="27"/>
  <c r="U34" i="27"/>
  <c r="U37" i="32"/>
  <c r="Y37" i="32"/>
  <c r="W37" i="32"/>
  <c r="W6" i="38"/>
  <c r="Y6" i="38"/>
  <c r="U6" i="38"/>
  <c r="W34" i="25"/>
  <c r="Y34" i="25"/>
  <c r="U34" i="25"/>
  <c r="U12" i="25"/>
  <c r="Y12" i="25"/>
  <c r="W12" i="25"/>
  <c r="Y16" i="45"/>
  <c r="W16" i="45"/>
  <c r="U16" i="45"/>
  <c r="Y7" i="45"/>
  <c r="W7" i="45"/>
  <c r="U7" i="45"/>
  <c r="Y31" i="32"/>
  <c r="U31" i="32"/>
  <c r="W31" i="32"/>
  <c r="W33" i="32"/>
  <c r="Y33" i="32"/>
  <c r="U33" i="32"/>
  <c r="Y11" i="32"/>
  <c r="U11" i="32"/>
  <c r="W11" i="32"/>
  <c r="Y22" i="38"/>
  <c r="U22" i="38"/>
  <c r="W22" i="38"/>
  <c r="Y10" i="38"/>
  <c r="U10" i="38"/>
  <c r="W10" i="38"/>
  <c r="U19" i="43"/>
  <c r="W19" i="43"/>
  <c r="Y19" i="43"/>
  <c r="U9" i="43"/>
  <c r="W9" i="43"/>
  <c r="Y9" i="43"/>
  <c r="Y10" i="43"/>
  <c r="W10" i="43"/>
  <c r="U10" i="43"/>
  <c r="Y30" i="51"/>
  <c r="U30" i="51"/>
  <c r="W30" i="51"/>
  <c r="Y13" i="51"/>
  <c r="U13" i="51"/>
  <c r="W13" i="51"/>
  <c r="W18" i="51"/>
  <c r="U18" i="51"/>
  <c r="Y18" i="51"/>
  <c r="Y20" i="55"/>
  <c r="W20" i="55"/>
  <c r="U20" i="55"/>
  <c r="W17" i="55"/>
  <c r="Y17" i="55"/>
  <c r="U17" i="55"/>
  <c r="S5" i="55"/>
  <c r="R44" i="55"/>
  <c r="Y5" i="22"/>
  <c r="Y44" i="22" s="1"/>
  <c r="U5" i="22"/>
  <c r="U44" i="22" s="1"/>
  <c r="S44" i="22"/>
  <c r="W5" i="22"/>
  <c r="W44" i="22" s="1"/>
  <c r="W28" i="27"/>
  <c r="U28" i="27"/>
  <c r="Y28" i="27"/>
  <c r="U9" i="27"/>
  <c r="Y9" i="27"/>
  <c r="W9" i="27"/>
  <c r="D24" i="19"/>
  <c r="Q24" i="64" s="1"/>
  <c r="U6" i="57"/>
  <c r="Y6" i="57"/>
  <c r="W6" i="57"/>
  <c r="W29" i="25"/>
  <c r="U29" i="25"/>
  <c r="Y29" i="25"/>
  <c r="U10" i="45"/>
  <c r="W10" i="45"/>
  <c r="Y10" i="45"/>
  <c r="W31" i="46"/>
  <c r="U31" i="46"/>
  <c r="Y31" i="46"/>
  <c r="Y5" i="23"/>
  <c r="Y44" i="23" s="1"/>
  <c r="S44" i="23"/>
  <c r="U5" i="23"/>
  <c r="U44" i="23" s="1"/>
  <c r="W5" i="23"/>
  <c r="W44" i="23" s="1"/>
  <c r="R44" i="25"/>
  <c r="S5" i="25"/>
  <c r="W41" i="46"/>
  <c r="Y41" i="46"/>
  <c r="U41" i="46"/>
  <c r="W12" i="46"/>
  <c r="Y12" i="46"/>
  <c r="U12" i="46"/>
  <c r="U5" i="36"/>
  <c r="U44" i="36" s="1"/>
  <c r="S44" i="36"/>
  <c r="Y5" i="36"/>
  <c r="Y44" i="36" s="1"/>
  <c r="W5" i="36"/>
  <c r="W44" i="36" s="1"/>
  <c r="W18" i="57"/>
  <c r="Y18" i="57"/>
  <c r="U18" i="57"/>
  <c r="Y14" i="57"/>
  <c r="U14" i="57"/>
  <c r="W14" i="57"/>
  <c r="W39" i="25"/>
  <c r="Y39" i="25"/>
  <c r="U39" i="25"/>
  <c r="Y42" i="25"/>
  <c r="W42" i="25"/>
  <c r="U42" i="25"/>
  <c r="W35" i="46"/>
  <c r="U35" i="46"/>
  <c r="Y35" i="46"/>
  <c r="Y34" i="46"/>
  <c r="W34" i="46"/>
  <c r="U34" i="46"/>
  <c r="U10" i="57"/>
  <c r="Y10" i="57"/>
  <c r="W10" i="57"/>
  <c r="Y34" i="57"/>
  <c r="W34" i="57"/>
  <c r="U34" i="57"/>
  <c r="Y37" i="25"/>
  <c r="U37" i="25"/>
  <c r="W37" i="25"/>
  <c r="W27" i="25"/>
  <c r="Y27" i="25"/>
  <c r="U27" i="25"/>
  <c r="U32" i="25"/>
  <c r="Y32" i="25"/>
  <c r="W32" i="25"/>
  <c r="Y5" i="21"/>
  <c r="Y44" i="21" s="1"/>
  <c r="S44" i="21"/>
  <c r="U5" i="21"/>
  <c r="U44" i="21" s="1"/>
  <c r="W5" i="21"/>
  <c r="W44" i="21" s="1"/>
  <c r="U5" i="48"/>
  <c r="U44" i="48" s="1"/>
  <c r="Y5" i="48"/>
  <c r="Y44" i="48" s="1"/>
  <c r="S44" i="48"/>
  <c r="W5" i="48"/>
  <c r="W44" i="48" s="1"/>
  <c r="U22" i="45"/>
  <c r="W22" i="45"/>
  <c r="Y22" i="45"/>
  <c r="Y39" i="45"/>
  <c r="U39" i="45"/>
  <c r="W39" i="45"/>
  <c r="Y14" i="32"/>
  <c r="W14" i="32"/>
  <c r="U14" i="32"/>
  <c r="W40" i="32"/>
  <c r="U40" i="32"/>
  <c r="Y40" i="32"/>
  <c r="U32" i="32"/>
  <c r="W32" i="32"/>
  <c r="Y32" i="32"/>
  <c r="Y33" i="38"/>
  <c r="W33" i="38"/>
  <c r="U33" i="38"/>
  <c r="U20" i="38"/>
  <c r="W20" i="38"/>
  <c r="Y20" i="38"/>
  <c r="Y34" i="43"/>
  <c r="U34" i="43"/>
  <c r="W34" i="43"/>
  <c r="W25" i="43"/>
  <c r="Y25" i="43"/>
  <c r="U25" i="43"/>
  <c r="U12" i="43"/>
  <c r="W12" i="43"/>
  <c r="Y12" i="43"/>
  <c r="U22" i="51"/>
  <c r="W22" i="51"/>
  <c r="Y22" i="51"/>
  <c r="U20" i="51"/>
  <c r="W20" i="51"/>
  <c r="Y20" i="51"/>
  <c r="W24" i="51"/>
  <c r="U24" i="51"/>
  <c r="Y24" i="51"/>
  <c r="D38" i="19"/>
  <c r="Q38" i="64" s="1"/>
  <c r="Y6" i="55"/>
  <c r="W6" i="55"/>
  <c r="U6" i="55"/>
  <c r="W42" i="55"/>
  <c r="Y42" i="55"/>
  <c r="U42" i="55"/>
  <c r="Y16" i="55"/>
  <c r="W16" i="55"/>
  <c r="U16" i="55"/>
  <c r="U27" i="27"/>
  <c r="Y27" i="27"/>
  <c r="W27" i="27"/>
  <c r="Y29" i="27"/>
  <c r="W29" i="27"/>
  <c r="U29" i="27"/>
  <c r="U34" i="45"/>
  <c r="Y34" i="45"/>
  <c r="W34" i="45"/>
  <c r="U20" i="45"/>
  <c r="Y20" i="45"/>
  <c r="W20" i="45"/>
  <c r="W35" i="32"/>
  <c r="Y35" i="32"/>
  <c r="U35" i="32"/>
  <c r="U43" i="32"/>
  <c r="Y43" i="32"/>
  <c r="W43" i="32"/>
  <c r="W20" i="32"/>
  <c r="Y20" i="32"/>
  <c r="U20" i="32"/>
  <c r="S44" i="26"/>
  <c r="Y5" i="26"/>
  <c r="Y44" i="26" s="1"/>
  <c r="W5" i="26"/>
  <c r="W44" i="26" s="1"/>
  <c r="U5" i="26"/>
  <c r="U44" i="26" s="1"/>
  <c r="Y36" i="38"/>
  <c r="U36" i="38"/>
  <c r="W36" i="38"/>
  <c r="U37" i="38"/>
  <c r="W37" i="38"/>
  <c r="Y37" i="38"/>
  <c r="U19" i="38"/>
  <c r="Y19" i="38"/>
  <c r="W19" i="38"/>
  <c r="U6" i="43"/>
  <c r="W6" i="43"/>
  <c r="Y6" i="43"/>
  <c r="W28" i="43"/>
  <c r="U28" i="43"/>
  <c r="Y28" i="43"/>
  <c r="U22" i="43"/>
  <c r="Y22" i="43"/>
  <c r="W22" i="43"/>
  <c r="R44" i="51"/>
  <c r="S5" i="51"/>
  <c r="U28" i="51"/>
  <c r="Y28" i="51"/>
  <c r="W28" i="51"/>
  <c r="W10" i="51"/>
  <c r="Y10" i="51"/>
  <c r="U10" i="51"/>
  <c r="U29" i="55"/>
  <c r="W29" i="55"/>
  <c r="Y29" i="55"/>
  <c r="W25" i="55"/>
  <c r="Y25" i="55"/>
  <c r="U25" i="55"/>
  <c r="W43" i="55"/>
  <c r="Y43" i="55"/>
  <c r="U43" i="55"/>
  <c r="Y19" i="27"/>
  <c r="U19" i="27"/>
  <c r="W19" i="27"/>
  <c r="U40" i="27"/>
  <c r="W40" i="27"/>
  <c r="Y40" i="27"/>
  <c r="D33" i="19"/>
  <c r="Q33" i="64" s="1"/>
  <c r="W23" i="46"/>
  <c r="U23" i="46"/>
  <c r="Y23" i="46"/>
  <c r="U39" i="57"/>
  <c r="Y39" i="57"/>
  <c r="W39" i="57"/>
  <c r="Y41" i="38"/>
  <c r="U41" i="38"/>
  <c r="W41" i="38"/>
  <c r="W17" i="25"/>
  <c r="Y17" i="25"/>
  <c r="U17" i="25"/>
  <c r="U16" i="46"/>
  <c r="W16" i="46"/>
  <c r="Y16" i="46"/>
  <c r="Y23" i="57"/>
  <c r="U23" i="57"/>
  <c r="W23" i="57"/>
  <c r="U40" i="46"/>
  <c r="Y40" i="46"/>
  <c r="W40" i="46"/>
  <c r="U7" i="57"/>
  <c r="Y7" i="57"/>
  <c r="W7" i="57"/>
  <c r="Y13" i="46"/>
  <c r="W13" i="46"/>
  <c r="U13" i="46"/>
  <c r="Y19" i="57"/>
  <c r="W19" i="57"/>
  <c r="U19" i="57"/>
  <c r="U33" i="57"/>
  <c r="W33" i="57"/>
  <c r="Y33" i="57"/>
  <c r="U14" i="25"/>
  <c r="Y14" i="25"/>
  <c r="W14" i="25"/>
  <c r="D10" i="19"/>
  <c r="Q10" i="64" s="1"/>
  <c r="D35" i="19"/>
  <c r="Q35" i="64" s="1"/>
  <c r="Y21" i="45"/>
  <c r="U21" i="45"/>
  <c r="W21" i="45"/>
  <c r="U24" i="45"/>
  <c r="W24" i="45"/>
  <c r="Y24" i="45"/>
  <c r="W24" i="32"/>
  <c r="U24" i="32"/>
  <c r="Y24" i="32"/>
  <c r="W23" i="32"/>
  <c r="Y23" i="32"/>
  <c r="U23" i="32"/>
  <c r="U29" i="32"/>
  <c r="Y29" i="32"/>
  <c r="W29" i="32"/>
  <c r="Y21" i="38"/>
  <c r="W21" i="38"/>
  <c r="U21" i="38"/>
  <c r="Y12" i="38"/>
  <c r="W12" i="38"/>
  <c r="U12" i="38"/>
  <c r="U13" i="38"/>
  <c r="W13" i="38"/>
  <c r="Y13" i="38"/>
  <c r="U36" i="43"/>
  <c r="Y36" i="43"/>
  <c r="W36" i="43"/>
  <c r="U32" i="43"/>
  <c r="Y32" i="43"/>
  <c r="W32" i="43"/>
  <c r="U30" i="43"/>
  <c r="Y30" i="43"/>
  <c r="W30" i="43"/>
  <c r="U37" i="51"/>
  <c r="Y37" i="51"/>
  <c r="W37" i="51"/>
  <c r="U8" i="51"/>
  <c r="W8" i="51"/>
  <c r="Y8" i="51"/>
  <c r="U26" i="51"/>
  <c r="W26" i="51"/>
  <c r="Y26" i="51"/>
  <c r="U24" i="55"/>
  <c r="Y24" i="55"/>
  <c r="W24" i="55"/>
  <c r="U28" i="55"/>
  <c r="Y28" i="55"/>
  <c r="W28" i="55"/>
  <c r="Y15" i="27"/>
  <c r="U15" i="27"/>
  <c r="W15" i="27"/>
  <c r="U7" i="27"/>
  <c r="W7" i="27"/>
  <c r="Y7" i="27"/>
  <c r="U39" i="27"/>
  <c r="Y39" i="27"/>
  <c r="W39" i="27"/>
  <c r="U37" i="46"/>
  <c r="W37" i="46"/>
  <c r="Y37" i="46"/>
  <c r="U12" i="57"/>
  <c r="W12" i="57"/>
  <c r="Y12" i="57"/>
  <c r="Y10" i="32"/>
  <c r="U10" i="32"/>
  <c r="W10" i="32"/>
  <c r="Y8" i="46"/>
  <c r="U8" i="46"/>
  <c r="W8" i="46"/>
  <c r="Y22" i="25"/>
  <c r="W22" i="25"/>
  <c r="U22" i="25"/>
  <c r="W24" i="57"/>
  <c r="Y24" i="57"/>
  <c r="U24" i="57"/>
  <c r="Y33" i="25"/>
  <c r="U33" i="25"/>
  <c r="W33" i="25"/>
  <c r="W11" i="46"/>
  <c r="Y11" i="46"/>
  <c r="U11" i="46"/>
  <c r="U40" i="57"/>
  <c r="Y40" i="57"/>
  <c r="W40" i="57"/>
  <c r="S44" i="31"/>
  <c r="Y5" i="31"/>
  <c r="Y44" i="31" s="1"/>
  <c r="U5" i="31"/>
  <c r="U44" i="31" s="1"/>
  <c r="W5" i="31"/>
  <c r="W44" i="31" s="1"/>
  <c r="U38" i="57"/>
  <c r="W38" i="57"/>
  <c r="Y38" i="57"/>
  <c r="Y6" i="25"/>
  <c r="U6" i="25"/>
  <c r="W6" i="25"/>
  <c r="D43" i="19"/>
  <c r="Q43" i="64" s="1"/>
  <c r="Y18" i="46"/>
  <c r="W18" i="46"/>
  <c r="U18" i="46"/>
  <c r="Y33" i="46"/>
  <c r="W33" i="46"/>
  <c r="U33" i="46"/>
  <c r="W30" i="46"/>
  <c r="U30" i="46"/>
  <c r="Y30" i="46"/>
  <c r="U27" i="57"/>
  <c r="Y27" i="57"/>
  <c r="W27" i="57"/>
  <c r="U13" i="57"/>
  <c r="W13" i="57"/>
  <c r="Y13" i="57"/>
  <c r="D13" i="19"/>
  <c r="Q13" i="64" s="1"/>
  <c r="Y19" i="25"/>
  <c r="U19" i="25"/>
  <c r="W19" i="25"/>
  <c r="W9" i="25"/>
  <c r="U9" i="25"/>
  <c r="Y9" i="25"/>
  <c r="W41" i="25"/>
  <c r="Y41" i="25"/>
  <c r="U41" i="25"/>
  <c r="W5" i="35"/>
  <c r="W44" i="35" s="1"/>
  <c r="U5" i="35"/>
  <c r="U44" i="35" s="1"/>
  <c r="Y5" i="35"/>
  <c r="Y44" i="35" s="1"/>
  <c r="S44" i="35"/>
  <c r="U43" i="45"/>
  <c r="W43" i="45"/>
  <c r="Y43" i="45"/>
  <c r="W14" i="45"/>
  <c r="U14" i="45"/>
  <c r="Y14" i="45"/>
  <c r="W38" i="32"/>
  <c r="U38" i="32"/>
  <c r="Y38" i="32"/>
  <c r="W26" i="32"/>
  <c r="Y26" i="32"/>
  <c r="U26" i="32"/>
  <c r="U18" i="32"/>
  <c r="Y18" i="32"/>
  <c r="W18" i="32"/>
  <c r="W40" i="38"/>
  <c r="Y40" i="38"/>
  <c r="U40" i="38"/>
  <c r="Y38" i="38"/>
  <c r="U38" i="38"/>
  <c r="W38" i="38"/>
  <c r="W24" i="38"/>
  <c r="U24" i="38"/>
  <c r="Y24" i="38"/>
  <c r="W5" i="41"/>
  <c r="W44" i="41" s="1"/>
  <c r="U5" i="41"/>
  <c r="U44" i="41" s="1"/>
  <c r="S44" i="41"/>
  <c r="Y5" i="41"/>
  <c r="Y44" i="41" s="1"/>
  <c r="D21" i="19"/>
  <c r="Q21" i="64" s="1"/>
  <c r="Y5" i="43"/>
  <c r="W5" i="43"/>
  <c r="U5" i="43"/>
  <c r="Y8" i="43"/>
  <c r="U8" i="43"/>
  <c r="W8" i="43"/>
  <c r="Y40" i="43"/>
  <c r="W40" i="43"/>
  <c r="U40" i="43"/>
  <c r="U15" i="51"/>
  <c r="W15" i="51"/>
  <c r="Y15" i="51"/>
  <c r="W43" i="51"/>
  <c r="Y43" i="51"/>
  <c r="U43" i="51"/>
  <c r="W5" i="37"/>
  <c r="W44" i="37" s="1"/>
  <c r="Y5" i="37"/>
  <c r="Y44" i="37" s="1"/>
  <c r="U5" i="37"/>
  <c r="U44" i="37" s="1"/>
  <c r="S44" i="37"/>
  <c r="W35" i="55"/>
  <c r="Y35" i="55"/>
  <c r="U35" i="55"/>
  <c r="W18" i="55"/>
  <c r="U18" i="55"/>
  <c r="Y18" i="55"/>
  <c r="U8" i="27"/>
  <c r="W8" i="27"/>
  <c r="Y8" i="27"/>
  <c r="Y30" i="27"/>
  <c r="U30" i="27"/>
  <c r="W30" i="27"/>
  <c r="U17" i="27"/>
  <c r="Y17" i="27"/>
  <c r="W17" i="27"/>
  <c r="Y10" i="46"/>
  <c r="U10" i="46"/>
  <c r="W10" i="46"/>
  <c r="W26" i="57"/>
  <c r="U26" i="57"/>
  <c r="Y26" i="57"/>
  <c r="Y26" i="46"/>
  <c r="W26" i="46"/>
  <c r="U26" i="46"/>
  <c r="U31" i="57"/>
  <c r="W31" i="57"/>
  <c r="Y31" i="57"/>
  <c r="Y23" i="45"/>
  <c r="W23" i="45"/>
  <c r="U23" i="45"/>
  <c r="W25" i="46"/>
  <c r="U25" i="46"/>
  <c r="Y25" i="46"/>
  <c r="U28" i="57"/>
  <c r="W28" i="57"/>
  <c r="Y28" i="57"/>
  <c r="W32" i="46"/>
  <c r="U32" i="46"/>
  <c r="Y32" i="46"/>
  <c r="W36" i="46"/>
  <c r="U36" i="46"/>
  <c r="Y36" i="46"/>
  <c r="Y15" i="25"/>
  <c r="W15" i="25"/>
  <c r="U15" i="25"/>
  <c r="U18" i="25"/>
  <c r="Y18" i="25"/>
  <c r="W18" i="25"/>
  <c r="U24" i="25"/>
  <c r="Y24" i="25"/>
  <c r="W24" i="25"/>
  <c r="W30" i="25"/>
  <c r="Y30" i="25"/>
  <c r="U30" i="25"/>
  <c r="W39" i="46"/>
  <c r="U39" i="46"/>
  <c r="Y39" i="46"/>
  <c r="U30" i="57"/>
  <c r="Y30" i="57"/>
  <c r="W30" i="57"/>
  <c r="S44" i="58"/>
  <c r="Y5" i="58"/>
  <c r="Y44" i="58" s="1"/>
  <c r="W5" i="58"/>
  <c r="W44" i="58" s="1"/>
  <c r="U5" i="58"/>
  <c r="U44" i="58" s="1"/>
  <c r="Y38" i="25"/>
  <c r="U38" i="25"/>
  <c r="W38" i="25"/>
  <c r="W28" i="25"/>
  <c r="U28" i="25"/>
  <c r="Y28" i="25"/>
  <c r="U31" i="25"/>
  <c r="Y31" i="25"/>
  <c r="W31" i="25"/>
  <c r="D22" i="19"/>
  <c r="Q22" i="64" s="1"/>
  <c r="U5" i="50"/>
  <c r="U44" i="50" s="1"/>
  <c r="Y5" i="50"/>
  <c r="Y44" i="50" s="1"/>
  <c r="S44" i="50"/>
  <c r="W5" i="50"/>
  <c r="W44" i="50" s="1"/>
  <c r="U5" i="24"/>
  <c r="U44" i="24" s="1"/>
  <c r="S44" i="24"/>
  <c r="W5" i="24"/>
  <c r="W44" i="24" s="1"/>
  <c r="Y5" i="24"/>
  <c r="Y44" i="24" s="1"/>
  <c r="U26" i="45"/>
  <c r="Y26" i="45"/>
  <c r="W26" i="45"/>
  <c r="Y30" i="45"/>
  <c r="U30" i="45"/>
  <c r="W30" i="45"/>
  <c r="W12" i="32"/>
  <c r="Y12" i="32"/>
  <c r="U12" i="32"/>
  <c r="W16" i="32"/>
  <c r="Y16" i="32"/>
  <c r="U16" i="32"/>
  <c r="R44" i="32"/>
  <c r="S5" i="32"/>
  <c r="U31" i="38"/>
  <c r="W31" i="38"/>
  <c r="Y31" i="38"/>
  <c r="Y43" i="38"/>
  <c r="U43" i="38"/>
  <c r="W43" i="38"/>
  <c r="U39" i="38"/>
  <c r="Y39" i="38"/>
  <c r="W39" i="38"/>
  <c r="W39" i="43"/>
  <c r="U39" i="43"/>
  <c r="Y39" i="43"/>
  <c r="Y16" i="43"/>
  <c r="W16" i="43"/>
  <c r="U16" i="43"/>
  <c r="W29" i="43"/>
  <c r="Y29" i="43"/>
  <c r="U29" i="43"/>
  <c r="U36" i="51"/>
  <c r="Y36" i="51"/>
  <c r="W36" i="51"/>
  <c r="Y35" i="51"/>
  <c r="U35" i="51"/>
  <c r="W35" i="51"/>
  <c r="W30" i="55"/>
  <c r="U30" i="55"/>
  <c r="Y30" i="55"/>
  <c r="Y13" i="55"/>
  <c r="U13" i="55"/>
  <c r="W13" i="55"/>
  <c r="W18" i="27"/>
  <c r="U18" i="27"/>
  <c r="Y18" i="27"/>
  <c r="U41" i="27"/>
  <c r="W41" i="27"/>
  <c r="Y41" i="27"/>
  <c r="W42" i="27"/>
  <c r="Y42" i="27"/>
  <c r="U42" i="27"/>
  <c r="U21" i="46"/>
  <c r="Y21" i="46"/>
  <c r="W21" i="46"/>
  <c r="D26" i="19"/>
  <c r="Q26" i="64" s="1"/>
  <c r="W42" i="46"/>
  <c r="U42" i="46"/>
  <c r="Y42" i="46"/>
  <c r="Y20" i="46"/>
  <c r="W20" i="46"/>
  <c r="U20" i="46"/>
  <c r="U15" i="57"/>
  <c r="Y15" i="57"/>
  <c r="W15" i="57"/>
  <c r="Y41" i="57"/>
  <c r="W41" i="57"/>
  <c r="U41" i="57"/>
  <c r="W7" i="46"/>
  <c r="U7" i="46"/>
  <c r="Y7" i="46"/>
  <c r="W29" i="46"/>
  <c r="U29" i="46"/>
  <c r="Y29" i="46"/>
  <c r="W38" i="46"/>
  <c r="U38" i="46"/>
  <c r="Y38" i="46"/>
  <c r="Y25" i="57"/>
  <c r="U25" i="57"/>
  <c r="W25" i="57"/>
  <c r="U9" i="57"/>
  <c r="W9" i="57"/>
  <c r="Y9" i="57"/>
  <c r="U21" i="57"/>
  <c r="Y21" i="57"/>
  <c r="W21" i="57"/>
  <c r="W21" i="25"/>
  <c r="Y21" i="25"/>
  <c r="U21" i="25"/>
  <c r="U26" i="25"/>
  <c r="W26" i="25"/>
  <c r="Y26" i="25"/>
  <c r="W5" i="42"/>
  <c r="W44" i="42" s="1"/>
  <c r="U5" i="42"/>
  <c r="U44" i="42" s="1"/>
  <c r="S44" i="42"/>
  <c r="Y5" i="42"/>
  <c r="Y44" i="42" s="1"/>
  <c r="D15" i="19"/>
  <c r="Q15" i="64" s="1"/>
  <c r="D40" i="19"/>
  <c r="Q40" i="64" s="1"/>
  <c r="Y37" i="45"/>
  <c r="U37" i="45"/>
  <c r="W37" i="45"/>
  <c r="U32" i="45"/>
  <c r="W32" i="45"/>
  <c r="Y32" i="45"/>
  <c r="Y39" i="32"/>
  <c r="W39" i="32"/>
  <c r="U39" i="32"/>
  <c r="U19" i="32"/>
  <c r="W19" i="32"/>
  <c r="Y19" i="32"/>
  <c r="W42" i="38"/>
  <c r="U42" i="38"/>
  <c r="Y42" i="38"/>
  <c r="Y29" i="38"/>
  <c r="W29" i="38"/>
  <c r="U29" i="38"/>
  <c r="U27" i="38"/>
  <c r="Y27" i="38"/>
  <c r="W27" i="38"/>
  <c r="W11" i="43"/>
  <c r="U11" i="43"/>
  <c r="Y11" i="43"/>
  <c r="W31" i="43"/>
  <c r="U31" i="43"/>
  <c r="Y31" i="43"/>
  <c r="W20" i="43"/>
  <c r="U20" i="43"/>
  <c r="Y20" i="43"/>
  <c r="U6" i="51"/>
  <c r="W6" i="51"/>
  <c r="Y6" i="51"/>
  <c r="U9" i="51"/>
  <c r="Y9" i="51"/>
  <c r="W9" i="51"/>
  <c r="D7" i="19"/>
  <c r="Q7" i="64" s="1"/>
  <c r="Y32" i="55"/>
  <c r="W32" i="55"/>
  <c r="U32" i="55"/>
  <c r="Y11" i="55"/>
  <c r="W11" i="55"/>
  <c r="U11" i="55"/>
  <c r="S5" i="27"/>
  <c r="R44" i="27"/>
  <c r="Y37" i="27"/>
  <c r="U37" i="27"/>
  <c r="W37" i="27"/>
  <c r="Y22" i="27"/>
  <c r="W22" i="27"/>
  <c r="U22" i="27"/>
  <c r="U43" i="25"/>
  <c r="Y43" i="25"/>
  <c r="W43" i="25"/>
  <c r="Y42" i="32"/>
  <c r="U42" i="32"/>
  <c r="W42" i="32"/>
  <c r="W42" i="57"/>
  <c r="U42" i="57"/>
  <c r="Y42" i="57"/>
  <c r="W19" i="46"/>
  <c r="Y19" i="46"/>
  <c r="U19" i="46"/>
  <c r="U28" i="46"/>
  <c r="Y28" i="46"/>
  <c r="W28" i="46"/>
  <c r="Y43" i="46"/>
  <c r="U43" i="46"/>
  <c r="W43" i="46"/>
  <c r="W16" i="57"/>
  <c r="U16" i="57"/>
  <c r="Y16" i="57"/>
  <c r="U43" i="57"/>
  <c r="W43" i="57"/>
  <c r="Y43" i="57"/>
  <c r="Y36" i="57"/>
  <c r="U36" i="57"/>
  <c r="W36" i="57"/>
  <c r="D34" i="19"/>
  <c r="Q34" i="64" s="1"/>
  <c r="Y13" i="25"/>
  <c r="U13" i="25"/>
  <c r="W13" i="25"/>
  <c r="U10" i="25"/>
  <c r="W10" i="25"/>
  <c r="Y10" i="25"/>
  <c r="W11" i="45"/>
  <c r="Y11" i="45"/>
  <c r="U11" i="45"/>
  <c r="Y12" i="45"/>
  <c r="U12" i="45"/>
  <c r="W12" i="45"/>
  <c r="R44" i="45"/>
  <c r="S5" i="45"/>
  <c r="U30" i="32"/>
  <c r="W30" i="32"/>
  <c r="Y30" i="32"/>
  <c r="Y27" i="32"/>
  <c r="W27" i="32"/>
  <c r="U27" i="32"/>
  <c r="U7" i="38"/>
  <c r="Y7" i="38"/>
  <c r="W7" i="38"/>
  <c r="Y15" i="38"/>
  <c r="U15" i="38"/>
  <c r="W15" i="38"/>
  <c r="U26" i="38"/>
  <c r="Y26" i="38"/>
  <c r="W26" i="38"/>
  <c r="U23" i="43"/>
  <c r="W23" i="43"/>
  <c r="Y23" i="43"/>
  <c r="W41" i="43"/>
  <c r="U41" i="43"/>
  <c r="Y41" i="43"/>
  <c r="W14" i="51"/>
  <c r="U14" i="51"/>
  <c r="Y14" i="51"/>
  <c r="Y33" i="51"/>
  <c r="W33" i="51"/>
  <c r="U33" i="51"/>
  <c r="Y38" i="55"/>
  <c r="W38" i="55"/>
  <c r="U38" i="55"/>
  <c r="Y14" i="55"/>
  <c r="U14" i="55"/>
  <c r="W14" i="55"/>
  <c r="Y16" i="27"/>
  <c r="W16" i="27"/>
  <c r="U16" i="27"/>
  <c r="Y43" i="27"/>
  <c r="U43" i="27"/>
  <c r="W43" i="27"/>
  <c r="W32" i="27"/>
  <c r="Y32" i="27"/>
  <c r="U32" i="27"/>
  <c r="F16" i="64" l="1"/>
  <c r="H16" i="64" s="1"/>
  <c r="J16" i="64"/>
  <c r="L16" i="64" s="1"/>
  <c r="N16" i="64"/>
  <c r="P16" i="64" s="1"/>
  <c r="J7" i="64"/>
  <c r="L7" i="64" s="1"/>
  <c r="N7" i="64"/>
  <c r="P7" i="64" s="1"/>
  <c r="F7" i="64"/>
  <c r="H7" i="64" s="1"/>
  <c r="J30" i="64"/>
  <c r="L30" i="64" s="1"/>
  <c r="N30" i="64"/>
  <c r="P30" i="64" s="1"/>
  <c r="F30" i="64"/>
  <c r="H30" i="64" s="1"/>
  <c r="D30" i="64" s="1"/>
  <c r="C30" i="64" s="1"/>
  <c r="J27" i="64"/>
  <c r="L27" i="64" s="1"/>
  <c r="N27" i="64"/>
  <c r="P27" i="64" s="1"/>
  <c r="F27" i="64"/>
  <c r="H27" i="64" s="1"/>
  <c r="D27" i="64" s="1"/>
  <c r="C27" i="64" s="1"/>
  <c r="J13" i="64"/>
  <c r="L13" i="64" s="1"/>
  <c r="F13" i="64"/>
  <c r="H13" i="64" s="1"/>
  <c r="N13" i="64"/>
  <c r="P13" i="64" s="1"/>
  <c r="N26" i="64"/>
  <c r="P26" i="64" s="1"/>
  <c r="F26" i="64"/>
  <c r="H26" i="64" s="1"/>
  <c r="J26" i="64"/>
  <c r="L26" i="64" s="1"/>
  <c r="N17" i="64"/>
  <c r="P17" i="64" s="1"/>
  <c r="J17" i="64"/>
  <c r="L17" i="64" s="1"/>
  <c r="F17" i="64"/>
  <c r="H17" i="64" s="1"/>
  <c r="N44" i="64"/>
  <c r="P44" i="64" s="1"/>
  <c r="J44" i="64"/>
  <c r="L44" i="64" s="1"/>
  <c r="F44" i="64"/>
  <c r="H44" i="64" s="1"/>
  <c r="D44" i="64" s="1"/>
  <c r="C44" i="64" s="1"/>
  <c r="J31" i="64"/>
  <c r="L31" i="64" s="1"/>
  <c r="N31" i="64"/>
  <c r="P31" i="64" s="1"/>
  <c r="F31" i="64"/>
  <c r="H31" i="64" s="1"/>
  <c r="D31" i="64" s="1"/>
  <c r="C31" i="64" s="1"/>
  <c r="N28" i="64"/>
  <c r="P28" i="64" s="1"/>
  <c r="F28" i="64"/>
  <c r="H28" i="64" s="1"/>
  <c r="J28" i="64"/>
  <c r="L28" i="64" s="1"/>
  <c r="N10" i="64"/>
  <c r="P10" i="64" s="1"/>
  <c r="J10" i="64"/>
  <c r="L10" i="64" s="1"/>
  <c r="F10" i="64"/>
  <c r="H10" i="64" s="1"/>
  <c r="J12" i="64"/>
  <c r="L12" i="64" s="1"/>
  <c r="F12" i="64"/>
  <c r="H12" i="64" s="1"/>
  <c r="D12" i="64" s="1"/>
  <c r="N12" i="64"/>
  <c r="P12" i="64" s="1"/>
  <c r="J22" i="64"/>
  <c r="L22" i="64" s="1"/>
  <c r="F22" i="64"/>
  <c r="H22" i="64" s="1"/>
  <c r="N22" i="64"/>
  <c r="P22" i="64" s="1"/>
  <c r="N40" i="64"/>
  <c r="P40" i="64" s="1"/>
  <c r="F40" i="64"/>
  <c r="H40" i="64" s="1"/>
  <c r="J40" i="64"/>
  <c r="L40" i="64" s="1"/>
  <c r="N24" i="64"/>
  <c r="P24" i="64" s="1"/>
  <c r="F24" i="64"/>
  <c r="H24" i="64" s="1"/>
  <c r="J24" i="64"/>
  <c r="L24" i="64" s="1"/>
  <c r="N35" i="64"/>
  <c r="P35" i="64" s="1"/>
  <c r="F35" i="64"/>
  <c r="H35" i="64" s="1"/>
  <c r="J35" i="64"/>
  <c r="L35" i="64" s="1"/>
  <c r="N38" i="64"/>
  <c r="P38" i="64" s="1"/>
  <c r="J38" i="64"/>
  <c r="L38" i="64" s="1"/>
  <c r="F38" i="64"/>
  <c r="H38" i="64" s="1"/>
  <c r="D38" i="64" s="1"/>
  <c r="C38" i="64" s="1"/>
  <c r="N9" i="64"/>
  <c r="P9" i="64" s="1"/>
  <c r="J9" i="64"/>
  <c r="L9" i="64" s="1"/>
  <c r="D9" i="64" s="1"/>
  <c r="F9" i="64"/>
  <c r="H9" i="64" s="1"/>
  <c r="N11" i="64"/>
  <c r="P11" i="64" s="1"/>
  <c r="F11" i="64"/>
  <c r="H11" i="64" s="1"/>
  <c r="J11" i="64"/>
  <c r="L11" i="64" s="1"/>
  <c r="D11" i="64" s="1"/>
  <c r="C11" i="64" s="1"/>
  <c r="J15" i="64"/>
  <c r="L15" i="64" s="1"/>
  <c r="F15" i="64"/>
  <c r="H15" i="64" s="1"/>
  <c r="D15" i="64" s="1"/>
  <c r="N15" i="64"/>
  <c r="P15" i="64" s="1"/>
  <c r="F32" i="64"/>
  <c r="H32" i="64" s="1"/>
  <c r="J32" i="64"/>
  <c r="L32" i="64" s="1"/>
  <c r="N32" i="64"/>
  <c r="P32" i="64" s="1"/>
  <c r="J29" i="64"/>
  <c r="L29" i="64" s="1"/>
  <c r="N29" i="64"/>
  <c r="P29" i="64" s="1"/>
  <c r="F29" i="64"/>
  <c r="H29" i="64" s="1"/>
  <c r="N42" i="64"/>
  <c r="P42" i="64" s="1"/>
  <c r="J42" i="64"/>
  <c r="L42" i="64" s="1"/>
  <c r="F42" i="64"/>
  <c r="H42" i="64" s="1"/>
  <c r="D42" i="64" s="1"/>
  <c r="C42" i="64" s="1"/>
  <c r="J34" i="64"/>
  <c r="L34" i="64" s="1"/>
  <c r="N34" i="64"/>
  <c r="P34" i="64" s="1"/>
  <c r="F34" i="64"/>
  <c r="H34" i="64" s="1"/>
  <c r="D34" i="64" s="1"/>
  <c r="C34" i="64" s="1"/>
  <c r="J37" i="64"/>
  <c r="L37" i="64" s="1"/>
  <c r="F37" i="64"/>
  <c r="H37" i="64" s="1"/>
  <c r="D37" i="64" s="1"/>
  <c r="N37" i="64"/>
  <c r="P37" i="64" s="1"/>
  <c r="F19" i="64"/>
  <c r="H19" i="64" s="1"/>
  <c r="N19" i="64"/>
  <c r="P19" i="64" s="1"/>
  <c r="J19" i="64"/>
  <c r="L19" i="64" s="1"/>
  <c r="N18" i="64"/>
  <c r="P18" i="64" s="1"/>
  <c r="J18" i="64"/>
  <c r="L18" i="64" s="1"/>
  <c r="F18" i="64"/>
  <c r="H18" i="64" s="1"/>
  <c r="N20" i="64"/>
  <c r="P20" i="64" s="1"/>
  <c r="F20" i="64"/>
  <c r="H20" i="64" s="1"/>
  <c r="J20" i="64"/>
  <c r="L20" i="64" s="1"/>
  <c r="N25" i="64"/>
  <c r="P25" i="64" s="1"/>
  <c r="F25" i="64"/>
  <c r="H25" i="64" s="1"/>
  <c r="J25" i="64"/>
  <c r="L25" i="64" s="1"/>
  <c r="N43" i="64"/>
  <c r="P43" i="64" s="1"/>
  <c r="J43" i="64"/>
  <c r="L43" i="64" s="1"/>
  <c r="F43" i="64"/>
  <c r="H43" i="64" s="1"/>
  <c r="D43" i="64" s="1"/>
  <c r="C43" i="64" s="1"/>
  <c r="F33" i="64"/>
  <c r="H33" i="64" s="1"/>
  <c r="N33" i="64"/>
  <c r="P33" i="64" s="1"/>
  <c r="J33" i="64"/>
  <c r="L33" i="64" s="1"/>
  <c r="N41" i="64"/>
  <c r="P41" i="64" s="1"/>
  <c r="F41" i="64"/>
  <c r="H41" i="64" s="1"/>
  <c r="J41" i="64"/>
  <c r="L41" i="64" s="1"/>
  <c r="N23" i="64"/>
  <c r="P23" i="64" s="1"/>
  <c r="J23" i="64"/>
  <c r="L23" i="64" s="1"/>
  <c r="F23" i="64"/>
  <c r="H23" i="64" s="1"/>
  <c r="D23" i="64" s="1"/>
  <c r="C23" i="64" s="1"/>
  <c r="N14" i="64"/>
  <c r="P14" i="64" s="1"/>
  <c r="J14" i="64"/>
  <c r="L14" i="64" s="1"/>
  <c r="F14" i="64"/>
  <c r="H14" i="64" s="1"/>
  <c r="N21" i="64"/>
  <c r="P21" i="64" s="1"/>
  <c r="F21" i="64"/>
  <c r="H21" i="64" s="1"/>
  <c r="J21" i="64"/>
  <c r="L21" i="64" s="1"/>
  <c r="J39" i="64"/>
  <c r="L39" i="64" s="1"/>
  <c r="N39" i="64"/>
  <c r="P39" i="64" s="1"/>
  <c r="F39" i="64"/>
  <c r="H39" i="64" s="1"/>
  <c r="D39" i="64" s="1"/>
  <c r="C39" i="64" s="1"/>
  <c r="N36" i="64"/>
  <c r="P36" i="64" s="1"/>
  <c r="F36" i="64"/>
  <c r="H36" i="64" s="1"/>
  <c r="D36" i="64" s="1"/>
  <c r="C36" i="64" s="1"/>
  <c r="J36" i="64"/>
  <c r="L36" i="64" s="1"/>
  <c r="F37" i="19"/>
  <c r="F16" i="19"/>
  <c r="G22" i="19"/>
  <c r="F27" i="19"/>
  <c r="E22" i="19"/>
  <c r="F43" i="19"/>
  <c r="G41" i="19"/>
  <c r="E21" i="19"/>
  <c r="G13" i="19"/>
  <c r="F14" i="19"/>
  <c r="E17" i="19"/>
  <c r="F33" i="19"/>
  <c r="E31" i="19"/>
  <c r="E36" i="19"/>
  <c r="G35" i="19"/>
  <c r="G29" i="19"/>
  <c r="G14" i="19"/>
  <c r="G42" i="19"/>
  <c r="E15" i="19"/>
  <c r="G21" i="19"/>
  <c r="G27" i="19"/>
  <c r="E19" i="19"/>
  <c r="G37" i="19"/>
  <c r="F21" i="19"/>
  <c r="E14" i="19"/>
  <c r="F32" i="19"/>
  <c r="F23" i="19"/>
  <c r="F28" i="19"/>
  <c r="G32" i="19"/>
  <c r="F42" i="19"/>
  <c r="G23" i="19"/>
  <c r="E43" i="19"/>
  <c r="E32" i="19"/>
  <c r="E9" i="19"/>
  <c r="G20" i="19"/>
  <c r="G38" i="19"/>
  <c r="F10" i="19"/>
  <c r="F30" i="19"/>
  <c r="F29" i="19"/>
  <c r="E35" i="19"/>
  <c r="G24" i="19"/>
  <c r="F39" i="19"/>
  <c r="E26" i="19"/>
  <c r="F35" i="19"/>
  <c r="F12" i="19"/>
  <c r="F20" i="19"/>
  <c r="E39" i="19"/>
  <c r="F18" i="19"/>
  <c r="E23" i="19"/>
  <c r="G28" i="19"/>
  <c r="E41" i="19"/>
  <c r="F36" i="19"/>
  <c r="G9" i="19"/>
  <c r="E38" i="19"/>
  <c r="E24" i="19"/>
  <c r="G40" i="19"/>
  <c r="F24" i="19"/>
  <c r="F25" i="19"/>
  <c r="F40" i="19"/>
  <c r="E20" i="19"/>
  <c r="G26" i="19"/>
  <c r="E16" i="19"/>
  <c r="F17" i="19"/>
  <c r="G16" i="19"/>
  <c r="E42" i="19"/>
  <c r="G10" i="19"/>
  <c r="E10" i="19"/>
  <c r="F31" i="19"/>
  <c r="E40" i="19"/>
  <c r="E25" i="19"/>
  <c r="F7" i="19"/>
  <c r="F34" i="19"/>
  <c r="G30" i="19"/>
  <c r="F15" i="19"/>
  <c r="F41" i="19"/>
  <c r="G17" i="19"/>
  <c r="E18" i="19"/>
  <c r="E37" i="19"/>
  <c r="F9" i="19"/>
  <c r="G18" i="19"/>
  <c r="E30" i="19"/>
  <c r="F22" i="19"/>
  <c r="F26" i="19"/>
  <c r="G31" i="19"/>
  <c r="G15" i="19"/>
  <c r="E33" i="19"/>
  <c r="E27" i="19"/>
  <c r="G39" i="19"/>
  <c r="G36" i="19"/>
  <c r="E44" i="19"/>
  <c r="F11" i="19"/>
  <c r="F44" i="19"/>
  <c r="F19" i="19"/>
  <c r="E7" i="19"/>
  <c r="E34" i="19"/>
  <c r="G33" i="19"/>
  <c r="G12" i="19"/>
  <c r="E28" i="19"/>
  <c r="F13" i="19"/>
  <c r="F38" i="19"/>
  <c r="G43" i="19"/>
  <c r="E29" i="19"/>
  <c r="G34" i="19"/>
  <c r="E13" i="19"/>
  <c r="G25" i="19"/>
  <c r="G11" i="19"/>
  <c r="G44" i="19"/>
  <c r="E11" i="19"/>
  <c r="G19" i="19"/>
  <c r="G7" i="19"/>
  <c r="E12" i="19"/>
  <c r="U5" i="57"/>
  <c r="U44" i="57" s="1"/>
  <c r="S44" i="57"/>
  <c r="Y5" i="57"/>
  <c r="Y44" i="57" s="1"/>
  <c r="W5" i="57"/>
  <c r="W44" i="57" s="1"/>
  <c r="W5" i="32"/>
  <c r="W44" i="32" s="1"/>
  <c r="U5" i="32"/>
  <c r="U44" i="32" s="1"/>
  <c r="Y5" i="32"/>
  <c r="Y44" i="32" s="1"/>
  <c r="S44" i="32"/>
  <c r="K14" i="19"/>
  <c r="K15" i="19" s="1"/>
  <c r="U5" i="51"/>
  <c r="U44" i="51" s="1"/>
  <c r="Y5" i="51"/>
  <c r="Y44" i="51" s="1"/>
  <c r="S44" i="51"/>
  <c r="W5" i="51"/>
  <c r="W44" i="51" s="1"/>
  <c r="W5" i="25"/>
  <c r="W44" i="25" s="1"/>
  <c r="S44" i="25"/>
  <c r="U5" i="25"/>
  <c r="U44" i="25" s="1"/>
  <c r="Y5" i="25"/>
  <c r="Y44" i="25" s="1"/>
  <c r="U5" i="55"/>
  <c r="U44" i="55" s="1"/>
  <c r="W5" i="55"/>
  <c r="W44" i="55" s="1"/>
  <c r="Y5" i="55"/>
  <c r="Y44" i="55" s="1"/>
  <c r="S44" i="55"/>
  <c r="D6" i="19"/>
  <c r="Q6" i="64" s="1"/>
  <c r="W44" i="20"/>
  <c r="Y44" i="20"/>
  <c r="U44" i="20"/>
  <c r="Y5" i="46"/>
  <c r="Y44" i="46" s="1"/>
  <c r="W5" i="46"/>
  <c r="W44" i="46" s="1"/>
  <c r="U5" i="46"/>
  <c r="U44" i="46" s="1"/>
  <c r="S44" i="46"/>
  <c r="Y5" i="45"/>
  <c r="Y44" i="45" s="1"/>
  <c r="W5" i="45"/>
  <c r="W44" i="45" s="1"/>
  <c r="U5" i="45"/>
  <c r="U44" i="45" s="1"/>
  <c r="S44" i="45"/>
  <c r="U5" i="27"/>
  <c r="U44" i="27" s="1"/>
  <c r="S44" i="27"/>
  <c r="Y5" i="27"/>
  <c r="Y44" i="27" s="1"/>
  <c r="W5" i="27"/>
  <c r="W44" i="27" s="1"/>
  <c r="W5" i="38"/>
  <c r="W44" i="38" s="1"/>
  <c r="U5" i="38"/>
  <c r="U44" i="38" s="1"/>
  <c r="Y5" i="38"/>
  <c r="Y44" i="38" s="1"/>
  <c r="S44" i="38"/>
  <c r="U7" i="43"/>
  <c r="U44" i="43" s="1"/>
  <c r="W7" i="43"/>
  <c r="W44" i="43" s="1"/>
  <c r="Y7" i="43"/>
  <c r="Y44" i="43" s="1"/>
  <c r="D8" i="19"/>
  <c r="Q8" i="64" s="1"/>
  <c r="D41" i="64" l="1"/>
  <c r="C41" i="64" s="1"/>
  <c r="D35" i="64"/>
  <c r="C35" i="64" s="1"/>
  <c r="C15" i="64"/>
  <c r="D32" i="64"/>
  <c r="C32" i="64" s="1"/>
  <c r="D13" i="64"/>
  <c r="C13" i="64" s="1"/>
  <c r="D33" i="64"/>
  <c r="C33" i="64" s="1"/>
  <c r="D14" i="64"/>
  <c r="C14" i="64" s="1"/>
  <c r="D25" i="64"/>
  <c r="C25" i="64" s="1"/>
  <c r="D22" i="64"/>
  <c r="C22" i="64" s="1"/>
  <c r="D7" i="64"/>
  <c r="C7" i="64" s="1"/>
  <c r="D19" i="64"/>
  <c r="C19" i="64" s="1"/>
  <c r="C9" i="64"/>
  <c r="D24" i="64"/>
  <c r="C24" i="64" s="1"/>
  <c r="C37" i="64"/>
  <c r="D21" i="64"/>
  <c r="C21" i="64" s="1"/>
  <c r="D17" i="64"/>
  <c r="C17" i="64" s="1"/>
  <c r="D28" i="64"/>
  <c r="C28" i="64" s="1"/>
  <c r="D20" i="64"/>
  <c r="C20" i="64" s="1"/>
  <c r="C12" i="64"/>
  <c r="J8" i="64"/>
  <c r="L8" i="64" s="1"/>
  <c r="F8" i="64"/>
  <c r="H8" i="64" s="1"/>
  <c r="D8" i="64" s="1"/>
  <c r="N8" i="64"/>
  <c r="P8" i="64" s="1"/>
  <c r="J6" i="64"/>
  <c r="N6" i="64"/>
  <c r="F6" i="64"/>
  <c r="H6" i="64" s="1"/>
  <c r="D29" i="64"/>
  <c r="C29" i="64" s="1"/>
  <c r="D40" i="64"/>
  <c r="C40" i="64" s="1"/>
  <c r="D18" i="64"/>
  <c r="C18" i="64" s="1"/>
  <c r="D10" i="64"/>
  <c r="C10" i="64" s="1"/>
  <c r="D26" i="64"/>
  <c r="C26" i="64" s="1"/>
  <c r="D16" i="64"/>
  <c r="C16" i="64" s="1"/>
  <c r="G8" i="19"/>
  <c r="D45" i="19"/>
  <c r="G6" i="19"/>
  <c r="G45" i="19" s="1"/>
  <c r="N6" i="19" s="1"/>
  <c r="F6" i="19"/>
  <c r="E6" i="19"/>
  <c r="E8" i="19"/>
  <c r="F8" i="19"/>
  <c r="H45" i="64" l="1"/>
  <c r="P6" i="64"/>
  <c r="P45" i="64" s="1"/>
  <c r="A10" i="70" s="1"/>
  <c r="N45" i="64"/>
  <c r="L6" i="64"/>
  <c r="L45" i="64" s="1"/>
  <c r="J45" i="64"/>
  <c r="C8" i="64"/>
  <c r="K6" i="19"/>
  <c r="K8" i="19" s="1"/>
  <c r="Q45" i="64"/>
  <c r="F45" i="19"/>
  <c r="E45" i="19"/>
  <c r="L6" i="19" s="1"/>
  <c r="L8" i="19" s="1"/>
  <c r="M6" i="19" l="1"/>
  <c r="C3" i="71"/>
  <c r="C4" i="71" s="1"/>
  <c r="D9" i="70"/>
  <c r="D8" i="70"/>
  <c r="D7" i="70"/>
  <c r="D10" i="70" s="1"/>
  <c r="D6" i="64"/>
  <c r="C6" i="64" l="1"/>
  <c r="C45" i="64" s="1"/>
  <c r="D45" i="64"/>
  <c r="A6" i="70" s="1"/>
  <c r="A14" i="70" l="1"/>
  <c r="D3" i="70"/>
  <c r="D5" i="70"/>
  <c r="D13" i="70" s="1"/>
  <c r="D4" i="70"/>
  <c r="D12" i="70" s="1"/>
  <c r="D6" i="70" l="1"/>
  <c r="D11" i="70"/>
  <c r="D14" i="7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兵庫県</author>
  </authors>
  <commentList>
    <comment ref="L2" authorId="0" shapeId="0" xr:uid="{A6F10198-4F4D-4698-9359-AE2E4B753476}">
      <text>
        <r>
          <rPr>
            <sz val="9"/>
            <color indexed="81"/>
            <rFont val="MS P ゴシック"/>
            <family val="3"/>
            <charset val="128"/>
          </rPr>
          <t>「28兵庫県」「100神戸市」にはそれぞれの「定住人口係数」「地域内雇用係数」を表示し、「定住人口効果」が計算できる表となっています。
そのため、神戸市各区の「定住人口効果」の合計が「100神戸市」の推計結果と必ずしも一致しません。
同様に全市町の「定住人口効果」の合計が「28兵庫県」の推計結果と必ずしも一致しません。
以上をふまえ、「28兵庫県」「100神戸市」の「就業者誘発数」欄は合計値とせず、利用者が「データ入力（就業者誘発数）」シートで入力できるようにしています。
また、各県民局・県民センターについては、全欄空欄としています。
表にどの値を表示させるか、適宜調整をお願いします。</t>
        </r>
      </text>
    </comment>
  </commentList>
</comments>
</file>

<file path=xl/sharedStrings.xml><?xml version="1.0" encoding="utf-8"?>
<sst xmlns="http://schemas.openxmlformats.org/spreadsheetml/2006/main" count="6356" uniqueCount="806">
  <si>
    <t>令和２年兵庫県産業連関表</t>
    <rPh sb="0" eb="2">
      <t>レイワ</t>
    </rPh>
    <rPh sb="3" eb="4">
      <t>ネン</t>
    </rPh>
    <rPh sb="4" eb="7">
      <t>ヒョウゴケン</t>
    </rPh>
    <rPh sb="7" eb="9">
      <t>サンギョウ</t>
    </rPh>
    <rPh sb="9" eb="12">
      <t>レンカンヒョウ</t>
    </rPh>
    <phoneticPr fontId="3"/>
  </si>
  <si>
    <t>水道</t>
  </si>
  <si>
    <t>廃棄物処理</t>
  </si>
  <si>
    <t>他に分類されない会員制団体</t>
    <rPh sb="0" eb="1">
      <t>ホカ</t>
    </rPh>
    <rPh sb="2" eb="4">
      <t>ブンルイ</t>
    </rPh>
    <rPh sb="8" eb="11">
      <t>カイインセイ</t>
    </rPh>
    <rPh sb="11" eb="13">
      <t>ダンタイ</t>
    </rPh>
    <phoneticPr fontId="5"/>
  </si>
  <si>
    <t>事務用品</t>
    <rPh sb="0" eb="2">
      <t>ジム</t>
    </rPh>
    <rPh sb="2" eb="4">
      <t>ヨウヒン</t>
    </rPh>
    <phoneticPr fontId="5"/>
  </si>
  <si>
    <t>分類不明</t>
    <rPh sb="0" eb="2">
      <t>ブンルイ</t>
    </rPh>
    <rPh sb="2" eb="4">
      <t>フメイ</t>
    </rPh>
    <phoneticPr fontId="5"/>
  </si>
  <si>
    <t>内生部門計</t>
  </si>
  <si>
    <t>家計外消費支出（列）</t>
  </si>
  <si>
    <t>一般政府消費支出</t>
  </si>
  <si>
    <t>県内総固定資本形成（公的）</t>
    <rPh sb="0" eb="1">
      <t>ケン</t>
    </rPh>
    <phoneticPr fontId="6"/>
  </si>
  <si>
    <t>県内総固定資本形成（民間）</t>
    <rPh sb="0" eb="1">
      <t>ケン</t>
    </rPh>
    <phoneticPr fontId="6"/>
  </si>
  <si>
    <t>在庫純増</t>
  </si>
  <si>
    <t>県内最終需要計</t>
    <rPh sb="0" eb="1">
      <t>ケン</t>
    </rPh>
    <phoneticPr fontId="6"/>
  </si>
  <si>
    <t>県内需要合計</t>
    <rPh sb="0" eb="1">
      <t>ケン</t>
    </rPh>
    <phoneticPr fontId="6"/>
  </si>
  <si>
    <t>輸出</t>
  </si>
  <si>
    <t>輸出計</t>
    <rPh sb="0" eb="2">
      <t>ユシュツ</t>
    </rPh>
    <rPh sb="2" eb="3">
      <t>ケイ</t>
    </rPh>
    <phoneticPr fontId="5"/>
  </si>
  <si>
    <t>移出</t>
    <rPh sb="0" eb="2">
      <t>イシュツ</t>
    </rPh>
    <phoneticPr fontId="6"/>
  </si>
  <si>
    <t>移輸出計</t>
    <rPh sb="0" eb="1">
      <t>イ</t>
    </rPh>
    <rPh sb="1" eb="3">
      <t>ユシュツ</t>
    </rPh>
    <rPh sb="3" eb="4">
      <t>ケイ</t>
    </rPh>
    <phoneticPr fontId="6"/>
  </si>
  <si>
    <t>最終需要計</t>
  </si>
  <si>
    <t>需要合計</t>
  </si>
  <si>
    <t>（控除）輸入</t>
  </si>
  <si>
    <t>（控除）関税</t>
  </si>
  <si>
    <t>（控除）輸入品商品税</t>
  </si>
  <si>
    <t>（控除）輸入計</t>
  </si>
  <si>
    <t>（控除）移入</t>
    <rPh sb="1" eb="3">
      <t>コウジョ</t>
    </rPh>
    <rPh sb="4" eb="6">
      <t>イニュウ</t>
    </rPh>
    <phoneticPr fontId="6"/>
  </si>
  <si>
    <t>（控除）移輸入計</t>
    <rPh sb="1" eb="3">
      <t>コウジョ</t>
    </rPh>
    <rPh sb="4" eb="5">
      <t>イ</t>
    </rPh>
    <rPh sb="5" eb="7">
      <t>ユニュウ</t>
    </rPh>
    <rPh sb="7" eb="8">
      <t>ケイ</t>
    </rPh>
    <phoneticPr fontId="6"/>
  </si>
  <si>
    <t>最終需要部門計</t>
    <rPh sb="4" eb="6">
      <t>ブモン</t>
    </rPh>
    <phoneticPr fontId="6"/>
  </si>
  <si>
    <t>県内生産額</t>
    <rPh sb="0" eb="1">
      <t>ケン</t>
    </rPh>
    <phoneticPr fontId="6"/>
  </si>
  <si>
    <t>家計外消費支出（行）</t>
  </si>
  <si>
    <t>営業余剰</t>
  </si>
  <si>
    <t>資本減耗引当</t>
  </si>
  <si>
    <t>間接税（関税・輸入品商品税を除く。）</t>
    <rPh sb="7" eb="9">
      <t>ユニュウ</t>
    </rPh>
    <rPh sb="9" eb="10">
      <t>ヒン</t>
    </rPh>
    <rPh sb="10" eb="12">
      <t>ショウヒン</t>
    </rPh>
    <rPh sb="12" eb="13">
      <t>ゼイ</t>
    </rPh>
    <phoneticPr fontId="7"/>
  </si>
  <si>
    <t>（控除）経常補助金</t>
  </si>
  <si>
    <t>粗付加価値部門計</t>
  </si>
  <si>
    <t>県内生産額</t>
    <rPh sb="0" eb="1">
      <t>ケン</t>
    </rPh>
    <phoneticPr fontId="8"/>
  </si>
  <si>
    <t>列和</t>
    <rPh sb="0" eb="1">
      <t>レツ</t>
    </rPh>
    <rPh sb="1" eb="2">
      <t>ワ</t>
    </rPh>
    <phoneticPr fontId="3"/>
  </si>
  <si>
    <t>影響力係数</t>
    <rPh sb="0" eb="3">
      <t>エイキョウリョク</t>
    </rPh>
    <rPh sb="3" eb="5">
      <t>ケイスウ</t>
    </rPh>
    <phoneticPr fontId="8"/>
  </si>
  <si>
    <t>行和</t>
    <rPh sb="0" eb="1">
      <t>ギョウ</t>
    </rPh>
    <rPh sb="1" eb="2">
      <t>ワ</t>
    </rPh>
    <phoneticPr fontId="3"/>
  </si>
  <si>
    <t>感応度係数</t>
    <rPh sb="0" eb="3">
      <t>カンノウド</t>
    </rPh>
    <rPh sb="3" eb="5">
      <t>ケイスウ</t>
    </rPh>
    <phoneticPr fontId="6"/>
  </si>
  <si>
    <t>合計</t>
    <rPh sb="0" eb="2">
      <t>ゴウケイ</t>
    </rPh>
    <phoneticPr fontId="3"/>
  </si>
  <si>
    <t>(百万円)</t>
    <rPh sb="1" eb="2">
      <t>ヒャク</t>
    </rPh>
    <rPh sb="2" eb="4">
      <t>マンエン</t>
    </rPh>
    <phoneticPr fontId="3"/>
  </si>
  <si>
    <t>A</t>
  </si>
  <si>
    <t>B</t>
  </si>
  <si>
    <t>（就業地ベース）</t>
    <rPh sb="1" eb="3">
      <t>シュウギョウ</t>
    </rPh>
    <rPh sb="3" eb="4">
      <t>チ</t>
    </rPh>
    <phoneticPr fontId="3"/>
  </si>
  <si>
    <t>（人／百万円）</t>
    <rPh sb="1" eb="2">
      <t>ニン</t>
    </rPh>
    <rPh sb="3" eb="4">
      <t>ヒャク</t>
    </rPh>
    <rPh sb="4" eb="6">
      <t>マンエン</t>
    </rPh>
    <phoneticPr fontId="3"/>
  </si>
  <si>
    <t>就業者数</t>
    <rPh sb="0" eb="3">
      <t>シュウギョウシャ</t>
    </rPh>
    <rPh sb="3" eb="4">
      <t>スウ</t>
    </rPh>
    <phoneticPr fontId="2"/>
  </si>
  <si>
    <t>雇用者数</t>
    <rPh sb="0" eb="3">
      <t>コヨウシャ</t>
    </rPh>
    <rPh sb="3" eb="4">
      <t>スウ</t>
    </rPh>
    <phoneticPr fontId="2"/>
  </si>
  <si>
    <t>県内生産額</t>
    <rPh sb="0" eb="2">
      <t>ケンナイ</t>
    </rPh>
    <rPh sb="2" eb="5">
      <t>セイサンガク</t>
    </rPh>
    <phoneticPr fontId="2"/>
  </si>
  <si>
    <t>就業係数</t>
    <rPh sb="0" eb="2">
      <t>シュウギョウ</t>
    </rPh>
    <rPh sb="2" eb="4">
      <t>ケイスウ</t>
    </rPh>
    <phoneticPr fontId="2"/>
  </si>
  <si>
    <t>雇用係数</t>
    <rPh sb="0" eb="2">
      <t>コヨウ</t>
    </rPh>
    <rPh sb="2" eb="4">
      <t>ケイスウ</t>
    </rPh>
    <phoneticPr fontId="2"/>
  </si>
  <si>
    <t>C</t>
  </si>
  <si>
    <t>D=A/C</t>
  </si>
  <si>
    <t>E=B/C</t>
  </si>
  <si>
    <t>第９表　雇用表（付帯表）</t>
    <rPh sb="0" eb="1">
      <t>ダイ</t>
    </rPh>
    <rPh sb="2" eb="3">
      <t>ヒョウ</t>
    </rPh>
    <rPh sb="4" eb="6">
      <t>コヨウ</t>
    </rPh>
    <rPh sb="6" eb="7">
      <t>ヒョウ</t>
    </rPh>
    <rPh sb="8" eb="10">
      <t>フタイ</t>
    </rPh>
    <rPh sb="10" eb="11">
      <t>ヒョウ</t>
    </rPh>
    <phoneticPr fontId="3"/>
  </si>
  <si>
    <t>従業者総数</t>
    <rPh sb="0" eb="3">
      <t>ジュウギョウシャ</t>
    </rPh>
    <rPh sb="3" eb="5">
      <t>ソウスウ</t>
    </rPh>
    <phoneticPr fontId="3"/>
  </si>
  <si>
    <t>個人業主</t>
    <rPh sb="0" eb="2">
      <t>コジン</t>
    </rPh>
    <rPh sb="2" eb="4">
      <t>ギョウシュ</t>
    </rPh>
    <phoneticPr fontId="3"/>
  </si>
  <si>
    <t>家族従業者</t>
    <rPh sb="0" eb="2">
      <t>カゾク</t>
    </rPh>
    <rPh sb="2" eb="5">
      <t>ジュウギョウシャ</t>
    </rPh>
    <phoneticPr fontId="3"/>
  </si>
  <si>
    <t>有給役員</t>
    <rPh sb="0" eb="2">
      <t>ユウキュウ</t>
    </rPh>
    <rPh sb="2" eb="4">
      <t>ヤクイン</t>
    </rPh>
    <phoneticPr fontId="3"/>
  </si>
  <si>
    <t>雇用者</t>
    <rPh sb="0" eb="3">
      <t>コヨウシャ</t>
    </rPh>
    <phoneticPr fontId="3"/>
  </si>
  <si>
    <t>常用雇用者</t>
    <rPh sb="0" eb="2">
      <t>ジョウヨウ</t>
    </rPh>
    <rPh sb="2" eb="5">
      <t>コヨウシャ</t>
    </rPh>
    <phoneticPr fontId="3"/>
  </si>
  <si>
    <t>臨時雇用者</t>
    <rPh sb="0" eb="2">
      <t>リンジ</t>
    </rPh>
    <rPh sb="2" eb="5">
      <t>コヨウシャ</t>
    </rPh>
    <phoneticPr fontId="3"/>
  </si>
  <si>
    <t>有給役員
・雇用者</t>
    <rPh sb="0" eb="2">
      <t>ユウキュウ</t>
    </rPh>
    <rPh sb="2" eb="4">
      <t>ヤクイン</t>
    </rPh>
    <phoneticPr fontId="3"/>
  </si>
  <si>
    <t>正社員
・正職員</t>
    <rPh sb="0" eb="3">
      <t>セイシャイン</t>
    </rPh>
    <rPh sb="5" eb="8">
      <t>セイショクイン</t>
    </rPh>
    <phoneticPr fontId="3"/>
  </si>
  <si>
    <t>正社員
・正職員以外</t>
    <rPh sb="0" eb="3">
      <t>セイシャイン</t>
    </rPh>
    <rPh sb="5" eb="8">
      <t>セイショクイン</t>
    </rPh>
    <rPh sb="8" eb="10">
      <t>イガイ</t>
    </rPh>
    <phoneticPr fontId="3"/>
  </si>
  <si>
    <t>その他の製造工業製品</t>
  </si>
  <si>
    <t>商業</t>
  </si>
  <si>
    <t>金融・保険</t>
  </si>
  <si>
    <t>公務</t>
  </si>
  <si>
    <t>民間消費支出</t>
  </si>
  <si>
    <t>雇用者所得</t>
  </si>
  <si>
    <t>はん用機械</t>
    <rPh sb="2" eb="3">
      <t>ヨウ</t>
    </rPh>
    <rPh sb="3" eb="5">
      <t>キカイ</t>
    </rPh>
    <phoneticPr fontId="5"/>
  </si>
  <si>
    <t>生産用機械</t>
    <rPh sb="0" eb="2">
      <t>セイサン</t>
    </rPh>
    <rPh sb="2" eb="3">
      <t>ヨウ</t>
    </rPh>
    <rPh sb="3" eb="5">
      <t>キカイ</t>
    </rPh>
    <phoneticPr fontId="5"/>
  </si>
  <si>
    <t>業務用機械</t>
    <rPh sb="0" eb="2">
      <t>ギョウム</t>
    </rPh>
    <rPh sb="2" eb="3">
      <t>ヨウ</t>
    </rPh>
    <rPh sb="3" eb="5">
      <t>キカイ</t>
    </rPh>
    <phoneticPr fontId="5"/>
  </si>
  <si>
    <t>農業</t>
  </si>
  <si>
    <t>林業</t>
    <rPh sb="0" eb="2">
      <t>リンギョウ</t>
    </rPh>
    <phoneticPr fontId="5"/>
  </si>
  <si>
    <t>漁業</t>
    <rPh sb="0" eb="2">
      <t>ギョギョウ</t>
    </rPh>
    <phoneticPr fontId="5"/>
  </si>
  <si>
    <t>鉱業</t>
    <rPh sb="0" eb="2">
      <t>コウギョウ</t>
    </rPh>
    <phoneticPr fontId="5"/>
  </si>
  <si>
    <t>飲食料品</t>
    <rPh sb="0" eb="2">
      <t>インショク</t>
    </rPh>
    <phoneticPr fontId="5"/>
  </si>
  <si>
    <t>繊維製品</t>
  </si>
  <si>
    <t>パルプ・紙・木製品</t>
  </si>
  <si>
    <t>化学製品</t>
  </si>
  <si>
    <t>石油・石炭製品</t>
  </si>
  <si>
    <t>プラスチック・ゴム製品</t>
    <rPh sb="9" eb="11">
      <t>セイヒン</t>
    </rPh>
    <phoneticPr fontId="5"/>
  </si>
  <si>
    <t>窯業・土石製品</t>
  </si>
  <si>
    <t>鉄鋼</t>
  </si>
  <si>
    <t>非鉄金属</t>
  </si>
  <si>
    <t>金属製品</t>
  </si>
  <si>
    <t>電子部品</t>
    <rPh sb="0" eb="2">
      <t>デンシ</t>
    </rPh>
    <rPh sb="2" eb="4">
      <t>ブヒン</t>
    </rPh>
    <phoneticPr fontId="5"/>
  </si>
  <si>
    <t>電気機械</t>
  </si>
  <si>
    <t>情報通信機器</t>
    <rPh sb="0" eb="2">
      <t>ジョウホウ</t>
    </rPh>
    <rPh sb="2" eb="4">
      <t>ツウシン</t>
    </rPh>
    <rPh sb="4" eb="6">
      <t>キキ</t>
    </rPh>
    <phoneticPr fontId="5"/>
  </si>
  <si>
    <t>輸送機械</t>
  </si>
  <si>
    <t>建設</t>
  </si>
  <si>
    <t>電気・ガス・熱供給</t>
    <rPh sb="0" eb="2">
      <t>デンキ</t>
    </rPh>
    <phoneticPr fontId="6"/>
  </si>
  <si>
    <t>不動産</t>
  </si>
  <si>
    <t>運輸・郵便</t>
    <rPh sb="3" eb="5">
      <t>ユウビン</t>
    </rPh>
    <phoneticPr fontId="6"/>
  </si>
  <si>
    <t>情報通信</t>
    <rPh sb="0" eb="2">
      <t>ジョウホウ</t>
    </rPh>
    <rPh sb="2" eb="4">
      <t>ツウシン</t>
    </rPh>
    <phoneticPr fontId="5"/>
  </si>
  <si>
    <t>教育・研究</t>
  </si>
  <si>
    <t>医療・福祉</t>
    <rPh sb="0" eb="2">
      <t>イリョウ</t>
    </rPh>
    <rPh sb="3" eb="5">
      <t>フクシ</t>
    </rPh>
    <phoneticPr fontId="5"/>
  </si>
  <si>
    <t>対事業所サービス</t>
  </si>
  <si>
    <t>対個人サービス</t>
    <rPh sb="0" eb="1">
      <t>タイ</t>
    </rPh>
    <rPh sb="1" eb="3">
      <t>コジン</t>
    </rPh>
    <phoneticPr fontId="6"/>
  </si>
  <si>
    <t>統合大分類（39部門）</t>
    <rPh sb="2" eb="3">
      <t>ダイ</t>
    </rPh>
    <phoneticPr fontId="3"/>
  </si>
  <si>
    <t>取引基本表（生産者価格表）</t>
    <rPh sb="0" eb="2">
      <t>トリヒキ</t>
    </rPh>
    <rPh sb="2" eb="5">
      <t>キホンヒョウ</t>
    </rPh>
    <rPh sb="6" eb="9">
      <t>セイサンシャ</t>
    </rPh>
    <rPh sb="9" eb="12">
      <t>カカクヒョウ</t>
    </rPh>
    <phoneticPr fontId="3"/>
  </si>
  <si>
    <r>
      <t>逆行列係数表　[I-(I-M)A]</t>
    </r>
    <r>
      <rPr>
        <vertAlign val="superscript"/>
        <sz val="10"/>
        <color theme="1"/>
        <rFont val="ＭＳ Ｐゴシック"/>
        <family val="3"/>
        <charset val="128"/>
        <scheme val="minor"/>
      </rPr>
      <t>-1</t>
    </r>
    <r>
      <rPr>
        <sz val="10"/>
        <color theme="1"/>
        <rFont val="ＭＳ Ｐゴシック"/>
        <family val="3"/>
        <charset val="128"/>
        <scheme val="minor"/>
      </rPr>
      <t>型</t>
    </r>
    <rPh sb="0" eb="3">
      <t>ギャクギョウレツ</t>
    </rPh>
    <rPh sb="3" eb="5">
      <t>ケイスウ</t>
    </rPh>
    <rPh sb="5" eb="6">
      <t>ヒョウ</t>
    </rPh>
    <rPh sb="19" eb="20">
      <t>ガタ</t>
    </rPh>
    <phoneticPr fontId="3"/>
  </si>
  <si>
    <t>投入係数表</t>
  </si>
  <si>
    <t>投入係数表</t>
    <rPh sb="0" eb="2">
      <t>トウニュウ</t>
    </rPh>
    <rPh sb="2" eb="4">
      <t>ケイスウ</t>
    </rPh>
    <rPh sb="4" eb="5">
      <t>ヒョウ</t>
    </rPh>
    <phoneticPr fontId="3"/>
  </si>
  <si>
    <t>説明</t>
  </si>
  <si>
    <t>備考</t>
  </si>
  <si>
    <t>農業</t>
    <rPh sb="0" eb="2">
      <t>ノウギョウ</t>
    </rPh>
    <phoneticPr fontId="15"/>
  </si>
  <si>
    <t>経済波及効果推計値</t>
    <rPh sb="0" eb="2">
      <t>ケイザイ</t>
    </rPh>
    <rPh sb="2" eb="4">
      <t>ハキュウ</t>
    </rPh>
    <rPh sb="4" eb="6">
      <t>コウカ</t>
    </rPh>
    <rPh sb="6" eb="8">
      <t>スイケイ</t>
    </rPh>
    <rPh sb="8" eb="9">
      <t>アタイ</t>
    </rPh>
    <phoneticPr fontId="12"/>
  </si>
  <si>
    <t>林業</t>
    <rPh sb="0" eb="2">
      <t>リンギョウ</t>
    </rPh>
    <phoneticPr fontId="16"/>
  </si>
  <si>
    <t>漁業</t>
    <rPh sb="0" eb="2">
      <t>ギョギョウ</t>
    </rPh>
    <phoneticPr fontId="16"/>
  </si>
  <si>
    <t>鉱業</t>
  </si>
  <si>
    <t>飲食料品　　　　　　　</t>
  </si>
  <si>
    <t>プラスチック・ゴム製品</t>
    <rPh sb="9" eb="11">
      <t>セイヒン</t>
    </rPh>
    <phoneticPr fontId="12"/>
  </si>
  <si>
    <t>はん用機械</t>
  </si>
  <si>
    <t>生産用機械</t>
  </si>
  <si>
    <t>業務用機械</t>
  </si>
  <si>
    <t>電子部品</t>
    <rPh sb="0" eb="2">
      <t>デンシ</t>
    </rPh>
    <rPh sb="2" eb="4">
      <t>ブヒン</t>
    </rPh>
    <phoneticPr fontId="16"/>
  </si>
  <si>
    <t>情報通信機器</t>
    <phoneticPr fontId="12"/>
  </si>
  <si>
    <t>輸送機械  　　　　　</t>
  </si>
  <si>
    <t>水道　　</t>
  </si>
  <si>
    <t>廃棄物処理</t>
    <rPh sb="0" eb="3">
      <t>ハイキブツ</t>
    </rPh>
    <rPh sb="3" eb="5">
      <t>ショリ</t>
    </rPh>
    <phoneticPr fontId="16"/>
  </si>
  <si>
    <t>商業</t>
    <rPh sb="0" eb="2">
      <t>ショウギョウ</t>
    </rPh>
    <phoneticPr fontId="16"/>
  </si>
  <si>
    <t>運輸、郵便</t>
    <rPh sb="3" eb="5">
      <t>ユウビン</t>
    </rPh>
    <phoneticPr fontId="16"/>
  </si>
  <si>
    <t>情報通信</t>
  </si>
  <si>
    <t>医療・福祉</t>
    <rPh sb="3" eb="5">
      <t>フクシ</t>
    </rPh>
    <phoneticPr fontId="16"/>
  </si>
  <si>
    <t>他に分類されない会員制団体</t>
    <rPh sb="0" eb="1">
      <t>ホカ</t>
    </rPh>
    <rPh sb="2" eb="4">
      <t>ブンルイ</t>
    </rPh>
    <rPh sb="8" eb="11">
      <t>カイインセイ</t>
    </rPh>
    <rPh sb="11" eb="13">
      <t>ダンタイ</t>
    </rPh>
    <phoneticPr fontId="16"/>
  </si>
  <si>
    <t>対個人サービス</t>
  </si>
  <si>
    <t>事務用品</t>
    <rPh sb="0" eb="2">
      <t>ジム</t>
    </rPh>
    <rPh sb="2" eb="4">
      <t>ヨウヒン</t>
    </rPh>
    <phoneticPr fontId="16"/>
  </si>
  <si>
    <t>分類不明</t>
    <rPh sb="0" eb="2">
      <t>ブンルイ</t>
    </rPh>
    <rPh sb="2" eb="4">
      <t>フメイ</t>
    </rPh>
    <phoneticPr fontId="16"/>
  </si>
  <si>
    <t>逆行列係数表</t>
  </si>
  <si>
    <t>分析係数</t>
    <rPh sb="0" eb="2">
      <t>ブンセキ</t>
    </rPh>
    <rPh sb="2" eb="4">
      <t>ケイスウ</t>
    </rPh>
    <phoneticPr fontId="12"/>
  </si>
  <si>
    <t xml:space="preserve"> </t>
    <phoneticPr fontId="12"/>
  </si>
  <si>
    <t xml:space="preserve">  波及効果（誘発効果）は、直接効果と間接波及効果（第１次、第２次……）に分けられる。</t>
    <phoneticPr fontId="12"/>
  </si>
  <si>
    <t>このうち「生産誘発効果」には、原材料消費による誘発効果と雇用者所得（賃金・給与等）など家計を通じて消費支出される最終需要の増加による誘発効果などがある。</t>
    <phoneticPr fontId="12"/>
  </si>
  <si>
    <t>　生産波及効果には、「生産誘発効果」と「粗付加価値誘発効果」とがある。</t>
    <phoneticPr fontId="12"/>
  </si>
  <si>
    <t>測定の道具として、「投入係数」と「逆行列係数」を使用する。</t>
    <phoneticPr fontId="12"/>
  </si>
  <si>
    <t>生産波及効果分析では、産業間の因果連鎖に起因する生産波及効果のメカニズムを基に、最終的に各産業部門において誘発される生産額を測定する。</t>
    <phoneticPr fontId="12"/>
  </si>
  <si>
    <t xml:space="preserve">  ある産業部門の生産物に対する最終需要（投資・消費・移輸出）の変化が、直接・間接のルートを通じて、他の産業部門の生産に影響を及ぼしていくことを「生産波及効果」という。</t>
    <phoneticPr fontId="12"/>
  </si>
  <si>
    <t xml:space="preserve">産業連関表による経済波及効果の分析は、あくまでも経済モデル分析の一つであり、そこにはいくつかの基本的仮定・前提条件などの留意点がある。 </t>
    <rPh sb="47" eb="50">
      <t>キホンテキ</t>
    </rPh>
    <rPh sb="50" eb="52">
      <t>カテイ</t>
    </rPh>
    <rPh sb="53" eb="55">
      <t>ゼンテイ</t>
    </rPh>
    <rPh sb="55" eb="57">
      <t>ジョウケン</t>
    </rPh>
    <rPh sb="60" eb="63">
      <t>リュウイテン</t>
    </rPh>
    <phoneticPr fontId="12"/>
  </si>
  <si>
    <t>産業連関分析上の留意点</t>
    <rPh sb="0" eb="2">
      <t>サンギョウ</t>
    </rPh>
    <rPh sb="2" eb="4">
      <t>レンカン</t>
    </rPh>
    <phoneticPr fontId="12"/>
  </si>
  <si>
    <t>(1) 「生産波及効果」とは</t>
    <phoneticPr fontId="12"/>
  </si>
  <si>
    <t>例えば、ある産業で100億円の生産があった場合、直接効果は100億円の生産そのものであり、間接波及効果は100億円の生産活動に伴う原材料消費や民間消費支出による誘発効果である。</t>
    <phoneticPr fontId="12"/>
  </si>
  <si>
    <t>(2) 分析の基本的仮定</t>
    <rPh sb="4" eb="6">
      <t>ブンセキ</t>
    </rPh>
    <phoneticPr fontId="12"/>
  </si>
  <si>
    <t>①</t>
    <phoneticPr fontId="3"/>
  </si>
  <si>
    <t>令和２年の産業構造において分析しており、「投入係数」「逆行列係数」を一定と仮定している。</t>
  </si>
  <si>
    <t>②</t>
    <phoneticPr fontId="3"/>
  </si>
  <si>
    <t>価格は令和２年価格である。</t>
  </si>
  <si>
    <t>③</t>
    <phoneticPr fontId="3"/>
  </si>
  <si>
    <t>企業に過剰在庫が存在せず、需要に対しては、常に生産を行って供給する。</t>
    <phoneticPr fontId="3"/>
  </si>
  <si>
    <t>④</t>
    <phoneticPr fontId="3"/>
  </si>
  <si>
    <t>企業の生産能力に限界がなく、あらゆる需要にこたえられる。</t>
    <phoneticPr fontId="3"/>
  </si>
  <si>
    <t>⑤</t>
    <phoneticPr fontId="3"/>
  </si>
  <si>
    <t>一つの生産物は、ただ一つの生産部門（産業）から供給される。</t>
    <phoneticPr fontId="3"/>
  </si>
  <si>
    <t>⑥</t>
    <phoneticPr fontId="3"/>
  </si>
  <si>
    <t>原材料等の投入量は、その部門の生産量に比例する。</t>
    <phoneticPr fontId="3"/>
  </si>
  <si>
    <t>⑦</t>
    <phoneticPr fontId="3"/>
  </si>
  <si>
    <t>各部門が生産活動を個別に行った効果の和は、それら部門が同時に行ったときの総効果に等しい。</t>
    <phoneticPr fontId="12"/>
  </si>
  <si>
    <t>⑧</t>
    <phoneticPr fontId="3"/>
  </si>
  <si>
    <t>生産波及効果が達成される期間は、不明である。</t>
    <phoneticPr fontId="3"/>
  </si>
  <si>
    <t>(3) 分析の前提条件</t>
    <rPh sb="4" eb="6">
      <t>ブンセキ</t>
    </rPh>
    <phoneticPr fontId="12"/>
  </si>
  <si>
    <t>本事例では、各産業部門の平均的な投入構造によることとする。例えば、建設業であれば「建設部門」を１部門とする「投入係数」を用いて推計する。</t>
    <rPh sb="6" eb="7">
      <t>カク</t>
    </rPh>
    <rPh sb="7" eb="9">
      <t>サンギョウ</t>
    </rPh>
    <rPh sb="9" eb="11">
      <t>ブモン</t>
    </rPh>
    <rPh sb="29" eb="30">
      <t>タト</t>
    </rPh>
    <rPh sb="33" eb="35">
      <t>ケンセツ</t>
    </rPh>
    <rPh sb="35" eb="36">
      <t>ギョウ</t>
    </rPh>
    <phoneticPr fontId="12"/>
  </si>
  <si>
    <t>就業者数は、生産額に比例して増加することとする。</t>
    <phoneticPr fontId="12"/>
  </si>
  <si>
    <t>粗付加価値については、雇用者報酬の一定割合が、最終需要（消費）にまわるものとする。</t>
    <rPh sb="14" eb="16">
      <t>ホウシュウ</t>
    </rPh>
    <phoneticPr fontId="12"/>
  </si>
  <si>
    <t>これを所得の消費への転換と呼び、その一定割合を「消費への転換比率」という。</t>
    <phoneticPr fontId="12"/>
  </si>
  <si>
    <t>(注)</t>
    <phoneticPr fontId="3"/>
  </si>
  <si>
    <t>雇用者報酬の消費への転換比率は、一般的に使われる「平均消費性向」（資料：総務省「家計調査」）を用いた。</t>
    <rPh sb="3" eb="5">
      <t>ホウシュウ</t>
    </rPh>
    <rPh sb="33" eb="35">
      <t>シリョウ</t>
    </rPh>
    <rPh sb="36" eb="39">
      <t>ソウムショウ</t>
    </rPh>
    <rPh sb="40" eb="42">
      <t>カケイ</t>
    </rPh>
    <rPh sb="42" eb="44">
      <t>チョウサ</t>
    </rPh>
    <phoneticPr fontId="12"/>
  </si>
  <si>
    <t>(4) その他</t>
    <phoneticPr fontId="3"/>
  </si>
  <si>
    <t>生産波及効果分析では、新しく生み出された雇用者所得が、新たに消費需要の増加となって再び生産を誘発する過程を対象にした。</t>
    <phoneticPr fontId="3"/>
  </si>
  <si>
    <t>計算上は次々に効果が波及していき、誘発される生産額が０になるまで分析は可能である。</t>
    <phoneticPr fontId="3"/>
  </si>
  <si>
    <t>実際には、生産波及過程で、「波及の中断」やタイム・ラグの問題などもあると考えられるが、分析の対象を、第２次間接波及効果までに限定した。</t>
    <phoneticPr fontId="12"/>
  </si>
  <si>
    <t>雇用者報酬の外に営業余剰なども、一部、消費や投資に向って新たな需要を喚起する。</t>
    <phoneticPr fontId="3"/>
  </si>
  <si>
    <t>その転換比率となる指標に資料上の制約があり、比率が明確か、推定可能な特別の場合を除き、あまり計算されないため、計測の対象外とした。</t>
    <phoneticPr fontId="3"/>
  </si>
  <si>
    <t>波及効果の測定には、39部門表（令和２年表）を用い、最終需要増加に伴う原材料による波及効果、付加価値による波及効果の２段階に分けて行う。</t>
    <rPh sb="16" eb="18">
      <t>レイワ</t>
    </rPh>
    <rPh sb="26" eb="28">
      <t>サイシュウ</t>
    </rPh>
    <rPh sb="28" eb="30">
      <t>ジュヨウ</t>
    </rPh>
    <rPh sb="30" eb="32">
      <t>ゾウカ</t>
    </rPh>
    <rPh sb="33" eb="34">
      <t>トモナ</t>
    </rPh>
    <phoneticPr fontId="12"/>
  </si>
  <si>
    <t>各種係数表</t>
  </si>
  <si>
    <t>※取引基本表より</t>
  </si>
  <si>
    <t>(単位：百万円）</t>
    <rPh sb="1" eb="3">
      <t>タンイ</t>
    </rPh>
    <rPh sb="4" eb="5">
      <t>ヒャク</t>
    </rPh>
    <rPh sb="5" eb="7">
      <t>マンエン</t>
    </rPh>
    <phoneticPr fontId="12"/>
  </si>
  <si>
    <t>（百万円）</t>
  </si>
  <si>
    <t>　</t>
    <phoneticPr fontId="12"/>
  </si>
  <si>
    <t>　</t>
  </si>
  <si>
    <t>統合大分類（39部門）</t>
    <rPh sb="2" eb="3">
      <t>ダイ</t>
    </rPh>
    <phoneticPr fontId="12"/>
  </si>
  <si>
    <t>県内自給率</t>
    <rPh sb="0" eb="1">
      <t>ケン</t>
    </rPh>
    <phoneticPr fontId="12"/>
  </si>
  <si>
    <t>就業係数</t>
    <phoneticPr fontId="12"/>
  </si>
  <si>
    <t>雇用係数</t>
    <phoneticPr fontId="12"/>
  </si>
  <si>
    <t>粗付加価値率</t>
  </si>
  <si>
    <t>雇用者所得率</t>
  </si>
  <si>
    <t>民間消費支出構成比</t>
  </si>
  <si>
    <t>県内需要合計</t>
    <rPh sb="0" eb="1">
      <t>ケン</t>
    </rPh>
    <phoneticPr fontId="12"/>
  </si>
  <si>
    <t>移輸入計</t>
  </si>
  <si>
    <t>移輸入率</t>
  </si>
  <si>
    <t>県内生産額</t>
    <rPh sb="0" eb="1">
      <t>ケン</t>
    </rPh>
    <phoneticPr fontId="12"/>
  </si>
  <si>
    <t>間接税(除関税)</t>
  </si>
  <si>
    <t>粗付加価値率</t>
    <rPh sb="0" eb="3">
      <t>ソフカ</t>
    </rPh>
    <rPh sb="3" eb="5">
      <t>カチ</t>
    </rPh>
    <rPh sb="5" eb="6">
      <t>リツ</t>
    </rPh>
    <phoneticPr fontId="12"/>
  </si>
  <si>
    <t>雇用者所得率</t>
    <rPh sb="0" eb="3">
      <t>コヨウシャ</t>
    </rPh>
    <rPh sb="3" eb="6">
      <t>ショトクリツ</t>
    </rPh>
    <phoneticPr fontId="12"/>
  </si>
  <si>
    <t>民間消費支出構成比</t>
    <rPh sb="0" eb="2">
      <t>ミンカン</t>
    </rPh>
    <rPh sb="2" eb="4">
      <t>ショウヒ</t>
    </rPh>
    <rPh sb="4" eb="6">
      <t>シシュツ</t>
    </rPh>
    <rPh sb="6" eb="9">
      <t>コウセイヒ</t>
    </rPh>
    <phoneticPr fontId="12"/>
  </si>
  <si>
    <t>移輸出計</t>
    <rPh sb="0" eb="1">
      <t>イ</t>
    </rPh>
    <rPh sb="1" eb="3">
      <t>ユシュツ</t>
    </rPh>
    <rPh sb="3" eb="4">
      <t>ケイ</t>
    </rPh>
    <phoneticPr fontId="12"/>
  </si>
  <si>
    <t>県際収支</t>
    <rPh sb="0" eb="1">
      <t>ケン</t>
    </rPh>
    <rPh sb="1" eb="2">
      <t>サイ</t>
    </rPh>
    <rPh sb="2" eb="4">
      <t>シュウシ</t>
    </rPh>
    <phoneticPr fontId="12"/>
  </si>
  <si>
    <t>A</t>
    <phoneticPr fontId="12"/>
  </si>
  <si>
    <t>B</t>
    <phoneticPr fontId="12"/>
  </si>
  <si>
    <t>C</t>
    <phoneticPr fontId="12"/>
  </si>
  <si>
    <t>D</t>
    <phoneticPr fontId="12"/>
  </si>
  <si>
    <t>E</t>
    <phoneticPr fontId="12"/>
  </si>
  <si>
    <t>F</t>
    <phoneticPr fontId="12"/>
  </si>
  <si>
    <t>G=Σ(A:E)/Ｆ</t>
    <phoneticPr fontId="12"/>
  </si>
  <si>
    <t>H=A/F</t>
    <phoneticPr fontId="12"/>
  </si>
  <si>
    <t>B=A/ΣA</t>
    <phoneticPr fontId="12"/>
  </si>
  <si>
    <t>D=B-C</t>
    <phoneticPr fontId="12"/>
  </si>
  <si>
    <t>E=C/A</t>
    <phoneticPr fontId="12"/>
  </si>
  <si>
    <t>F=1-E</t>
    <phoneticPr fontId="12"/>
  </si>
  <si>
    <t>製造業</t>
    <rPh sb="0" eb="3">
      <t>セイゾウギョウ</t>
    </rPh>
    <phoneticPr fontId="12"/>
  </si>
  <si>
    <t>非製造業</t>
    <rPh sb="0" eb="1">
      <t>ヒ</t>
    </rPh>
    <rPh sb="1" eb="4">
      <t>セイゾウギョウ</t>
    </rPh>
    <phoneticPr fontId="12"/>
  </si>
  <si>
    <t>(出所）兵庫県統計課「令和２年兵庫県産業連関表」</t>
    <rPh sb="1" eb="3">
      <t>シュッショ</t>
    </rPh>
    <rPh sb="4" eb="6">
      <t>ヒョウゴ</t>
    </rPh>
    <rPh sb="6" eb="7">
      <t>ケン</t>
    </rPh>
    <rPh sb="7" eb="9">
      <t>トウケイ</t>
    </rPh>
    <rPh sb="9" eb="10">
      <t>カ</t>
    </rPh>
    <rPh sb="11" eb="13">
      <t>レイワ</t>
    </rPh>
    <rPh sb="14" eb="15">
      <t>ネン</t>
    </rPh>
    <rPh sb="15" eb="18">
      <t>ヒョウゴケン</t>
    </rPh>
    <rPh sb="18" eb="20">
      <t>サンギョウ</t>
    </rPh>
    <rPh sb="20" eb="22">
      <t>レンカン</t>
    </rPh>
    <rPh sb="22" eb="23">
      <t>ヒョウ</t>
    </rPh>
    <phoneticPr fontId="2"/>
  </si>
  <si>
    <t>令和２年兵庫県産業連関表</t>
    <rPh sb="0" eb="2">
      <t>レイワ</t>
    </rPh>
    <rPh sb="3" eb="4">
      <t>ネン</t>
    </rPh>
    <rPh sb="4" eb="7">
      <t>ヒョウゴケン</t>
    </rPh>
    <rPh sb="7" eb="9">
      <t>サンギョウ</t>
    </rPh>
    <rPh sb="9" eb="12">
      <t>レンカンヒョウ</t>
    </rPh>
    <phoneticPr fontId="12"/>
  </si>
  <si>
    <t>分析係数表</t>
    <rPh sb="0" eb="2">
      <t>ブンセキ</t>
    </rPh>
    <rPh sb="2" eb="4">
      <t>ケイスウ</t>
    </rPh>
    <rPh sb="4" eb="5">
      <t>ヒョウ</t>
    </rPh>
    <phoneticPr fontId="13"/>
  </si>
  <si>
    <t>県内自給率・移輸入率表</t>
    <rPh sb="0" eb="2">
      <t>ケンナイ</t>
    </rPh>
    <rPh sb="2" eb="5">
      <t>ジキュウリツ</t>
    </rPh>
    <rPh sb="6" eb="9">
      <t>イユニュウ</t>
    </rPh>
    <rPh sb="9" eb="10">
      <t>リツ</t>
    </rPh>
    <rPh sb="10" eb="11">
      <t>ヒョウ</t>
    </rPh>
    <phoneticPr fontId="3"/>
  </si>
  <si>
    <t>※取引基本表より</t>
    <rPh sb="1" eb="3">
      <t>トリヒキ</t>
    </rPh>
    <rPh sb="3" eb="6">
      <t>キホンヒョウ</t>
    </rPh>
    <phoneticPr fontId="3"/>
  </si>
  <si>
    <t>就業・雇用係数表</t>
    <rPh sb="0" eb="2">
      <t>シュウギョウ</t>
    </rPh>
    <rPh sb="3" eb="5">
      <t>コヨウ</t>
    </rPh>
    <rPh sb="5" eb="7">
      <t>ケイスウ</t>
    </rPh>
    <rPh sb="7" eb="8">
      <t>ヒョウ</t>
    </rPh>
    <phoneticPr fontId="3"/>
  </si>
  <si>
    <t>※就業・雇用者…雇用表より、県内生産額…取引基本表より</t>
    <rPh sb="1" eb="3">
      <t>シュウギョウ</t>
    </rPh>
    <rPh sb="4" eb="7">
      <t>コヨウシャ</t>
    </rPh>
    <rPh sb="8" eb="10">
      <t>コヨウ</t>
    </rPh>
    <rPh sb="10" eb="11">
      <t>ヒョウ</t>
    </rPh>
    <rPh sb="14" eb="16">
      <t>ケンナイ</t>
    </rPh>
    <rPh sb="16" eb="19">
      <t>セイサンガク</t>
    </rPh>
    <rPh sb="20" eb="22">
      <t>トリヒキ</t>
    </rPh>
    <rPh sb="22" eb="25">
      <t>キホンヒョウ</t>
    </rPh>
    <phoneticPr fontId="3"/>
  </si>
  <si>
    <t>粗付加価値率・雇用者所得率</t>
  </si>
  <si>
    <t>※粗付加価値率は、SNAに合わせるため家計外消費を除いている。</t>
    <rPh sb="1" eb="4">
      <t>ソフカ</t>
    </rPh>
    <rPh sb="4" eb="6">
      <t>カチ</t>
    </rPh>
    <rPh sb="6" eb="7">
      <t>リツ</t>
    </rPh>
    <rPh sb="13" eb="14">
      <t>ア</t>
    </rPh>
    <rPh sb="19" eb="22">
      <t>カケイガイ</t>
    </rPh>
    <rPh sb="22" eb="24">
      <t>ショウヒ</t>
    </rPh>
    <rPh sb="25" eb="26">
      <t>ノゾ</t>
    </rPh>
    <phoneticPr fontId="4"/>
  </si>
  <si>
    <t>民間消費支出構成比</t>
    <rPh sb="0" eb="2">
      <t>ミンカン</t>
    </rPh>
    <rPh sb="2" eb="4">
      <t>ショウヒ</t>
    </rPh>
    <rPh sb="4" eb="6">
      <t>シシュツ</t>
    </rPh>
    <rPh sb="6" eb="9">
      <t>コウセイヒ</t>
    </rPh>
    <phoneticPr fontId="3"/>
  </si>
  <si>
    <t>C=B/A</t>
  </si>
  <si>
    <t>D=1-C</t>
  </si>
  <si>
    <t>各部門(39部門）の生産額（最終需要額）が増加した場合の域内への経済波及効果</t>
    <rPh sb="0" eb="3">
      <t>カクブモン</t>
    </rPh>
    <rPh sb="6" eb="8">
      <t>ブモン</t>
    </rPh>
    <rPh sb="10" eb="12">
      <t>セイサン</t>
    </rPh>
    <rPh sb="12" eb="13">
      <t>ガク</t>
    </rPh>
    <rPh sb="14" eb="16">
      <t>サイシュウ</t>
    </rPh>
    <rPh sb="16" eb="19">
      <t>ジュヨウガク</t>
    </rPh>
    <rPh sb="21" eb="23">
      <t>ゾウカ</t>
    </rPh>
    <rPh sb="25" eb="27">
      <t>バアイ</t>
    </rPh>
    <rPh sb="28" eb="29">
      <t>イキ</t>
    </rPh>
    <rPh sb="29" eb="30">
      <t>ナイ</t>
    </rPh>
    <rPh sb="32" eb="34">
      <t>ケイザイ</t>
    </rPh>
    <rPh sb="34" eb="36">
      <t>ハキュウ</t>
    </rPh>
    <rPh sb="36" eb="38">
      <t>コウカ</t>
    </rPh>
    <phoneticPr fontId="12"/>
  </si>
  <si>
    <t>部門別最終需要額</t>
    <rPh sb="0" eb="3">
      <t>ブモンベツ</t>
    </rPh>
    <rPh sb="3" eb="5">
      <t>サイシュウ</t>
    </rPh>
    <rPh sb="5" eb="7">
      <t>ジュヨウ</t>
    </rPh>
    <rPh sb="7" eb="8">
      <t>ガク</t>
    </rPh>
    <phoneticPr fontId="12"/>
  </si>
  <si>
    <t>雇用者報酬への転換比率</t>
    <rPh sb="0" eb="3">
      <t>コヨウシャ</t>
    </rPh>
    <rPh sb="3" eb="5">
      <t>ホウシュウ</t>
    </rPh>
    <rPh sb="7" eb="9">
      <t>テンカン</t>
    </rPh>
    <rPh sb="9" eb="11">
      <t>ヒリツ</t>
    </rPh>
    <phoneticPr fontId="12"/>
  </si>
  <si>
    <t>最終需要額</t>
    <rPh sb="0" eb="2">
      <t>サイシュウ</t>
    </rPh>
    <rPh sb="2" eb="5">
      <t>ジュヨウガク</t>
    </rPh>
    <phoneticPr fontId="12"/>
  </si>
  <si>
    <t>（百万円、人）</t>
    <rPh sb="1" eb="2">
      <t>ヒャク</t>
    </rPh>
    <rPh sb="2" eb="4">
      <t>マンエン</t>
    </rPh>
    <rPh sb="5" eb="6">
      <t>ニン</t>
    </rPh>
    <phoneticPr fontId="12"/>
  </si>
  <si>
    <t>備考</t>
    <rPh sb="0" eb="2">
      <t>ビコウ</t>
    </rPh>
    <phoneticPr fontId="12"/>
  </si>
  <si>
    <t>平均消費性向（勤労者世帯）</t>
    <rPh sb="0" eb="2">
      <t>ヘイキン</t>
    </rPh>
    <rPh sb="7" eb="10">
      <t>キンロウシャ</t>
    </rPh>
    <rPh sb="10" eb="12">
      <t>セタイ</t>
    </rPh>
    <phoneticPr fontId="12"/>
  </si>
  <si>
    <t>（百万円）</t>
    <rPh sb="1" eb="2">
      <t>ヒャク</t>
    </rPh>
    <rPh sb="2" eb="4">
      <t>マンエン</t>
    </rPh>
    <phoneticPr fontId="12"/>
  </si>
  <si>
    <t>生産誘発額</t>
    <rPh sb="0" eb="2">
      <t>セイサン</t>
    </rPh>
    <rPh sb="2" eb="5">
      <t>ユウハツガク</t>
    </rPh>
    <phoneticPr fontId="12"/>
  </si>
  <si>
    <t>付加価値誘発額</t>
    <rPh sb="0" eb="2">
      <t>フカ</t>
    </rPh>
    <rPh sb="2" eb="4">
      <t>カチ</t>
    </rPh>
    <rPh sb="4" eb="7">
      <t>ユウハツガク</t>
    </rPh>
    <phoneticPr fontId="12"/>
  </si>
  <si>
    <t>就業者誘発数</t>
    <rPh sb="0" eb="3">
      <t>シュウギョウシャ</t>
    </rPh>
    <rPh sb="3" eb="5">
      <t>ユウハツ</t>
    </rPh>
    <rPh sb="5" eb="6">
      <t>スウ</t>
    </rPh>
    <phoneticPr fontId="12"/>
  </si>
  <si>
    <t>雇用者誘発数</t>
    <rPh sb="0" eb="3">
      <t>コヨウシャ</t>
    </rPh>
    <rPh sb="3" eb="5">
      <t>ユウハツ</t>
    </rPh>
    <rPh sb="5" eb="6">
      <t>スウ</t>
    </rPh>
    <phoneticPr fontId="12"/>
  </si>
  <si>
    <t>ﾜｰｸｼｰﾄ</t>
    <phoneticPr fontId="12"/>
  </si>
  <si>
    <t>神戸市</t>
    <rPh sb="0" eb="3">
      <t>コウベシ</t>
    </rPh>
    <phoneticPr fontId="12"/>
  </si>
  <si>
    <t>近畿</t>
    <rPh sb="0" eb="2">
      <t>キンキ</t>
    </rPh>
    <phoneticPr fontId="12"/>
  </si>
  <si>
    <t>（資料）総務省「家計調査」</t>
    <rPh sb="1" eb="3">
      <t>シリョウ</t>
    </rPh>
    <rPh sb="4" eb="7">
      <t>ソウムショウ</t>
    </rPh>
    <rPh sb="8" eb="10">
      <t>カケイ</t>
    </rPh>
    <rPh sb="10" eb="12">
      <t>チョウサ</t>
    </rPh>
    <phoneticPr fontId="12"/>
  </si>
  <si>
    <t>雇用者報酬転換比率</t>
    <rPh sb="0" eb="3">
      <t>コヨウシャ</t>
    </rPh>
    <rPh sb="3" eb="5">
      <t>ホウシュウ</t>
    </rPh>
    <rPh sb="5" eb="7">
      <t>テンカン</t>
    </rPh>
    <rPh sb="7" eb="9">
      <t>ヒリツ</t>
    </rPh>
    <phoneticPr fontId="12"/>
  </si>
  <si>
    <t>運輸・郵便</t>
    <rPh sb="3" eb="5">
      <t>ユウビン</t>
    </rPh>
    <phoneticPr fontId="16"/>
  </si>
  <si>
    <t>合計</t>
    <rPh sb="0" eb="2">
      <t>ゴウケイ</t>
    </rPh>
    <phoneticPr fontId="12"/>
  </si>
  <si>
    <t>・2次波及試算にあたっては、域内産品自給率（純粋の域内への波及効果）を考慮</t>
    <rPh sb="14" eb="16">
      <t>イキナイ</t>
    </rPh>
    <rPh sb="25" eb="26">
      <t>イキ</t>
    </rPh>
    <phoneticPr fontId="12"/>
  </si>
  <si>
    <t>部門別最終需要額（39部門別）</t>
    <rPh sb="0" eb="3">
      <t>ブモンベツ</t>
    </rPh>
    <rPh sb="3" eb="5">
      <t>サイシュウ</t>
    </rPh>
    <rPh sb="5" eb="7">
      <t>ジュヨウ</t>
    </rPh>
    <rPh sb="7" eb="8">
      <t>ガク</t>
    </rPh>
    <rPh sb="11" eb="14">
      <t>ブモンベツ</t>
    </rPh>
    <phoneticPr fontId="12"/>
  </si>
  <si>
    <t>経済波及効果まとめ</t>
    <rPh sb="0" eb="2">
      <t>ケイザイ</t>
    </rPh>
    <rPh sb="2" eb="4">
      <t>ハキュウ</t>
    </rPh>
    <rPh sb="4" eb="6">
      <t>コウカ</t>
    </rPh>
    <phoneticPr fontId="12"/>
  </si>
  <si>
    <t>粗付加価値誘発額</t>
    <rPh sb="0" eb="1">
      <t>ソ</t>
    </rPh>
    <rPh sb="1" eb="3">
      <t>フカ</t>
    </rPh>
    <rPh sb="3" eb="5">
      <t>カチ</t>
    </rPh>
    <rPh sb="5" eb="8">
      <t>ユウハツガク</t>
    </rPh>
    <phoneticPr fontId="12"/>
  </si>
  <si>
    <t>うち雇用者誘発数</t>
    <rPh sb="2" eb="5">
      <t>コヨウシャ</t>
    </rPh>
    <rPh sb="5" eb="7">
      <t>ユウハツ</t>
    </rPh>
    <rPh sb="7" eb="8">
      <t>スウ</t>
    </rPh>
    <phoneticPr fontId="12"/>
  </si>
  <si>
    <t>（人）</t>
    <rPh sb="1" eb="2">
      <t>ニン</t>
    </rPh>
    <phoneticPr fontId="12"/>
  </si>
  <si>
    <t>経済波及効果(A)</t>
    <rPh sb="0" eb="2">
      <t>ケイザイ</t>
    </rPh>
    <rPh sb="2" eb="4">
      <t>ハキュウ</t>
    </rPh>
    <rPh sb="4" eb="6">
      <t>コウカ</t>
    </rPh>
    <phoneticPr fontId="12"/>
  </si>
  <si>
    <t>当初需要額・域内GDP(B)</t>
    <rPh sb="0" eb="2">
      <t>トウショ</t>
    </rPh>
    <rPh sb="2" eb="4">
      <t>ジュヨウ</t>
    </rPh>
    <rPh sb="4" eb="5">
      <t>ガク</t>
    </rPh>
    <rPh sb="6" eb="8">
      <t>イキナイ</t>
    </rPh>
    <phoneticPr fontId="12"/>
  </si>
  <si>
    <t>－</t>
    <phoneticPr fontId="12"/>
  </si>
  <si>
    <t>当初比（C=A/B）</t>
    <rPh sb="0" eb="2">
      <t>トウショ</t>
    </rPh>
    <rPh sb="2" eb="3">
      <t>ヒ</t>
    </rPh>
    <phoneticPr fontId="12"/>
  </si>
  <si>
    <t>（資料）兵庫県統計課「市町民経済計算」</t>
    <rPh sb="1" eb="3">
      <t>シリョウ</t>
    </rPh>
    <rPh sb="4" eb="7">
      <t>ヒョウゴケン</t>
    </rPh>
    <rPh sb="7" eb="9">
      <t>トウケイ</t>
    </rPh>
    <rPh sb="9" eb="10">
      <t>カ</t>
    </rPh>
    <rPh sb="11" eb="13">
      <t>シチョウ</t>
    </rPh>
    <rPh sb="13" eb="14">
      <t>ミン</t>
    </rPh>
    <rPh sb="14" eb="16">
      <t>ケイザイ</t>
    </rPh>
    <rPh sb="16" eb="18">
      <t>ケイサン</t>
    </rPh>
    <phoneticPr fontId="12"/>
  </si>
  <si>
    <t>直接効果</t>
    <rPh sb="0" eb="2">
      <t>チョクセツ</t>
    </rPh>
    <rPh sb="2" eb="4">
      <t>コウカ</t>
    </rPh>
    <phoneticPr fontId="12"/>
  </si>
  <si>
    <t>第一次間接効果</t>
    <rPh sb="0" eb="3">
      <t>ダイイチジ</t>
    </rPh>
    <rPh sb="3" eb="5">
      <t>カンセツ</t>
    </rPh>
    <rPh sb="5" eb="7">
      <t>コウカ</t>
    </rPh>
    <phoneticPr fontId="12"/>
  </si>
  <si>
    <t>第二次間接効果</t>
    <rPh sb="0" eb="3">
      <t>ダイニジ</t>
    </rPh>
    <rPh sb="3" eb="5">
      <t>カンセツ</t>
    </rPh>
    <rPh sb="5" eb="7">
      <t>コウカ</t>
    </rPh>
    <phoneticPr fontId="12"/>
  </si>
  <si>
    <t>計</t>
    <rPh sb="0" eb="1">
      <t>ケイ</t>
    </rPh>
    <phoneticPr fontId="12"/>
  </si>
  <si>
    <t>経済波及効果計算プロセス</t>
    <phoneticPr fontId="12"/>
  </si>
  <si>
    <t>農業</t>
    <rPh sb="0" eb="2">
      <t>ノウギョウ</t>
    </rPh>
    <phoneticPr fontId="24"/>
  </si>
  <si>
    <t>生産誘発額</t>
    <rPh sb="0" eb="2">
      <t>セイサン</t>
    </rPh>
    <rPh sb="2" eb="4">
      <t>ユウハツ</t>
    </rPh>
    <rPh sb="4" eb="5">
      <t>ガク</t>
    </rPh>
    <phoneticPr fontId="12"/>
  </si>
  <si>
    <t>雇用誘発数</t>
    <rPh sb="0" eb="2">
      <t>コヨウ</t>
    </rPh>
    <rPh sb="2" eb="4">
      <t>ユウハツ</t>
    </rPh>
    <rPh sb="4" eb="5">
      <t>スウ</t>
    </rPh>
    <phoneticPr fontId="12"/>
  </si>
  <si>
    <t>域内最終需要増加額
（直接効果）</t>
    <rPh sb="0" eb="1">
      <t>イキ</t>
    </rPh>
    <phoneticPr fontId="12"/>
  </si>
  <si>
    <t>投入係数（農業）</t>
    <rPh sb="5" eb="7">
      <t>ノウギョウ</t>
    </rPh>
    <phoneticPr fontId="12"/>
  </si>
  <si>
    <t>需要増加額</t>
  </si>
  <si>
    <t>県内自給率</t>
    <rPh sb="0" eb="1">
      <t>ケン</t>
    </rPh>
    <rPh sb="1" eb="2">
      <t>ナイ</t>
    </rPh>
    <rPh sb="2" eb="5">
      <t>ジキュウリツ</t>
    </rPh>
    <phoneticPr fontId="12"/>
  </si>
  <si>
    <t>県内需要
増加額</t>
    <rPh sb="0" eb="1">
      <t>ケン</t>
    </rPh>
    <phoneticPr fontId="12"/>
  </si>
  <si>
    <t>1次間接
波及効果</t>
  </si>
  <si>
    <t>直接+1次間接波及効果</t>
  </si>
  <si>
    <t>雇用者
所得率</t>
  </si>
  <si>
    <t>雇用者所得誘発額（直接+1次間接波及効果）</t>
  </si>
  <si>
    <t>民間消費による需要
増加額</t>
  </si>
  <si>
    <t>民間消費による県内需要増加額</t>
    <rPh sb="7" eb="8">
      <t>ケン</t>
    </rPh>
    <phoneticPr fontId="12"/>
  </si>
  <si>
    <t>2次間接
波及効果</t>
  </si>
  <si>
    <t>総合効果（直接+1次+2次間接波及効果）</t>
  </si>
  <si>
    <t>就業係数（百万円当り）</t>
    <rPh sb="0" eb="2">
      <t>シュウギョウ</t>
    </rPh>
    <rPh sb="2" eb="4">
      <t>ケイスウ</t>
    </rPh>
    <phoneticPr fontId="12"/>
  </si>
  <si>
    <t>就業者創出（人）</t>
    <rPh sb="0" eb="3">
      <t>シュウギョウシャ</t>
    </rPh>
    <phoneticPr fontId="12"/>
  </si>
  <si>
    <t>雇用係数（百万円当り）</t>
    <rPh sb="0" eb="2">
      <t>コヨウ</t>
    </rPh>
    <rPh sb="2" eb="4">
      <t>ケイスウ</t>
    </rPh>
    <phoneticPr fontId="12"/>
  </si>
  <si>
    <t>雇用者創出（人）</t>
    <rPh sb="0" eb="3">
      <t>コヨウシャ</t>
    </rPh>
    <rPh sb="3" eb="5">
      <t>ソウシュツ</t>
    </rPh>
    <phoneticPr fontId="12"/>
  </si>
  <si>
    <t>C=A×B</t>
    <phoneticPr fontId="12"/>
  </si>
  <si>
    <t>E=C×D</t>
    <phoneticPr fontId="12"/>
  </si>
  <si>
    <t>F=逆行列係数×E</t>
    <rPh sb="2" eb="5">
      <t>ギャクギョウレツ</t>
    </rPh>
    <rPh sb="5" eb="7">
      <t>ケイスウ</t>
    </rPh>
    <phoneticPr fontId="12"/>
  </si>
  <si>
    <t>G=A+F</t>
    <phoneticPr fontId="12"/>
  </si>
  <si>
    <t>H</t>
    <phoneticPr fontId="12"/>
  </si>
  <si>
    <t>I=G×H</t>
    <phoneticPr fontId="12"/>
  </si>
  <si>
    <t>J</t>
    <phoneticPr fontId="12"/>
  </si>
  <si>
    <t>Ｋ=I×J</t>
    <phoneticPr fontId="12"/>
  </si>
  <si>
    <t>L</t>
    <phoneticPr fontId="12"/>
  </si>
  <si>
    <t>M=K×L</t>
    <phoneticPr fontId="12"/>
  </si>
  <si>
    <t>N</t>
    <phoneticPr fontId="12"/>
  </si>
  <si>
    <t>O=M×N</t>
    <phoneticPr fontId="12"/>
  </si>
  <si>
    <t>P=逆行列係数×O</t>
    <rPh sb="2" eb="5">
      <t>ギャクギョウレツ</t>
    </rPh>
    <rPh sb="5" eb="7">
      <t>ケイスウ</t>
    </rPh>
    <phoneticPr fontId="12"/>
  </si>
  <si>
    <t>Q=G+P</t>
    <phoneticPr fontId="12"/>
  </si>
  <si>
    <t>R</t>
    <phoneticPr fontId="12"/>
  </si>
  <si>
    <t>S=Q×R</t>
    <phoneticPr fontId="12"/>
  </si>
  <si>
    <t>T</t>
    <phoneticPr fontId="12"/>
  </si>
  <si>
    <t>U=Q×T</t>
    <phoneticPr fontId="12"/>
  </si>
  <si>
    <t>V</t>
    <phoneticPr fontId="12"/>
  </si>
  <si>
    <t>W=Q×V</t>
    <phoneticPr fontId="12"/>
  </si>
  <si>
    <t>合計</t>
  </si>
  <si>
    <t>備考（参照WS)</t>
    <rPh sb="0" eb="2">
      <t>ビコウ</t>
    </rPh>
    <rPh sb="3" eb="5">
      <t>サンショウ</t>
    </rPh>
    <phoneticPr fontId="12"/>
  </si>
  <si>
    <t>最終需要推計</t>
    <rPh sb="0" eb="2">
      <t>サイシュウ</t>
    </rPh>
    <rPh sb="2" eb="4">
      <t>ジュヨウ</t>
    </rPh>
    <rPh sb="4" eb="6">
      <t>スイケイ</t>
    </rPh>
    <phoneticPr fontId="12"/>
  </si>
  <si>
    <t>投入係数表</t>
    <rPh sb="0" eb="2">
      <t>トウニュウ</t>
    </rPh>
    <rPh sb="2" eb="4">
      <t>ケイスウ</t>
    </rPh>
    <rPh sb="4" eb="5">
      <t>ヒョウ</t>
    </rPh>
    <phoneticPr fontId="12"/>
  </si>
  <si>
    <t>逆行列係数表</t>
    <rPh sb="0" eb="3">
      <t>ギャクギョウレツ</t>
    </rPh>
    <rPh sb="3" eb="5">
      <t>ケイスウ</t>
    </rPh>
    <rPh sb="5" eb="6">
      <t>ヒョウ</t>
    </rPh>
    <phoneticPr fontId="12"/>
  </si>
  <si>
    <t>※四捨五入の関係で合計と内訳が一致しない場合があります。</t>
  </si>
  <si>
    <t>投入係数（林業）</t>
    <rPh sb="5" eb="7">
      <t>リンギョウ</t>
    </rPh>
    <phoneticPr fontId="12"/>
  </si>
  <si>
    <t>漁業</t>
    <rPh sb="0" eb="2">
      <t>ギョギョウ</t>
    </rPh>
    <phoneticPr fontId="12"/>
  </si>
  <si>
    <t>投入係数（漁業）</t>
    <rPh sb="5" eb="7">
      <t>ギョギョウ</t>
    </rPh>
    <phoneticPr fontId="12"/>
  </si>
  <si>
    <t>鉱業</t>
    <phoneticPr fontId="12"/>
  </si>
  <si>
    <t>投入係数（鉱業）</t>
    <rPh sb="5" eb="7">
      <t>コウギョウ</t>
    </rPh>
    <phoneticPr fontId="12"/>
  </si>
  <si>
    <t>飲食料品　　　　　　　</t>
    <phoneticPr fontId="12"/>
  </si>
  <si>
    <t>投入係数（飲食料品）</t>
    <rPh sb="5" eb="7">
      <t>インショク</t>
    </rPh>
    <rPh sb="7" eb="8">
      <t>リョウ</t>
    </rPh>
    <rPh sb="8" eb="9">
      <t>ヒン</t>
    </rPh>
    <phoneticPr fontId="12"/>
  </si>
  <si>
    <t>繊維製品</t>
    <phoneticPr fontId="12"/>
  </si>
  <si>
    <t>投入係数（繊維製品）</t>
    <rPh sb="5" eb="7">
      <t>センイ</t>
    </rPh>
    <rPh sb="7" eb="9">
      <t>セイヒン</t>
    </rPh>
    <phoneticPr fontId="12"/>
  </si>
  <si>
    <t>パルプ・紙・木製品</t>
    <phoneticPr fontId="12"/>
  </si>
  <si>
    <t>投入係数（パルプ・紙・木製品）</t>
    <rPh sb="9" eb="10">
      <t>カミ</t>
    </rPh>
    <rPh sb="11" eb="12">
      <t>キ</t>
    </rPh>
    <rPh sb="12" eb="14">
      <t>セイヒン</t>
    </rPh>
    <phoneticPr fontId="12"/>
  </si>
  <si>
    <t>化学製品</t>
    <phoneticPr fontId="12"/>
  </si>
  <si>
    <t>投入係数（化学製品）</t>
    <rPh sb="5" eb="7">
      <t>カガク</t>
    </rPh>
    <rPh sb="7" eb="9">
      <t>セイヒン</t>
    </rPh>
    <phoneticPr fontId="12"/>
  </si>
  <si>
    <t>石油・石炭製品</t>
    <phoneticPr fontId="12"/>
  </si>
  <si>
    <t>投入係数（石油・石炭製品）</t>
    <rPh sb="5" eb="7">
      <t>セキユ</t>
    </rPh>
    <rPh sb="8" eb="10">
      <t>セキタン</t>
    </rPh>
    <rPh sb="10" eb="12">
      <t>セイヒン</t>
    </rPh>
    <phoneticPr fontId="12"/>
  </si>
  <si>
    <t>投入係数（プラスチック・ゴム製品）</t>
    <rPh sb="14" eb="16">
      <t>セイヒン</t>
    </rPh>
    <phoneticPr fontId="12"/>
  </si>
  <si>
    <t>窯業・土石製品</t>
    <phoneticPr fontId="12"/>
  </si>
  <si>
    <t>投入係数（窯業・土石製品）</t>
    <rPh sb="5" eb="7">
      <t>ヨウギョウ</t>
    </rPh>
    <rPh sb="8" eb="10">
      <t>ドセキ</t>
    </rPh>
    <rPh sb="10" eb="12">
      <t>セイヒン</t>
    </rPh>
    <phoneticPr fontId="12"/>
  </si>
  <si>
    <t>鉄鋼</t>
    <phoneticPr fontId="12"/>
  </si>
  <si>
    <t>投入係数（鉄鋼）</t>
    <rPh sb="5" eb="7">
      <t>テッコウ</t>
    </rPh>
    <phoneticPr fontId="12"/>
  </si>
  <si>
    <t>非鉄金属</t>
    <phoneticPr fontId="12"/>
  </si>
  <si>
    <t>投入係数（非鉄金属）</t>
    <rPh sb="5" eb="7">
      <t>ヒテツ</t>
    </rPh>
    <rPh sb="7" eb="9">
      <t>キンゾク</t>
    </rPh>
    <phoneticPr fontId="12"/>
  </si>
  <si>
    <t>金属製品</t>
    <phoneticPr fontId="12"/>
  </si>
  <si>
    <t>投入係数（金属製品）</t>
    <rPh sb="5" eb="7">
      <t>キンゾク</t>
    </rPh>
    <rPh sb="7" eb="9">
      <t>セイヒン</t>
    </rPh>
    <phoneticPr fontId="12"/>
  </si>
  <si>
    <t>はん用機械</t>
    <phoneticPr fontId="12"/>
  </si>
  <si>
    <t>投入係数（はん用機械）</t>
    <rPh sb="7" eb="8">
      <t>ヨウ</t>
    </rPh>
    <rPh sb="8" eb="10">
      <t>キカイ</t>
    </rPh>
    <phoneticPr fontId="12"/>
  </si>
  <si>
    <t>生産用機械</t>
    <phoneticPr fontId="12"/>
  </si>
  <si>
    <t>投入係数（生産用機械）</t>
    <rPh sb="5" eb="8">
      <t>セイサンヨウ</t>
    </rPh>
    <rPh sb="8" eb="10">
      <t>キカイ</t>
    </rPh>
    <phoneticPr fontId="12"/>
  </si>
  <si>
    <t>業務用機械</t>
    <phoneticPr fontId="12"/>
  </si>
  <si>
    <t>投入係数（業務用機械）</t>
    <rPh sb="5" eb="8">
      <t>ギョウムヨウ</t>
    </rPh>
    <rPh sb="8" eb="10">
      <t>キカイ</t>
    </rPh>
    <phoneticPr fontId="12"/>
  </si>
  <si>
    <t>電子部品</t>
    <rPh sb="0" eb="2">
      <t>デンシ</t>
    </rPh>
    <rPh sb="2" eb="4">
      <t>ブヒン</t>
    </rPh>
    <phoneticPr fontId="12"/>
  </si>
  <si>
    <t>投入係数（電子部品）</t>
    <rPh sb="5" eb="7">
      <t>デンシ</t>
    </rPh>
    <rPh sb="7" eb="9">
      <t>ブヒン</t>
    </rPh>
    <phoneticPr fontId="12"/>
  </si>
  <si>
    <t>電気機械</t>
    <rPh sb="0" eb="2">
      <t>デンキ</t>
    </rPh>
    <phoneticPr fontId="12"/>
  </si>
  <si>
    <t>投入係数（電気機械）</t>
    <rPh sb="5" eb="7">
      <t>デンキ</t>
    </rPh>
    <rPh sb="7" eb="9">
      <t>キカイ</t>
    </rPh>
    <phoneticPr fontId="12"/>
  </si>
  <si>
    <t>情報通信機器</t>
    <rPh sb="0" eb="2">
      <t>ジョウホウ</t>
    </rPh>
    <phoneticPr fontId="12"/>
  </si>
  <si>
    <t>投入係数（情報通信機器）</t>
    <rPh sb="5" eb="7">
      <t>ジョウホウ</t>
    </rPh>
    <rPh sb="7" eb="9">
      <t>ツウシン</t>
    </rPh>
    <rPh sb="9" eb="11">
      <t>キキ</t>
    </rPh>
    <phoneticPr fontId="12"/>
  </si>
  <si>
    <t>輸送機械  　　　　　</t>
    <phoneticPr fontId="12"/>
  </si>
  <si>
    <t>投入係数（輸送機械）</t>
    <rPh sb="5" eb="7">
      <t>ユソウ</t>
    </rPh>
    <rPh sb="7" eb="9">
      <t>キカイ</t>
    </rPh>
    <phoneticPr fontId="12"/>
  </si>
  <si>
    <t>その他の製造工業製品</t>
    <phoneticPr fontId="12"/>
  </si>
  <si>
    <t>投入係数（その他の製造工業製品）</t>
    <rPh sb="7" eb="8">
      <t>タ</t>
    </rPh>
    <rPh sb="9" eb="11">
      <t>セイゾウ</t>
    </rPh>
    <rPh sb="11" eb="13">
      <t>コウギョウ</t>
    </rPh>
    <rPh sb="13" eb="15">
      <t>セイヒン</t>
    </rPh>
    <phoneticPr fontId="12"/>
  </si>
  <si>
    <t>建設</t>
    <phoneticPr fontId="12"/>
  </si>
  <si>
    <t>投入係数（建設）</t>
    <rPh sb="5" eb="7">
      <t>ケンセツ</t>
    </rPh>
    <phoneticPr fontId="12"/>
  </si>
  <si>
    <t>投入係数（電気・ガス・熱供給）</t>
    <rPh sb="5" eb="7">
      <t>デンキ</t>
    </rPh>
    <rPh sb="11" eb="12">
      <t>ネツ</t>
    </rPh>
    <rPh sb="12" eb="14">
      <t>キョウキュウ</t>
    </rPh>
    <phoneticPr fontId="12"/>
  </si>
  <si>
    <t>水道　　</t>
    <phoneticPr fontId="12"/>
  </si>
  <si>
    <t>投入係数（水道）</t>
    <rPh sb="5" eb="7">
      <t>スイドウ</t>
    </rPh>
    <phoneticPr fontId="12"/>
  </si>
  <si>
    <t>廃棄物処理</t>
    <rPh sb="0" eb="3">
      <t>ハイキブツ</t>
    </rPh>
    <rPh sb="3" eb="5">
      <t>ショリ</t>
    </rPh>
    <phoneticPr fontId="12"/>
  </si>
  <si>
    <t>投入係数（廃棄物処理）</t>
    <rPh sb="5" eb="8">
      <t>ハイキブツ</t>
    </rPh>
    <rPh sb="8" eb="10">
      <t>ショリ</t>
    </rPh>
    <phoneticPr fontId="12"/>
  </si>
  <si>
    <t>商業</t>
    <rPh sb="0" eb="2">
      <t>ショウギョウ</t>
    </rPh>
    <phoneticPr fontId="12"/>
  </si>
  <si>
    <t>投入係数（商業）</t>
    <rPh sb="5" eb="7">
      <t>ショウギョウ</t>
    </rPh>
    <phoneticPr fontId="12"/>
  </si>
  <si>
    <t>金融・保険</t>
    <phoneticPr fontId="12"/>
  </si>
  <si>
    <t>投入係数（金融・保険）</t>
    <rPh sb="5" eb="7">
      <t>キンユウ</t>
    </rPh>
    <rPh sb="8" eb="10">
      <t>ホケン</t>
    </rPh>
    <phoneticPr fontId="12"/>
  </si>
  <si>
    <t>不動産</t>
    <phoneticPr fontId="12"/>
  </si>
  <si>
    <t>投入係数（不動産）</t>
    <rPh sb="5" eb="8">
      <t>フドウサン</t>
    </rPh>
    <phoneticPr fontId="12"/>
  </si>
  <si>
    <t>投入係数（運輸・郵便）</t>
    <rPh sb="5" eb="7">
      <t>ウンユ</t>
    </rPh>
    <rPh sb="8" eb="10">
      <t>ユウビン</t>
    </rPh>
    <phoneticPr fontId="12"/>
  </si>
  <si>
    <t>情報通信</t>
    <rPh sb="0" eb="2">
      <t>ジョウホウ</t>
    </rPh>
    <phoneticPr fontId="12"/>
  </si>
  <si>
    <t>投入係数（情報通信）</t>
    <rPh sb="5" eb="7">
      <t>ジョウホウ</t>
    </rPh>
    <rPh sb="7" eb="9">
      <t>ツウシン</t>
    </rPh>
    <phoneticPr fontId="12"/>
  </si>
  <si>
    <t>公務</t>
    <phoneticPr fontId="12"/>
  </si>
  <si>
    <t>投入係数（公務）</t>
    <rPh sb="5" eb="7">
      <t>コウム</t>
    </rPh>
    <phoneticPr fontId="12"/>
  </si>
  <si>
    <t>教育・研究</t>
    <phoneticPr fontId="12"/>
  </si>
  <si>
    <t>投入係数（教育・研究）</t>
    <rPh sb="5" eb="7">
      <t>キョウイク</t>
    </rPh>
    <rPh sb="8" eb="10">
      <t>ケンキュウ</t>
    </rPh>
    <phoneticPr fontId="12"/>
  </si>
  <si>
    <t>投入係数（医療・福祉）</t>
    <rPh sb="5" eb="7">
      <t>イリョウ</t>
    </rPh>
    <rPh sb="8" eb="10">
      <t>フクシ</t>
    </rPh>
    <phoneticPr fontId="12"/>
  </si>
  <si>
    <t>投入係数（他に分類されない会員制団体）</t>
    <rPh sb="5" eb="6">
      <t>ホカ</t>
    </rPh>
    <rPh sb="7" eb="9">
      <t>ブンルイ</t>
    </rPh>
    <rPh sb="13" eb="16">
      <t>カイインセイ</t>
    </rPh>
    <rPh sb="16" eb="18">
      <t>ダンタイ</t>
    </rPh>
    <phoneticPr fontId="12"/>
  </si>
  <si>
    <t>対事業所サービス</t>
    <phoneticPr fontId="12"/>
  </si>
  <si>
    <t>投入係数（対事業所サービス）</t>
    <rPh sb="5" eb="6">
      <t>タイ</t>
    </rPh>
    <rPh sb="6" eb="9">
      <t>ジギョウショ</t>
    </rPh>
    <phoneticPr fontId="12"/>
  </si>
  <si>
    <t>対個人サービス</t>
    <rPh sb="0" eb="1">
      <t>タイ</t>
    </rPh>
    <rPh sb="1" eb="3">
      <t>コジン</t>
    </rPh>
    <phoneticPr fontId="12"/>
  </si>
  <si>
    <t>投入係数（対個人サービス）</t>
    <rPh sb="5" eb="6">
      <t>タイ</t>
    </rPh>
    <rPh sb="6" eb="8">
      <t>コジン</t>
    </rPh>
    <phoneticPr fontId="12"/>
  </si>
  <si>
    <t>事務用品</t>
    <rPh sb="0" eb="2">
      <t>ジム</t>
    </rPh>
    <rPh sb="2" eb="4">
      <t>ヨウヒン</t>
    </rPh>
    <phoneticPr fontId="12"/>
  </si>
  <si>
    <t>投入係数（事務用品）</t>
    <rPh sb="5" eb="7">
      <t>ジム</t>
    </rPh>
    <rPh sb="7" eb="9">
      <t>ヨウヒン</t>
    </rPh>
    <phoneticPr fontId="12"/>
  </si>
  <si>
    <t>分類不明</t>
    <rPh sb="0" eb="2">
      <t>ブンルイ</t>
    </rPh>
    <rPh sb="2" eb="4">
      <t>フメイ</t>
    </rPh>
    <phoneticPr fontId="12"/>
  </si>
  <si>
    <t>投入係数（分類不明）</t>
    <rPh sb="5" eb="7">
      <t>ブンルイ</t>
    </rPh>
    <rPh sb="7" eb="9">
      <t>フメイ</t>
    </rPh>
    <phoneticPr fontId="12"/>
  </si>
  <si>
    <t>(資料：兵庫県統計課「令和２年兵庫県産業連関表」）</t>
    <rPh sb="1" eb="3">
      <t>シリョウ</t>
    </rPh>
    <rPh sb="4" eb="7">
      <t>ヒョウゴケン</t>
    </rPh>
    <rPh sb="7" eb="9">
      <t>トウケイ</t>
    </rPh>
    <rPh sb="9" eb="10">
      <t>カ</t>
    </rPh>
    <rPh sb="11" eb="13">
      <t>レイワ</t>
    </rPh>
    <rPh sb="14" eb="15">
      <t>ネン</t>
    </rPh>
    <rPh sb="15" eb="18">
      <t>ヒョウゴケン</t>
    </rPh>
    <rPh sb="18" eb="20">
      <t>サンギョウ</t>
    </rPh>
    <rPh sb="20" eb="23">
      <t>レンカンヒョウ</t>
    </rPh>
    <phoneticPr fontId="12"/>
  </si>
  <si>
    <t>・平均消費性向は家計調査年報（令和６年）近畿の値（0.605）を使用し、波及効果の試算は2次波及まで</t>
    <rPh sb="15" eb="17">
      <t>レイワ</t>
    </rPh>
    <phoneticPr fontId="12"/>
  </si>
  <si>
    <t>平成12年平均</t>
    <rPh sb="0" eb="2">
      <t>ヘイセイ</t>
    </rPh>
    <rPh sb="4" eb="5">
      <t>ネン</t>
    </rPh>
    <rPh sb="5" eb="7">
      <t>ヘイキン</t>
    </rPh>
    <phoneticPr fontId="23"/>
  </si>
  <si>
    <t>平成13年平均</t>
    <rPh sb="0" eb="2">
      <t>ヘイセイ</t>
    </rPh>
    <rPh sb="4" eb="7">
      <t>ネンヘイキン</t>
    </rPh>
    <phoneticPr fontId="23"/>
  </si>
  <si>
    <t>平成14年平均</t>
    <rPh sb="0" eb="2">
      <t>ヘイセイ</t>
    </rPh>
    <rPh sb="4" eb="7">
      <t>ネンヘイキン</t>
    </rPh>
    <phoneticPr fontId="23"/>
  </si>
  <si>
    <t>平成15年平均</t>
    <rPh sb="0" eb="2">
      <t>ヘイセイ</t>
    </rPh>
    <rPh sb="4" eb="5">
      <t>ネン</t>
    </rPh>
    <rPh sb="5" eb="7">
      <t>ヘイキン</t>
    </rPh>
    <phoneticPr fontId="23"/>
  </si>
  <si>
    <t>平成16年平均</t>
    <rPh sb="0" eb="2">
      <t>ヘイセイ</t>
    </rPh>
    <rPh sb="4" eb="7">
      <t>ネンヘイキン</t>
    </rPh>
    <phoneticPr fontId="23"/>
  </si>
  <si>
    <t>平成17年平均</t>
    <rPh sb="0" eb="2">
      <t>ヘイセイ</t>
    </rPh>
    <rPh sb="4" eb="7">
      <t>ネンヘイキン</t>
    </rPh>
    <phoneticPr fontId="23"/>
  </si>
  <si>
    <t>平成18年平均</t>
    <rPh sb="0" eb="2">
      <t>ヘイセイ</t>
    </rPh>
    <rPh sb="4" eb="5">
      <t>ネン</t>
    </rPh>
    <rPh sb="5" eb="7">
      <t>ヘイキン</t>
    </rPh>
    <phoneticPr fontId="23"/>
  </si>
  <si>
    <t>平成19年平均</t>
    <rPh sb="0" eb="2">
      <t>ヘイセイ</t>
    </rPh>
    <rPh sb="4" eb="7">
      <t>ネンヘイキン</t>
    </rPh>
    <phoneticPr fontId="23"/>
  </si>
  <si>
    <t>平成20年平均</t>
    <rPh sb="0" eb="2">
      <t>ヘイセイ</t>
    </rPh>
    <rPh sb="4" eb="7">
      <t>ネンヘイキン</t>
    </rPh>
    <phoneticPr fontId="23"/>
  </si>
  <si>
    <t>平成21年平均</t>
    <rPh sb="0" eb="2">
      <t>ヘイセイ</t>
    </rPh>
    <rPh sb="4" eb="5">
      <t>ネン</t>
    </rPh>
    <rPh sb="5" eb="7">
      <t>ヘイキン</t>
    </rPh>
    <phoneticPr fontId="23"/>
  </si>
  <si>
    <t>平成22年平均</t>
    <rPh sb="0" eb="2">
      <t>ヘイセイ</t>
    </rPh>
    <rPh sb="4" eb="7">
      <t>ネンヘイキン</t>
    </rPh>
    <phoneticPr fontId="23"/>
  </si>
  <si>
    <t>平成23年平均</t>
    <rPh sb="0" eb="2">
      <t>ヘイセイ</t>
    </rPh>
    <rPh sb="4" eb="7">
      <t>ネンヘイキン</t>
    </rPh>
    <phoneticPr fontId="23"/>
  </si>
  <si>
    <t>平成24年平均</t>
    <rPh sb="0" eb="2">
      <t>ヘイセイ</t>
    </rPh>
    <rPh sb="4" eb="5">
      <t>ネン</t>
    </rPh>
    <rPh sb="5" eb="7">
      <t>ヘイキン</t>
    </rPh>
    <phoneticPr fontId="23"/>
  </si>
  <si>
    <t>平成25年平均</t>
    <rPh sb="0" eb="2">
      <t>ヘイセイ</t>
    </rPh>
    <rPh sb="4" eb="7">
      <t>ネンヘイキン</t>
    </rPh>
    <phoneticPr fontId="23"/>
  </si>
  <si>
    <t>平成26年平均</t>
    <rPh sb="0" eb="2">
      <t>ヘイセイ</t>
    </rPh>
    <rPh sb="4" eb="7">
      <t>ネンヘイキン</t>
    </rPh>
    <phoneticPr fontId="23"/>
  </si>
  <si>
    <t>平成27年平均</t>
    <rPh sb="0" eb="2">
      <t>ヘイセイ</t>
    </rPh>
    <rPh sb="4" eb="5">
      <t>ネン</t>
    </rPh>
    <rPh sb="5" eb="7">
      <t>ヘイキン</t>
    </rPh>
    <phoneticPr fontId="23"/>
  </si>
  <si>
    <t>平成28年平均</t>
    <rPh sb="0" eb="2">
      <t>ヘイセイ</t>
    </rPh>
    <rPh sb="4" eb="7">
      <t>ネンヘイキン</t>
    </rPh>
    <phoneticPr fontId="23"/>
  </si>
  <si>
    <t>平成29年平均</t>
    <rPh sb="0" eb="2">
      <t>ヘイセイ</t>
    </rPh>
    <rPh sb="4" eb="7">
      <t>ネンヘイキン</t>
    </rPh>
    <phoneticPr fontId="23"/>
  </si>
  <si>
    <t>平成30年平均</t>
    <rPh sb="0" eb="2">
      <t>ヘイセイ</t>
    </rPh>
    <rPh sb="4" eb="5">
      <t>ネン</t>
    </rPh>
    <rPh sb="5" eb="7">
      <t>ヘイキン</t>
    </rPh>
    <phoneticPr fontId="23"/>
  </si>
  <si>
    <t>令和元年平均</t>
    <rPh sb="0" eb="2">
      <t>レイワ</t>
    </rPh>
    <rPh sb="2" eb="4">
      <t>ガンネン</t>
    </rPh>
    <rPh sb="4" eb="6">
      <t>ヘイキン</t>
    </rPh>
    <phoneticPr fontId="23"/>
  </si>
  <si>
    <t>令和2年平均</t>
    <rPh sb="0" eb="2">
      <t>レイワ</t>
    </rPh>
    <rPh sb="3" eb="6">
      <t>ネンヘイキン</t>
    </rPh>
    <phoneticPr fontId="23"/>
  </si>
  <si>
    <t>令和3年平均</t>
    <rPh sb="0" eb="2">
      <t>レイワ</t>
    </rPh>
    <rPh sb="3" eb="6">
      <t>ネンヘイキン</t>
    </rPh>
    <phoneticPr fontId="23"/>
  </si>
  <si>
    <t>令和4年平均</t>
    <rPh sb="0" eb="2">
      <t>レイワ</t>
    </rPh>
    <rPh sb="3" eb="6">
      <t>ネンヘイキン</t>
    </rPh>
    <phoneticPr fontId="23"/>
  </si>
  <si>
    <t>令和5年平均</t>
    <rPh sb="0" eb="2">
      <t>レイワ</t>
    </rPh>
    <rPh sb="3" eb="6">
      <t>ネンヘイキン</t>
    </rPh>
    <phoneticPr fontId="23"/>
  </si>
  <si>
    <t>令和6年平均</t>
    <rPh sb="0" eb="2">
      <t>レイワ</t>
    </rPh>
    <rPh sb="3" eb="6">
      <t>ネンヘイキン</t>
    </rPh>
    <phoneticPr fontId="23"/>
  </si>
  <si>
    <t>経済波及効果（まとめ）</t>
    <phoneticPr fontId="3"/>
  </si>
  <si>
    <t>平均消費
性向
（R6/近畿）</t>
    <rPh sb="12" eb="14">
      <t>キンキ</t>
    </rPh>
    <phoneticPr fontId="12"/>
  </si>
  <si>
    <t>粗付加価値率</t>
    <rPh sb="0" eb="1">
      <t>ソ</t>
    </rPh>
    <rPh sb="1" eb="3">
      <t>フカ</t>
    </rPh>
    <rPh sb="3" eb="5">
      <t>カチ</t>
    </rPh>
    <rPh sb="5" eb="6">
      <t>リツ</t>
    </rPh>
    <phoneticPr fontId="12"/>
  </si>
  <si>
    <t>各部門の最終需要額が増加した場合の波及効果（部門別）</t>
    <rPh sb="0" eb="3">
      <t>カクブモン</t>
    </rPh>
    <rPh sb="4" eb="6">
      <t>サイシュウ</t>
    </rPh>
    <rPh sb="6" eb="9">
      <t>ジュヨウガク</t>
    </rPh>
    <rPh sb="10" eb="12">
      <t>ゾウカ</t>
    </rPh>
    <rPh sb="14" eb="16">
      <t>バアイ</t>
    </rPh>
    <rPh sb="17" eb="21">
      <t>ハキュウコウカ</t>
    </rPh>
    <rPh sb="22" eb="25">
      <t>ブモンベツ</t>
    </rPh>
    <phoneticPr fontId="3"/>
  </si>
  <si>
    <t>ワークシート番号</t>
    <rPh sb="6" eb="8">
      <t>バンゴウ</t>
    </rPh>
    <phoneticPr fontId="12"/>
  </si>
  <si>
    <t>比較する県GDPデータ</t>
    <rPh sb="0" eb="2">
      <t>ヒカク</t>
    </rPh>
    <rPh sb="4" eb="5">
      <t>ケン</t>
    </rPh>
    <phoneticPr fontId="12"/>
  </si>
  <si>
    <t>県民経済計算</t>
    <rPh sb="0" eb="2">
      <t>ケンミン</t>
    </rPh>
    <rPh sb="2" eb="6">
      <t>ケイザイケイサン</t>
    </rPh>
    <phoneticPr fontId="3"/>
  </si>
  <si>
    <t>市町民経済計算</t>
    <rPh sb="0" eb="1">
      <t>シ</t>
    </rPh>
    <rPh sb="1" eb="3">
      <t>チョウミン</t>
    </rPh>
    <rPh sb="3" eb="7">
      <t>ケイザイケイサン</t>
    </rPh>
    <phoneticPr fontId="3"/>
  </si>
  <si>
    <t>四半期別GDP速報</t>
    <rPh sb="0" eb="3">
      <t>シハンキ</t>
    </rPh>
    <rPh sb="3" eb="4">
      <t>ベツ</t>
    </rPh>
    <rPh sb="7" eb="9">
      <t>ソクホウ</t>
    </rPh>
    <phoneticPr fontId="3"/>
  </si>
  <si>
    <t>使用するGDP</t>
    <rPh sb="0" eb="2">
      <t>シヨウ</t>
    </rPh>
    <phoneticPr fontId="3"/>
  </si>
  <si>
    <t>・雇用者誘発数の基礎となる雇用係数は、令和２年兵庫県産業連関表・雇用表（39部門分類）」を使用</t>
    <rPh sb="19" eb="21">
      <t>レイワ</t>
    </rPh>
    <rPh sb="22" eb="23">
      <t>ネン</t>
    </rPh>
    <rPh sb="23" eb="26">
      <t>ヒョウゴケン</t>
    </rPh>
    <rPh sb="26" eb="28">
      <t>サンギョウ</t>
    </rPh>
    <phoneticPr fontId="12"/>
  </si>
  <si>
    <t>最終需要額の増加額の合計による、それぞれの部門への波及効果を部門ごと（各行）に表示している。</t>
    <rPh sb="0" eb="2">
      <t>サイシュウ</t>
    </rPh>
    <rPh sb="2" eb="5">
      <t>ジュヨウガク</t>
    </rPh>
    <rPh sb="6" eb="8">
      <t>ゾウカ</t>
    </rPh>
    <rPh sb="8" eb="9">
      <t>ガク</t>
    </rPh>
    <rPh sb="10" eb="12">
      <t>ゴウケイ</t>
    </rPh>
    <rPh sb="21" eb="23">
      <t>ブモン</t>
    </rPh>
    <rPh sb="25" eb="29">
      <t>ハキュウコウカ</t>
    </rPh>
    <rPh sb="30" eb="32">
      <t>ブモン</t>
    </rPh>
    <rPh sb="35" eb="37">
      <t>カクギョウ</t>
    </rPh>
    <rPh sb="39" eb="41">
      <t>ヒョウジ</t>
    </rPh>
    <phoneticPr fontId="3"/>
  </si>
  <si>
    <t>最終需要額の増加の合計による各部門への部門ごとの経済波及効果を表示</t>
    <rPh sb="0" eb="2">
      <t>サイシュウ</t>
    </rPh>
    <rPh sb="2" eb="5">
      <t>ジュヨウガク</t>
    </rPh>
    <rPh sb="6" eb="8">
      <t>ゾウカ</t>
    </rPh>
    <rPh sb="9" eb="11">
      <t>ゴウケイ</t>
    </rPh>
    <rPh sb="14" eb="17">
      <t>カクブモン</t>
    </rPh>
    <rPh sb="19" eb="21">
      <t>ブモン</t>
    </rPh>
    <rPh sb="24" eb="26">
      <t>ケイザイ</t>
    </rPh>
    <rPh sb="26" eb="30">
      <t>ハキュウコウカ</t>
    </rPh>
    <rPh sb="31" eb="33">
      <t>ヒョウジ</t>
    </rPh>
    <phoneticPr fontId="3"/>
  </si>
  <si>
    <t>取引基本表</t>
    <rPh sb="0" eb="2">
      <t>トリヒキ</t>
    </rPh>
    <rPh sb="2" eb="5">
      <t>キホンヒョウ</t>
    </rPh>
    <phoneticPr fontId="3"/>
  </si>
  <si>
    <t>雇用表</t>
    <rPh sb="0" eb="2">
      <t>コヨウ</t>
    </rPh>
    <rPh sb="2" eb="3">
      <t>ヒョウ</t>
    </rPh>
    <phoneticPr fontId="12"/>
  </si>
  <si>
    <t>R4年度県ＧＤＰ（名目値）</t>
    <rPh sb="4" eb="5">
      <t>ケン</t>
    </rPh>
    <rPh sb="9" eb="12">
      <t>メイモクチ</t>
    </rPh>
    <phoneticPr fontId="12"/>
  </si>
  <si>
    <t>電気・ガス・熱供給　</t>
    <rPh sb="0" eb="2">
      <t>デンキ</t>
    </rPh>
    <phoneticPr fontId="3"/>
  </si>
  <si>
    <t>ワークシート名</t>
    <rPh sb="6" eb="7">
      <t>メイ</t>
    </rPh>
    <phoneticPr fontId="3"/>
  </si>
  <si>
    <t>R2兵庫県産業連関表データ</t>
  </si>
  <si>
    <t>R2兵庫県産業連関表データ</t>
    <rPh sb="2" eb="5">
      <t>ヒョウゴケン</t>
    </rPh>
    <rPh sb="5" eb="7">
      <t>サンギョウ</t>
    </rPh>
    <phoneticPr fontId="12"/>
  </si>
  <si>
    <t>データ入力欄</t>
    <rPh sb="3" eb="5">
      <t>ニュウリョク</t>
    </rPh>
    <rPh sb="5" eb="6">
      <t>ラン</t>
    </rPh>
    <phoneticPr fontId="12"/>
  </si>
  <si>
    <t>令和２年国勢調査　従業地・通学地による人口・就業状態等集計</t>
  </si>
  <si>
    <t>第１－１表　男女，年齢（5歳階級），常住地又は従業地・通学地別人口及び昼夜間人口比率－全国，都道府県，市区町村</t>
  </si>
  <si>
    <t>1) 「従業地・通学地による人口（昼間人口）」には，従業・通学市区町村「不詳・外国」及び従業地・通学地「不詳」で，当地に常住している者を含む。</t>
  </si>
  <si>
    <t>人口</t>
  </si>
  <si>
    <t>昼夜間人口比率</t>
  </si>
  <si>
    <t>常住地又は従業地・通学地</t>
  </si>
  <si>
    <t>0_常住地による人口（夜間人口）</t>
  </si>
  <si>
    <t>001_従業も通学もしていない</t>
  </si>
  <si>
    <t>002_自市区町村で従業・通学</t>
  </si>
  <si>
    <t>0021_自宅で従業</t>
  </si>
  <si>
    <t>0022_自宅外の自市区町村で従業・通学</t>
  </si>
  <si>
    <t>003_他市区町村で従業・通学</t>
  </si>
  <si>
    <t>0031_自市内他区で従業・通学</t>
  </si>
  <si>
    <t>0032_県内他市町村で従業・通学</t>
    <phoneticPr fontId="3"/>
  </si>
  <si>
    <t>0033_他県で従業・通学</t>
  </si>
  <si>
    <t>0034_従業・通学市区町村「不詳・外国」</t>
  </si>
  <si>
    <t>004_従業地・通学地「不詳」</t>
  </si>
  <si>
    <t>0R1_（再掲）流出人口</t>
  </si>
  <si>
    <t>1_従業地・通学地による人口（昼間人口）</t>
  </si>
  <si>
    <t>101_うち他市区町村に常住</t>
  </si>
  <si>
    <t>1011_自市内他区に常住</t>
  </si>
  <si>
    <t>1012_県内他市町村に常住</t>
  </si>
  <si>
    <t>1013_他県に常住</t>
  </si>
  <si>
    <t>102_うち従業地・通学地「不詳」又は従業・通学市区町村「不詳・外国」で当地に常住している者</t>
  </si>
  <si>
    <t>1R1_（再掲）流入人口</t>
  </si>
  <si>
    <t>総務省コード</t>
    <rPh sb="0" eb="3">
      <t>ソウムショウ</t>
    </rPh>
    <phoneticPr fontId="3"/>
  </si>
  <si>
    <t>市区町名</t>
    <rPh sb="0" eb="2">
      <t>シク</t>
    </rPh>
    <rPh sb="2" eb="4">
      <t>チョウメイ</t>
    </rPh>
    <rPh sb="3" eb="4">
      <t>メイ</t>
    </rPh>
    <phoneticPr fontId="3"/>
  </si>
  <si>
    <t>人</t>
  </si>
  <si>
    <t>兵庫県</t>
  </si>
  <si>
    <t>神戸市</t>
  </si>
  <si>
    <t>神戸市東灘区</t>
  </si>
  <si>
    <t>神戸市灘区</t>
  </si>
  <si>
    <t>神戸市兵庫区</t>
  </si>
  <si>
    <t>神戸市長田区</t>
  </si>
  <si>
    <t>神戸市須磨区</t>
  </si>
  <si>
    <t>神戸市垂水区</t>
  </si>
  <si>
    <t>神戸市北区</t>
  </si>
  <si>
    <t>神戸市中央区</t>
  </si>
  <si>
    <t>神戸市西区</t>
  </si>
  <si>
    <t>姫路市</t>
  </si>
  <si>
    <t>-</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</si>
  <si>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</si>
  <si>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</si>
  <si>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</si>
  <si>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</si>
  <si>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</si>
  <si>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</si>
  <si>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</si>
  <si>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</si>
  <si>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</si>
  <si>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</si>
  <si>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</si>
  <si>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</si>
  <si>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</si>
  <si>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</si>
  <si>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</si>
  <si>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</si>
  <si>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</si>
  <si>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</si>
  <si>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</si>
  <si>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</si>
  <si>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</si>
  <si>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</si>
  <si>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</si>
  <si>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</si>
  <si>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</si>
  <si>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</si>
  <si>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</si>
  <si>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</si>
  <si>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</si>
  <si>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</si>
  <si>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</si>
  <si>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</si>
  <si>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</si>
  <si>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</si>
  <si>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太子町</t>
  </si>
  <si>
    <t>上郡町</t>
  </si>
  <si>
    <t>佐用町</t>
  </si>
  <si>
    <t>香美町</t>
  </si>
  <si>
    <t>新温泉町</t>
  </si>
  <si>
    <t>第１－２表　男女，年齢（5歳階級），常住地又は従業地・通学地別就業者数－全国，都道府県，市区町村</t>
  </si>
  <si>
    <t>1) 「従業地・通学地による人口」には，従業・通学市区町村「不詳・外国」及び従業地・通学地「不詳」で，当地に常住している者を含む。</t>
  </si>
  <si>
    <t>就業者数</t>
  </si>
  <si>
    <t>0_常住地による人口</t>
  </si>
  <si>
    <t>0032_県内他市町村で従業・通学</t>
  </si>
  <si>
    <t>1_従業地・通学地による人口</t>
  </si>
  <si>
    <t>101_うち他市区町村に常住</t>
    <phoneticPr fontId="3"/>
  </si>
  <si>
    <t>常住地による人口</t>
  </si>
  <si>
    <t>常住地による就業者数</t>
  </si>
  <si>
    <t>従業地による就業者数</t>
    <rPh sb="0" eb="3">
      <t>ジュウギョウチ</t>
    </rPh>
    <rPh sb="6" eb="9">
      <t>シュウギョウシャ</t>
    </rPh>
    <rPh sb="9" eb="10">
      <t>スウ</t>
    </rPh>
    <phoneticPr fontId="12"/>
  </si>
  <si>
    <t>定住人口効果</t>
    <rPh sb="0" eb="2">
      <t>テイジュウ</t>
    </rPh>
    <rPh sb="2" eb="4">
      <t>ジンコウ</t>
    </rPh>
    <rPh sb="4" eb="6">
      <t>コウカ</t>
    </rPh>
    <phoneticPr fontId="31"/>
  </si>
  <si>
    <t>（単位:人）</t>
    <rPh sb="1" eb="3">
      <t>タンイ</t>
    </rPh>
    <rPh sb="4" eb="5">
      <t>ニン</t>
    </rPh>
    <phoneticPr fontId="31"/>
  </si>
  <si>
    <t>常住地による就業者数（夜間）</t>
    <rPh sb="6" eb="9">
      <t>シュウギョウシャ</t>
    </rPh>
    <rPh sb="9" eb="10">
      <t>スウ</t>
    </rPh>
    <rPh sb="11" eb="13">
      <t>ヤカン</t>
    </rPh>
    <phoneticPr fontId="3"/>
  </si>
  <si>
    <t>自市区町村内で従業</t>
    <rPh sb="5" eb="6">
      <t>ナイ</t>
    </rPh>
    <phoneticPr fontId="3"/>
  </si>
  <si>
    <t>自市区町村外で従業</t>
    <rPh sb="0" eb="1">
      <t>ジ</t>
    </rPh>
    <rPh sb="1" eb="5">
      <t>シクチョウソン</t>
    </rPh>
    <rPh sb="5" eb="6">
      <t>ガイ</t>
    </rPh>
    <rPh sb="7" eb="9">
      <t>ジュウギョウ</t>
    </rPh>
    <phoneticPr fontId="3"/>
  </si>
  <si>
    <t>定住人口係数
（就業者/夜間人口比）</t>
    <rPh sb="0" eb="2">
      <t>テイジュウ</t>
    </rPh>
    <rPh sb="2" eb="4">
      <t>ジンコウ</t>
    </rPh>
    <rPh sb="4" eb="6">
      <t>ケイスウ</t>
    </rPh>
    <rPh sb="8" eb="11">
      <t>シュウギョウシャ</t>
    </rPh>
    <rPh sb="12" eb="14">
      <t>ヤカン</t>
    </rPh>
    <rPh sb="14" eb="16">
      <t>ジンコウ</t>
    </rPh>
    <rPh sb="16" eb="17">
      <t>ヒ</t>
    </rPh>
    <phoneticPr fontId="31"/>
  </si>
  <si>
    <t>従業地による就業者数(昼間)</t>
    <rPh sb="0" eb="2">
      <t>ジュウギョウ</t>
    </rPh>
    <rPh sb="2" eb="3">
      <t>チ</t>
    </rPh>
    <rPh sb="6" eb="9">
      <t>シュウギョウシャ</t>
    </rPh>
    <rPh sb="9" eb="10">
      <t>スウ</t>
    </rPh>
    <rPh sb="11" eb="13">
      <t>ヒルマ</t>
    </rPh>
    <phoneticPr fontId="12"/>
  </si>
  <si>
    <t>自市区町村内に常住</t>
    <rPh sb="0" eb="1">
      <t>ジ</t>
    </rPh>
    <rPh sb="1" eb="5">
      <t>シクチョウソン</t>
    </rPh>
    <rPh sb="5" eb="6">
      <t>ナイ</t>
    </rPh>
    <rPh sb="7" eb="9">
      <t>ジョウジュウ</t>
    </rPh>
    <phoneticPr fontId="12"/>
  </si>
  <si>
    <t>自市区町村外に常住</t>
    <rPh sb="0" eb="1">
      <t>ジ</t>
    </rPh>
    <rPh sb="1" eb="5">
      <t>シクチョウソン</t>
    </rPh>
    <rPh sb="5" eb="6">
      <t>ガイ</t>
    </rPh>
    <rPh sb="7" eb="9">
      <t>ジョウジュウ</t>
    </rPh>
    <phoneticPr fontId="12"/>
  </si>
  <si>
    <t>地域内雇用係数</t>
    <rPh sb="0" eb="2">
      <t>チイキ</t>
    </rPh>
    <rPh sb="2" eb="3">
      <t>ナイ</t>
    </rPh>
    <rPh sb="3" eb="5">
      <t>コヨウ</t>
    </rPh>
    <rPh sb="5" eb="7">
      <t>ケイスウ</t>
    </rPh>
    <phoneticPr fontId="12"/>
  </si>
  <si>
    <t>地域内雇用係数</t>
    <rPh sb="0" eb="2">
      <t>チイキ</t>
    </rPh>
    <rPh sb="2" eb="3">
      <t>ナイ</t>
    </rPh>
    <rPh sb="3" eb="7">
      <t>コヨウケイスウ</t>
    </rPh>
    <phoneticPr fontId="31"/>
  </si>
  <si>
    <t>D</t>
    <phoneticPr fontId="3"/>
  </si>
  <si>
    <t>A+C</t>
    <phoneticPr fontId="3"/>
  </si>
  <si>
    <t>A</t>
    <phoneticPr fontId="3"/>
  </si>
  <si>
    <t>C=(A+C)-A</t>
    <phoneticPr fontId="3"/>
  </si>
  <si>
    <t>e=Da/A</t>
    <phoneticPr fontId="3"/>
  </si>
  <si>
    <t>A+B</t>
    <phoneticPr fontId="3"/>
  </si>
  <si>
    <t>B=(A+B)-A</t>
    <phoneticPr fontId="3"/>
  </si>
  <si>
    <t>f=A/(A+B)</t>
    <phoneticPr fontId="3"/>
  </si>
  <si>
    <t>e</t>
    <phoneticPr fontId="3"/>
  </si>
  <si>
    <t>f</t>
    <phoneticPr fontId="3"/>
  </si>
  <si>
    <t>a</t>
  </si>
  <si>
    <t>神戸市 東灘区</t>
  </si>
  <si>
    <t>神戸市 灘区</t>
  </si>
  <si>
    <t>神戸市 兵庫区</t>
  </si>
  <si>
    <t>神戸市 長田区</t>
  </si>
  <si>
    <t>神戸市 須磨区</t>
  </si>
  <si>
    <t>神戸市 垂水区</t>
  </si>
  <si>
    <t>神戸市 北区</t>
  </si>
  <si>
    <t>神戸市 中央区</t>
  </si>
  <si>
    <t>神戸市 西区</t>
  </si>
  <si>
    <t>阪神南地域</t>
  </si>
  <si>
    <t>阪神北地域</t>
  </si>
  <si>
    <t>東播磨地域</t>
  </si>
  <si>
    <t>宝塚市</t>
  </si>
  <si>
    <t>北播磨地域</t>
  </si>
  <si>
    <t>三木市</t>
    <rPh sb="0" eb="3">
      <t>ミキシ</t>
    </rPh>
    <phoneticPr fontId="11"/>
  </si>
  <si>
    <t>篠山市</t>
  </si>
  <si>
    <t>加東市</t>
    <rPh sb="0" eb="3">
      <t>カトウシ</t>
    </rPh>
    <phoneticPr fontId="11"/>
  </si>
  <si>
    <t>多可町</t>
    <rPh sb="0" eb="2">
      <t>タカ</t>
    </rPh>
    <rPh sb="2" eb="3">
      <t>チョウ</t>
    </rPh>
    <phoneticPr fontId="11"/>
  </si>
  <si>
    <t>中播磨地域</t>
  </si>
  <si>
    <t>神河町</t>
    <rPh sb="0" eb="3">
      <t>カミカワチョウ</t>
    </rPh>
    <phoneticPr fontId="11"/>
  </si>
  <si>
    <t>西播磨地域</t>
  </si>
  <si>
    <t>宍粟市</t>
    <rPh sb="0" eb="3">
      <t>シソウシ</t>
    </rPh>
    <phoneticPr fontId="11"/>
  </si>
  <si>
    <t>たつの市</t>
    <rPh sb="3" eb="4">
      <t>シ</t>
    </rPh>
    <phoneticPr fontId="11"/>
  </si>
  <si>
    <t>但馬地域</t>
  </si>
  <si>
    <t>豊岡市</t>
    <rPh sb="0" eb="3">
      <t>トヨオカシ</t>
    </rPh>
    <phoneticPr fontId="11"/>
  </si>
  <si>
    <t>養父市</t>
    <rPh sb="0" eb="3">
      <t>ヤブシ</t>
    </rPh>
    <phoneticPr fontId="11"/>
  </si>
  <si>
    <t>朝来市</t>
    <rPh sb="0" eb="3">
      <t>アサゴシ</t>
    </rPh>
    <phoneticPr fontId="11"/>
  </si>
  <si>
    <t>香美町</t>
    <rPh sb="0" eb="3">
      <t>カミチョウ</t>
    </rPh>
    <phoneticPr fontId="11"/>
  </si>
  <si>
    <t>新温泉町</t>
    <rPh sb="0" eb="1">
      <t>シン</t>
    </rPh>
    <rPh sb="1" eb="3">
      <t>オンセン</t>
    </rPh>
    <rPh sb="3" eb="4">
      <t>チョウ</t>
    </rPh>
    <phoneticPr fontId="11"/>
  </si>
  <si>
    <t>丹波地域</t>
  </si>
  <si>
    <t>丹波篠山市</t>
    <rPh sb="0" eb="2">
      <t>タンバ</t>
    </rPh>
    <rPh sb="2" eb="5">
      <t>ササヤマシ</t>
    </rPh>
    <phoneticPr fontId="11"/>
  </si>
  <si>
    <t>丹波市</t>
    <rPh sb="0" eb="3">
      <t>タンバシ</t>
    </rPh>
    <phoneticPr fontId="11"/>
  </si>
  <si>
    <t>淡路地域</t>
  </si>
  <si>
    <t>南あわじ市</t>
    <rPh sb="0" eb="1">
      <t>ミナミ</t>
    </rPh>
    <rPh sb="4" eb="5">
      <t>シ</t>
    </rPh>
    <phoneticPr fontId="11"/>
  </si>
  <si>
    <t>淡路市</t>
    <rPh sb="0" eb="3">
      <t>アワジシ</t>
    </rPh>
    <phoneticPr fontId="11"/>
  </si>
  <si>
    <t>人口（第1-1表）</t>
    <rPh sb="0" eb="2">
      <t>ジンコウ</t>
    </rPh>
    <rPh sb="3" eb="4">
      <t>ダイ</t>
    </rPh>
    <rPh sb="7" eb="8">
      <t>ヒョウ</t>
    </rPh>
    <phoneticPr fontId="3"/>
  </si>
  <si>
    <t>就業者数（第1-2表）</t>
    <rPh sb="0" eb="3">
      <t>シュウギョウシャ</t>
    </rPh>
    <rPh sb="3" eb="4">
      <t>スウ</t>
    </rPh>
    <phoneticPr fontId="3"/>
  </si>
  <si>
    <t>定住人口係数</t>
    <rPh sb="0" eb="2">
      <t>テイジュウ</t>
    </rPh>
    <rPh sb="2" eb="4">
      <t>ジンコウ</t>
    </rPh>
    <rPh sb="4" eb="6">
      <t>ケイスウ</t>
    </rPh>
    <phoneticPr fontId="31"/>
  </si>
  <si>
    <t>G</t>
    <phoneticPr fontId="3"/>
  </si>
  <si>
    <t>H=G×f×e</t>
    <phoneticPr fontId="3"/>
  </si>
  <si>
    <t>定住人口効果</t>
    <rPh sb="0" eb="2">
      <t>テイジュウ</t>
    </rPh>
    <rPh sb="2" eb="4">
      <t>ジンコウ</t>
    </rPh>
    <rPh sb="4" eb="6">
      <t>コウカ</t>
    </rPh>
    <phoneticPr fontId="12"/>
  </si>
  <si>
    <t>団体コード</t>
    <rPh sb="0" eb="2">
      <t>ダンタイ</t>
    </rPh>
    <phoneticPr fontId="3"/>
  </si>
  <si>
    <t>5桁</t>
    <rPh sb="1" eb="2">
      <t>ケタ</t>
    </rPh>
    <phoneticPr fontId="3"/>
  </si>
  <si>
    <t>3桁</t>
    <rPh sb="1" eb="2">
      <t>ケタ</t>
    </rPh>
    <phoneticPr fontId="3"/>
  </si>
  <si>
    <t>識別コード</t>
    <phoneticPr fontId="3"/>
  </si>
  <si>
    <t>市区町名</t>
    <rPh sb="0" eb="3">
      <t>シクチョウ</t>
    </rPh>
    <rPh sb="3" eb="4">
      <t>メイ</t>
    </rPh>
    <phoneticPr fontId="3"/>
  </si>
  <si>
    <t>Da=D×A/(A+C)</t>
    <phoneticPr fontId="3"/>
  </si>
  <si>
    <t>Ａによって支えられる人口</t>
    <rPh sb="5" eb="6">
      <t>ササ</t>
    </rPh>
    <rPh sb="10" eb="12">
      <t>ジンコウ</t>
    </rPh>
    <phoneticPr fontId="12"/>
  </si>
  <si>
    <t>市区町コード</t>
    <rPh sb="0" eb="2">
      <t>シク</t>
    </rPh>
    <rPh sb="2" eb="3">
      <t>マチ</t>
    </rPh>
    <phoneticPr fontId="3"/>
  </si>
  <si>
    <t>R2国調（従）1-2表抜粋</t>
  </si>
  <si>
    <t>「令和2年国勢調査　従業地・通学地による人口・就業状態等集計」第1-2表から、兵庫県、県内各市（神戸市は市内各区分も）・町のデータを抽出したもの</t>
    <rPh sb="1" eb="3">
      <t>レイワ</t>
    </rPh>
    <rPh sb="4" eb="5">
      <t>ネン</t>
    </rPh>
    <rPh sb="5" eb="7">
      <t>コクセイ</t>
    </rPh>
    <rPh sb="7" eb="9">
      <t>チョウサ</t>
    </rPh>
    <rPh sb="31" eb="32">
      <t>ダイ</t>
    </rPh>
    <rPh sb="35" eb="36">
      <t>ヒョウ</t>
    </rPh>
    <rPh sb="39" eb="42">
      <t>ヒョウゴケン</t>
    </rPh>
    <rPh sb="43" eb="45">
      <t>ケンナイ</t>
    </rPh>
    <rPh sb="45" eb="47">
      <t>カクシ</t>
    </rPh>
    <rPh sb="56" eb="57">
      <t>ブン</t>
    </rPh>
    <rPh sb="60" eb="61">
      <t>チョウ</t>
    </rPh>
    <rPh sb="66" eb="68">
      <t>チュウシュツ</t>
    </rPh>
    <phoneticPr fontId="3"/>
  </si>
  <si>
    <t>「令和2年国勢調査　従業地・通学地による人口・就業状態等集計」第1-1表から、兵庫県、県内各市（神戸市は市内各区分も）・町のデータを抽出したもの</t>
    <rPh sb="1" eb="3">
      <t>レイワ</t>
    </rPh>
    <rPh sb="4" eb="5">
      <t>ネン</t>
    </rPh>
    <rPh sb="5" eb="7">
      <t>コクセイ</t>
    </rPh>
    <rPh sb="7" eb="9">
      <t>チョウサ</t>
    </rPh>
    <rPh sb="31" eb="32">
      <t>ダイ</t>
    </rPh>
    <rPh sb="35" eb="36">
      <t>ヒョウ</t>
    </rPh>
    <rPh sb="39" eb="42">
      <t>ヒョウゴケン</t>
    </rPh>
    <rPh sb="43" eb="45">
      <t>ケンナイ</t>
    </rPh>
    <rPh sb="45" eb="47">
      <t>カクシ</t>
    </rPh>
    <rPh sb="56" eb="57">
      <t>ブン</t>
    </rPh>
    <rPh sb="60" eb="61">
      <t>チョウ</t>
    </rPh>
    <rPh sb="66" eb="68">
      <t>チュウシュツ</t>
    </rPh>
    <phoneticPr fontId="3"/>
  </si>
  <si>
    <t>R2国調（従）1-1表抜粋</t>
    <phoneticPr fontId="3"/>
  </si>
  <si>
    <t>定住人口係数</t>
    <rPh sb="0" eb="2">
      <t>テイジュウ</t>
    </rPh>
    <rPh sb="2" eb="4">
      <t>ジンコウ</t>
    </rPh>
    <rPh sb="4" eb="6">
      <t>ケイスウ</t>
    </rPh>
    <phoneticPr fontId="3"/>
  </si>
  <si>
    <t>県、市（神戸市は各区も）、及び町ごとに、「定住人口係数」「地域内雇用係数」を推計して表示</t>
    <rPh sb="0" eb="1">
      <t>ケン</t>
    </rPh>
    <rPh sb="2" eb="3">
      <t>シ</t>
    </rPh>
    <rPh sb="4" eb="7">
      <t>コウベシ</t>
    </rPh>
    <rPh sb="8" eb="10">
      <t>カクク</t>
    </rPh>
    <rPh sb="13" eb="14">
      <t>オヨ</t>
    </rPh>
    <rPh sb="15" eb="16">
      <t>チョウ</t>
    </rPh>
    <rPh sb="21" eb="23">
      <t>テイジュウ</t>
    </rPh>
    <rPh sb="23" eb="25">
      <t>ジンコウ</t>
    </rPh>
    <rPh sb="25" eb="27">
      <t>ケイスウ</t>
    </rPh>
    <rPh sb="29" eb="32">
      <t>チイキナイ</t>
    </rPh>
    <rPh sb="32" eb="34">
      <t>コヨウ</t>
    </rPh>
    <rPh sb="34" eb="36">
      <t>ケイスウ</t>
    </rPh>
    <rPh sb="38" eb="40">
      <t>スイケイ</t>
    </rPh>
    <rPh sb="42" eb="44">
      <t>ヒョウジ</t>
    </rPh>
    <phoneticPr fontId="3"/>
  </si>
  <si>
    <t>経済波及効果
（部門別）</t>
    <rPh sb="0" eb="2">
      <t>ケイザイ</t>
    </rPh>
    <rPh sb="2" eb="6">
      <t>ハキュウコウカ</t>
    </rPh>
    <rPh sb="8" eb="10">
      <t>ブモン</t>
    </rPh>
    <rPh sb="10" eb="11">
      <t>ベツ</t>
    </rPh>
    <phoneticPr fontId="3"/>
  </si>
  <si>
    <t>経済波及効果分析に必要なデータ入力シート</t>
    <rPh sb="0" eb="2">
      <t>ケイザイ</t>
    </rPh>
    <rPh sb="2" eb="6">
      <t>ハキュウコウカ</t>
    </rPh>
    <rPh sb="6" eb="8">
      <t>ブンセキ</t>
    </rPh>
    <rPh sb="9" eb="11">
      <t>ヒツヨウ</t>
    </rPh>
    <rPh sb="15" eb="17">
      <t>ニュウリョク</t>
    </rPh>
    <phoneticPr fontId="12"/>
  </si>
  <si>
    <t>定住人口効果の概要</t>
    <rPh sb="0" eb="2">
      <t>テイジュウ</t>
    </rPh>
    <rPh sb="2" eb="4">
      <t>ジンコウ</t>
    </rPh>
    <rPh sb="4" eb="6">
      <t>コウカ</t>
    </rPh>
    <rPh sb="7" eb="9">
      <t>ガイヨウ</t>
    </rPh>
    <phoneticPr fontId="12"/>
  </si>
  <si>
    <t>さらに、地域内居住の就業者数(A＋C)により支えられている人口(D)のうち、地域内で働く就業者数(A)で支えられている人口の</t>
    <rPh sb="4" eb="7">
      <t>チイキナイ</t>
    </rPh>
    <rPh sb="7" eb="9">
      <t>キョジュウ</t>
    </rPh>
    <rPh sb="10" eb="13">
      <t>シュウギョウシャ</t>
    </rPh>
    <rPh sb="13" eb="14">
      <t>スウ</t>
    </rPh>
    <rPh sb="22" eb="23">
      <t>ササ</t>
    </rPh>
    <rPh sb="29" eb="31">
      <t>ジンコウ</t>
    </rPh>
    <rPh sb="38" eb="41">
      <t>チイキナイ</t>
    </rPh>
    <rPh sb="42" eb="43">
      <t>ハタラ</t>
    </rPh>
    <rPh sb="44" eb="47">
      <t>シュウギョウシャ</t>
    </rPh>
    <rPh sb="47" eb="48">
      <t>スウ</t>
    </rPh>
    <rPh sb="52" eb="53">
      <t>ササ</t>
    </rPh>
    <rPh sb="59" eb="61">
      <t>ジンコウ</t>
    </rPh>
    <phoneticPr fontId="12"/>
  </si>
  <si>
    <t>比率(定住人口係数)を乗じて、定住人口効果※を推計する。</t>
    <rPh sb="0" eb="2">
      <t>ヒリツ</t>
    </rPh>
    <rPh sb="3" eb="4">
      <t>サダ</t>
    </rPh>
    <rPh sb="4" eb="5">
      <t>ス</t>
    </rPh>
    <rPh sb="5" eb="7">
      <t>ジンコウ</t>
    </rPh>
    <rPh sb="7" eb="9">
      <t>ケイスウ</t>
    </rPh>
    <rPh sb="11" eb="12">
      <t>ジョウ</t>
    </rPh>
    <rPh sb="15" eb="17">
      <t>テイジュウ</t>
    </rPh>
    <rPh sb="17" eb="19">
      <t>ジンコウ</t>
    </rPh>
    <rPh sb="19" eb="21">
      <t>コウカ</t>
    </rPh>
    <rPh sb="23" eb="25">
      <t>スイケイ</t>
    </rPh>
    <phoneticPr fontId="12"/>
  </si>
  <si>
    <t>税収効果の概要</t>
    <rPh sb="0" eb="2">
      <t>ゼイシュウ</t>
    </rPh>
    <rPh sb="2" eb="4">
      <t>コウカ</t>
    </rPh>
    <rPh sb="5" eb="7">
      <t>ガイヨウ</t>
    </rPh>
    <phoneticPr fontId="12"/>
  </si>
  <si>
    <t>直接税(所得・富等に課される経常税)</t>
    <rPh sb="0" eb="3">
      <t>チョクセツゼイ</t>
    </rPh>
    <rPh sb="4" eb="6">
      <t>ショトク</t>
    </rPh>
    <rPh sb="7" eb="8">
      <t>トミ</t>
    </rPh>
    <rPh sb="8" eb="9">
      <t>トウ</t>
    </rPh>
    <rPh sb="10" eb="11">
      <t>カ</t>
    </rPh>
    <rPh sb="14" eb="17">
      <t>ケイジョウゼイ</t>
    </rPh>
    <phoneticPr fontId="12"/>
  </si>
  <si>
    <t>間接税(生産・輸入品に課される税)</t>
    <rPh sb="0" eb="3">
      <t>カンセツゼイ</t>
    </rPh>
    <rPh sb="4" eb="6">
      <t>セイサン</t>
    </rPh>
    <rPh sb="7" eb="10">
      <t>ユニュウヒン</t>
    </rPh>
    <rPh sb="11" eb="12">
      <t>カ</t>
    </rPh>
    <rPh sb="15" eb="16">
      <t>ゼイ</t>
    </rPh>
    <phoneticPr fontId="12"/>
  </si>
  <si>
    <t>国税・県税・市町税の分割</t>
    <rPh sb="0" eb="2">
      <t>コクゼイ</t>
    </rPh>
    <rPh sb="3" eb="5">
      <t>ケンゼイ</t>
    </rPh>
    <rPh sb="6" eb="8">
      <t>シチョウ</t>
    </rPh>
    <rPh sb="8" eb="9">
      <t>ゼイ</t>
    </rPh>
    <rPh sb="10" eb="12">
      <t>ブンカツ</t>
    </rPh>
    <phoneticPr fontId="12"/>
  </si>
  <si>
    <t>企業の生産の増加：企業所得や家計所得が増加し、法人や個人からの税収の増加につながる。</t>
    <rPh sb="0" eb="2">
      <t>キギョウ</t>
    </rPh>
    <rPh sb="3" eb="5">
      <t>セイサン</t>
    </rPh>
    <rPh sb="6" eb="8">
      <t>ゾウカ</t>
    </rPh>
    <phoneticPr fontId="12"/>
  </si>
  <si>
    <t>家計の所得の増加：消費が増加し、法人や個人からの税収の増加につながる。</t>
    <rPh sb="0" eb="2">
      <t>カケイ</t>
    </rPh>
    <rPh sb="3" eb="5">
      <t>ショトク</t>
    </rPh>
    <rPh sb="6" eb="8">
      <t>ゾウカ</t>
    </rPh>
    <rPh sb="27" eb="29">
      <t>ゾウカ</t>
    </rPh>
    <phoneticPr fontId="12"/>
  </si>
  <si>
    <t>推計メモ</t>
    <rPh sb="0" eb="2">
      <t>スイケイ</t>
    </rPh>
    <phoneticPr fontId="3"/>
  </si>
  <si>
    <t>この推計ワークシートで効果を測定（推計）している、定住人口効果、税収効果の説明</t>
    <rPh sb="2" eb="4">
      <t>スイケイ</t>
    </rPh>
    <rPh sb="11" eb="13">
      <t>コウカ</t>
    </rPh>
    <rPh sb="14" eb="16">
      <t>ソクテイ</t>
    </rPh>
    <rPh sb="17" eb="19">
      <t>スイケイ</t>
    </rPh>
    <rPh sb="25" eb="27">
      <t>テイジュウ</t>
    </rPh>
    <rPh sb="27" eb="31">
      <t>ジンコウコウカ</t>
    </rPh>
    <rPh sb="32" eb="34">
      <t>ゼイシュウ</t>
    </rPh>
    <rPh sb="34" eb="36">
      <t>コウカ</t>
    </rPh>
    <rPh sb="37" eb="39">
      <t>セツメイ</t>
    </rPh>
    <phoneticPr fontId="3"/>
  </si>
  <si>
    <t>推計の流れ</t>
    <rPh sb="0" eb="2">
      <t>スイケイ</t>
    </rPh>
    <rPh sb="3" eb="4">
      <t>ナガ</t>
    </rPh>
    <phoneticPr fontId="3"/>
  </si>
  <si>
    <t>産業連関表に基づく経済波及効果を推計</t>
    <rPh sb="0" eb="2">
      <t>サンギョウ</t>
    </rPh>
    <rPh sb="2" eb="5">
      <t>レンカンヒョウ</t>
    </rPh>
    <rPh sb="6" eb="7">
      <t>モト</t>
    </rPh>
    <rPh sb="9" eb="11">
      <t>ケイザイ</t>
    </rPh>
    <rPh sb="11" eb="15">
      <t>ハキュウコウカ</t>
    </rPh>
    <rPh sb="16" eb="18">
      <t>スイケイ</t>
    </rPh>
    <phoneticPr fontId="3"/>
  </si>
  <si>
    <t>→</t>
    <phoneticPr fontId="3"/>
  </si>
  <si>
    <t>推計された生産誘発額から、法人の営業余剰誘発額、個人の雇用者所得誘発額、生産誘発額のうち粗付加価値誘発額を推計し、</t>
    <rPh sb="0" eb="2">
      <t>スイケイ</t>
    </rPh>
    <rPh sb="5" eb="7">
      <t>セイサン</t>
    </rPh>
    <rPh sb="7" eb="10">
      <t>ユウハツガク</t>
    </rPh>
    <rPh sb="13" eb="15">
      <t>ホウジン</t>
    </rPh>
    <rPh sb="16" eb="18">
      <t>エイギョウ</t>
    </rPh>
    <rPh sb="18" eb="20">
      <t>ヨジョウ</t>
    </rPh>
    <rPh sb="20" eb="23">
      <t>ユウハツガク</t>
    </rPh>
    <rPh sb="24" eb="26">
      <t>コジン</t>
    </rPh>
    <rPh sb="27" eb="30">
      <t>コヨウシャ</t>
    </rPh>
    <rPh sb="30" eb="32">
      <t>ショトク</t>
    </rPh>
    <rPh sb="32" eb="35">
      <t>ユウハツガク</t>
    </rPh>
    <rPh sb="36" eb="38">
      <t>セイサン</t>
    </rPh>
    <rPh sb="38" eb="41">
      <t>ユウハツガク</t>
    </rPh>
    <rPh sb="44" eb="45">
      <t>ソ</t>
    </rPh>
    <rPh sb="45" eb="47">
      <t>フカ</t>
    </rPh>
    <rPh sb="47" eb="49">
      <t>カチ</t>
    </rPh>
    <rPh sb="49" eb="52">
      <t>ユウハツガク</t>
    </rPh>
    <rPh sb="53" eb="55">
      <t>スイケイ</t>
    </rPh>
    <phoneticPr fontId="3"/>
  </si>
  <si>
    <t>その結果から税収効果を推計</t>
    <phoneticPr fontId="3"/>
  </si>
  <si>
    <t>推計された雇用者誘発数を用いて、定住人口効果を推計</t>
    <rPh sb="0" eb="2">
      <t>スイケイ</t>
    </rPh>
    <rPh sb="5" eb="8">
      <t>コヨウシャ</t>
    </rPh>
    <rPh sb="8" eb="10">
      <t>ユウハツ</t>
    </rPh>
    <rPh sb="10" eb="11">
      <t>スウ</t>
    </rPh>
    <rPh sb="12" eb="13">
      <t>モチ</t>
    </rPh>
    <rPh sb="16" eb="18">
      <t>テイジュウ</t>
    </rPh>
    <rPh sb="18" eb="22">
      <t>ジンコウコウカ</t>
    </rPh>
    <rPh sb="23" eb="25">
      <t>スイケイ</t>
    </rPh>
    <phoneticPr fontId="3"/>
  </si>
  <si>
    <t>※</t>
    <phoneticPr fontId="12"/>
  </si>
  <si>
    <t>生産が増え、雇用が増えることにより、雇用者とその家族が増加し、定住人口を増やす効果</t>
    <phoneticPr fontId="3"/>
  </si>
  <si>
    <t>【この分析ワークシートで推計している内容】</t>
    <rPh sb="3" eb="5">
      <t>ブンセキ</t>
    </rPh>
    <rPh sb="12" eb="14">
      <t>スイケイ</t>
    </rPh>
    <rPh sb="18" eb="20">
      <t>ナイヨウ</t>
    </rPh>
    <phoneticPr fontId="3"/>
  </si>
  <si>
    <t>雇用効果×昼間就業者数(A＋B)のうちAの比率(地域内雇用係数)を用いて、居住地が当該地域内の就業者数への誘発人数を推計。</t>
    <rPh sb="0" eb="2">
      <t>コヨウ</t>
    </rPh>
    <rPh sb="2" eb="4">
      <t>コウカ</t>
    </rPh>
    <rPh sb="5" eb="7">
      <t>ヒルマ</t>
    </rPh>
    <rPh sb="7" eb="10">
      <t>シュウギョウシャ</t>
    </rPh>
    <rPh sb="10" eb="11">
      <t>スウ</t>
    </rPh>
    <rPh sb="21" eb="23">
      <t>ヒリツ</t>
    </rPh>
    <rPh sb="24" eb="26">
      <t>チイキ</t>
    </rPh>
    <rPh sb="26" eb="27">
      <t>ナイ</t>
    </rPh>
    <rPh sb="27" eb="29">
      <t>コヨウ</t>
    </rPh>
    <rPh sb="29" eb="31">
      <t>ケイスウ</t>
    </rPh>
    <rPh sb="33" eb="34">
      <t>モチ</t>
    </rPh>
    <rPh sb="37" eb="40">
      <t>キョジュウチ</t>
    </rPh>
    <rPh sb="41" eb="43">
      <t>トウガイ</t>
    </rPh>
    <rPh sb="42" eb="45">
      <t>チイキナイ</t>
    </rPh>
    <rPh sb="46" eb="49">
      <t>シュウギョウシャ</t>
    </rPh>
    <rPh sb="50" eb="51">
      <t>スウ</t>
    </rPh>
    <rPh sb="52" eb="54">
      <t>ユウハツ</t>
    </rPh>
    <rPh sb="54" eb="55">
      <t>スウ</t>
    </rPh>
    <rPh sb="55" eb="56">
      <t>ヒト</t>
    </rPh>
    <rPh sb="57" eb="59">
      <t>スイケイ</t>
    </rPh>
    <phoneticPr fontId="12"/>
  </si>
  <si>
    <t>（単位：百万円）</t>
    <rPh sb="1" eb="3">
      <t>タンイ</t>
    </rPh>
    <rPh sb="4" eb="7">
      <t>ヒャクマンエン</t>
    </rPh>
    <phoneticPr fontId="12"/>
  </si>
  <si>
    <t>直接税・</t>
    <rPh sb="0" eb="3">
      <t>チョクセツゼイ</t>
    </rPh>
    <phoneticPr fontId="12"/>
  </si>
  <si>
    <t>間接税</t>
    <rPh sb="0" eb="2">
      <t>カンセツ</t>
    </rPh>
    <rPh sb="2" eb="3">
      <t>ゼイ</t>
    </rPh>
    <phoneticPr fontId="12"/>
  </si>
  <si>
    <t>間接税計</t>
    <rPh sb="0" eb="3">
      <t>カンセツゼイ</t>
    </rPh>
    <rPh sb="3" eb="4">
      <t>ケイ</t>
    </rPh>
    <phoneticPr fontId="12"/>
  </si>
  <si>
    <t>営業余剰率</t>
    <rPh sb="0" eb="2">
      <t>エイギョウ</t>
    </rPh>
    <rPh sb="2" eb="4">
      <t>ヨジョウ</t>
    </rPh>
    <rPh sb="4" eb="5">
      <t>リツ</t>
    </rPh>
    <phoneticPr fontId="12"/>
  </si>
  <si>
    <t>営業余剰誘発額</t>
    <rPh sb="0" eb="2">
      <t>エイギョウ</t>
    </rPh>
    <rPh sb="2" eb="4">
      <t>ヨジョウ</t>
    </rPh>
    <rPh sb="4" eb="7">
      <t>ユウハツガク</t>
    </rPh>
    <phoneticPr fontId="12"/>
  </si>
  <si>
    <t>実効税率</t>
    <rPh sb="0" eb="2">
      <t>ジッコウ</t>
    </rPh>
    <rPh sb="2" eb="4">
      <t>ゼイリツ</t>
    </rPh>
    <phoneticPr fontId="12"/>
  </si>
  <si>
    <t>法人直接税</t>
    <rPh sb="0" eb="2">
      <t>ホウジン</t>
    </rPh>
    <rPh sb="2" eb="4">
      <t>チョクセツ</t>
    </rPh>
    <rPh sb="4" eb="5">
      <t>ゼイ</t>
    </rPh>
    <phoneticPr fontId="12"/>
  </si>
  <si>
    <t>雇用者所得誘発額</t>
    <rPh sb="0" eb="3">
      <t>コヨウシャ</t>
    </rPh>
    <rPh sb="3" eb="5">
      <t>ショトク</t>
    </rPh>
    <rPh sb="5" eb="8">
      <t>ユウハツガク</t>
    </rPh>
    <phoneticPr fontId="12"/>
  </si>
  <si>
    <t>個人直接税</t>
    <rPh sb="0" eb="2">
      <t>コジン</t>
    </rPh>
    <rPh sb="2" eb="4">
      <t>チョクセツ</t>
    </rPh>
    <rPh sb="4" eb="5">
      <t>ゼイ</t>
    </rPh>
    <phoneticPr fontId="12"/>
  </si>
  <si>
    <t>粗付加価値率</t>
    <rPh sb="0" eb="1">
      <t>ホボ</t>
    </rPh>
    <rPh sb="1" eb="3">
      <t>フカ</t>
    </rPh>
    <rPh sb="3" eb="5">
      <t>カチ</t>
    </rPh>
    <rPh sb="5" eb="6">
      <t>リツ</t>
    </rPh>
    <phoneticPr fontId="12"/>
  </si>
  <si>
    <t>粗付加価値誘発額</t>
    <rPh sb="0" eb="1">
      <t>アラ</t>
    </rPh>
    <rPh sb="1" eb="3">
      <t>フカ</t>
    </rPh>
    <rPh sb="3" eb="5">
      <t>カチ</t>
    </rPh>
    <rPh sb="5" eb="8">
      <t>ユウハツガク</t>
    </rPh>
    <phoneticPr fontId="12"/>
  </si>
  <si>
    <t>A=B+N</t>
    <phoneticPr fontId="12"/>
  </si>
  <si>
    <t>B=F+J</t>
    <phoneticPr fontId="12"/>
  </si>
  <si>
    <t>D＝C*O</t>
    <phoneticPr fontId="12"/>
  </si>
  <si>
    <t>F=D*E</t>
    <phoneticPr fontId="12"/>
  </si>
  <si>
    <t>G</t>
    <phoneticPr fontId="12"/>
  </si>
  <si>
    <t>H=G*O</t>
    <phoneticPr fontId="12"/>
  </si>
  <si>
    <t>I</t>
    <phoneticPr fontId="12"/>
  </si>
  <si>
    <t>J＝H*I</t>
    <phoneticPr fontId="12"/>
  </si>
  <si>
    <t>K</t>
    <phoneticPr fontId="12"/>
  </si>
  <si>
    <t>L=K*O</t>
    <phoneticPr fontId="12"/>
  </si>
  <si>
    <t>M</t>
    <phoneticPr fontId="12"/>
  </si>
  <si>
    <t>N＝L*M</t>
    <phoneticPr fontId="12"/>
  </si>
  <si>
    <t>O</t>
    <phoneticPr fontId="12"/>
  </si>
  <si>
    <t>（資料）兵庫県統計課「兵庫県民経済計算」</t>
    <rPh sb="1" eb="3">
      <t>シリョウ</t>
    </rPh>
    <rPh sb="4" eb="7">
      <t>ヒョウゴケン</t>
    </rPh>
    <rPh sb="7" eb="9">
      <t>トウケイ</t>
    </rPh>
    <rPh sb="9" eb="10">
      <t>カ</t>
    </rPh>
    <rPh sb="11" eb="13">
      <t>ヒョウゴ</t>
    </rPh>
    <rPh sb="13" eb="15">
      <t>ケンミン</t>
    </rPh>
    <rPh sb="15" eb="17">
      <t>ケイザイ</t>
    </rPh>
    <rPh sb="17" eb="19">
      <t>ケイサン</t>
    </rPh>
    <phoneticPr fontId="12"/>
  </si>
  <si>
    <t>分析係数表</t>
    <rPh sb="0" eb="2">
      <t>ブンセキ</t>
    </rPh>
    <rPh sb="2" eb="4">
      <t>ケイスウ</t>
    </rPh>
    <rPh sb="4" eb="5">
      <t>ヒョウ</t>
    </rPh>
    <phoneticPr fontId="12"/>
  </si>
  <si>
    <t>　　　発生係数：CO2（二酸化炭素）、SO2（二酸化硫黄）の生産額（百万円）当たりの発生量</t>
    <rPh sb="3" eb="5">
      <t>ハッセイ</t>
    </rPh>
    <rPh sb="5" eb="7">
      <t>ケイスウ</t>
    </rPh>
    <rPh sb="12" eb="15">
      <t>ニサンカ</t>
    </rPh>
    <rPh sb="15" eb="17">
      <t>タンソ</t>
    </rPh>
    <rPh sb="23" eb="26">
      <t>ニサンカ</t>
    </rPh>
    <rPh sb="26" eb="28">
      <t>イオウ</t>
    </rPh>
    <rPh sb="30" eb="33">
      <t>セイサンガク</t>
    </rPh>
    <rPh sb="34" eb="35">
      <t>ヒャク</t>
    </rPh>
    <rPh sb="35" eb="37">
      <t>マンエン</t>
    </rPh>
    <rPh sb="38" eb="39">
      <t>ア</t>
    </rPh>
    <rPh sb="42" eb="44">
      <t>ハッセイ</t>
    </rPh>
    <rPh sb="44" eb="45">
      <t>リョウ</t>
    </rPh>
    <phoneticPr fontId="12"/>
  </si>
  <si>
    <t>　　</t>
    <phoneticPr fontId="12"/>
  </si>
  <si>
    <t>営業余剰率</t>
    <rPh sb="0" eb="2">
      <t>エイギョウ</t>
    </rPh>
    <rPh sb="2" eb="4">
      <t>ヨジョウ</t>
    </rPh>
    <rPh sb="4" eb="5">
      <t>リツ</t>
    </rPh>
    <phoneticPr fontId="3"/>
  </si>
  <si>
    <t>I=B/F</t>
    <phoneticPr fontId="3"/>
  </si>
  <si>
    <t>雇用者報酬・営業余剰・混合所得の推移</t>
    <rPh sb="0" eb="3">
      <t>コヨウシャ</t>
    </rPh>
    <rPh sb="3" eb="5">
      <t>ホウシュウ</t>
    </rPh>
    <rPh sb="6" eb="8">
      <t>エイギョウ</t>
    </rPh>
    <rPh sb="8" eb="10">
      <t>ヨジョウ</t>
    </rPh>
    <rPh sb="11" eb="13">
      <t>コンゴウ</t>
    </rPh>
    <rPh sb="13" eb="15">
      <t>ショトク</t>
    </rPh>
    <rPh sb="16" eb="18">
      <t>スイイ</t>
    </rPh>
    <phoneticPr fontId="12"/>
  </si>
  <si>
    <t>雇用者</t>
    <rPh sb="0" eb="3">
      <t>コヨウシャ</t>
    </rPh>
    <phoneticPr fontId="12"/>
  </si>
  <si>
    <t>個人企業</t>
    <rPh sb="0" eb="2">
      <t>コジン</t>
    </rPh>
    <rPh sb="2" eb="4">
      <t>キギョウ</t>
    </rPh>
    <phoneticPr fontId="12"/>
  </si>
  <si>
    <t>法人分営業余剰</t>
    <rPh sb="0" eb="2">
      <t>ホウジン</t>
    </rPh>
    <rPh sb="2" eb="3">
      <t>ブン</t>
    </rPh>
    <rPh sb="3" eb="5">
      <t>エイギョウ</t>
    </rPh>
    <rPh sb="5" eb="7">
      <t>ヨジョウ</t>
    </rPh>
    <phoneticPr fontId="12"/>
  </si>
  <si>
    <t>（単位：百万円）</t>
    <rPh sb="1" eb="3">
      <t>タンイ</t>
    </rPh>
    <rPh sb="4" eb="5">
      <t>ヒャク</t>
    </rPh>
    <rPh sb="5" eb="7">
      <t>マンエン</t>
    </rPh>
    <phoneticPr fontId="12"/>
  </si>
  <si>
    <t>雇用者報酬・混合所得</t>
    <rPh sb="0" eb="3">
      <t>コヨウシャ</t>
    </rPh>
    <rPh sb="3" eb="5">
      <t>ホウシュウ</t>
    </rPh>
    <rPh sb="6" eb="8">
      <t>コンゴウ</t>
    </rPh>
    <rPh sb="8" eb="10">
      <t>ショトク</t>
    </rPh>
    <phoneticPr fontId="12"/>
  </si>
  <si>
    <t>個人直接税</t>
    <rPh sb="0" eb="2">
      <t>コジン</t>
    </rPh>
    <rPh sb="2" eb="5">
      <t>チョクセツゼイ</t>
    </rPh>
    <phoneticPr fontId="12"/>
  </si>
  <si>
    <t>法人直接税</t>
    <rPh sb="0" eb="2">
      <t>ホウジン</t>
    </rPh>
    <rPh sb="2" eb="5">
      <t>チョクセツゼイ</t>
    </rPh>
    <phoneticPr fontId="12"/>
  </si>
  <si>
    <t>雇用者報酬</t>
    <rPh sb="0" eb="3">
      <t>コヨウシャ</t>
    </rPh>
    <rPh sb="3" eb="5">
      <t>ホウシュウ</t>
    </rPh>
    <phoneticPr fontId="12"/>
  </si>
  <si>
    <t>混合所得</t>
    <rPh sb="0" eb="2">
      <t>コンゴウ</t>
    </rPh>
    <rPh sb="2" eb="4">
      <t>ショトク</t>
    </rPh>
    <phoneticPr fontId="12"/>
  </si>
  <si>
    <t>法人企業</t>
    <rPh sb="0" eb="2">
      <t>ホウジン</t>
    </rPh>
    <rPh sb="2" eb="4">
      <t>キギョウ</t>
    </rPh>
    <phoneticPr fontId="12"/>
  </si>
  <si>
    <t>所得・富等に課される経常税</t>
    <rPh sb="0" eb="2">
      <t>ショトク</t>
    </rPh>
    <rPh sb="3" eb="4">
      <t>トミ</t>
    </rPh>
    <rPh sb="4" eb="5">
      <t>トウ</t>
    </rPh>
    <rPh sb="6" eb="7">
      <t>カ</t>
    </rPh>
    <rPh sb="10" eb="12">
      <t>ケイジョウ</t>
    </rPh>
    <rPh sb="12" eb="13">
      <t>ゼイ</t>
    </rPh>
    <phoneticPr fontId="12"/>
  </si>
  <si>
    <t>　</t>
    <phoneticPr fontId="24"/>
  </si>
  <si>
    <t>民間法人企業</t>
    <rPh sb="0" eb="2">
      <t>ミンカン</t>
    </rPh>
    <rPh sb="2" eb="4">
      <t>ホウジン</t>
    </rPh>
    <rPh sb="4" eb="6">
      <t>キギョウ</t>
    </rPh>
    <phoneticPr fontId="12"/>
  </si>
  <si>
    <t>公的企業</t>
    <rPh sb="0" eb="2">
      <t>コウテキ</t>
    </rPh>
    <rPh sb="2" eb="4">
      <t>キギョウ</t>
    </rPh>
    <phoneticPr fontId="12"/>
  </si>
  <si>
    <t>農林水産業</t>
    <rPh sb="0" eb="2">
      <t>ノウリン</t>
    </rPh>
    <rPh sb="2" eb="4">
      <t>スイサン</t>
    </rPh>
    <rPh sb="4" eb="5">
      <t>ギョウ</t>
    </rPh>
    <phoneticPr fontId="12"/>
  </si>
  <si>
    <t>その他産業</t>
    <rPh sb="2" eb="3">
      <t>タ</t>
    </rPh>
    <rPh sb="3" eb="5">
      <t>サンギョウ</t>
    </rPh>
    <phoneticPr fontId="12"/>
  </si>
  <si>
    <t>雇用者報酬・混合所得比率</t>
    <rPh sb="0" eb="2">
      <t>コヨウ</t>
    </rPh>
    <rPh sb="2" eb="3">
      <t>シャ</t>
    </rPh>
    <rPh sb="3" eb="5">
      <t>ホウシュウ</t>
    </rPh>
    <rPh sb="6" eb="8">
      <t>コンゴウ</t>
    </rPh>
    <rPh sb="8" eb="10">
      <t>ショトク</t>
    </rPh>
    <rPh sb="10" eb="12">
      <t>ヒリツ</t>
    </rPh>
    <phoneticPr fontId="12"/>
  </si>
  <si>
    <t>家計（個人企業を含む)</t>
    <rPh sb="0" eb="2">
      <t>カケイ</t>
    </rPh>
    <rPh sb="3" eb="5">
      <t>コジン</t>
    </rPh>
    <rPh sb="5" eb="7">
      <t>キギョウ</t>
    </rPh>
    <rPh sb="8" eb="9">
      <t>フク</t>
    </rPh>
    <phoneticPr fontId="12"/>
  </si>
  <si>
    <t>法人企業所得比率</t>
    <rPh sb="0" eb="2">
      <t>ホウジン</t>
    </rPh>
    <rPh sb="2" eb="4">
      <t>キギョウ</t>
    </rPh>
    <rPh sb="4" eb="6">
      <t>ショトク</t>
    </rPh>
    <rPh sb="6" eb="7">
      <t>ヒ</t>
    </rPh>
    <rPh sb="7" eb="8">
      <t>リツ</t>
    </rPh>
    <phoneticPr fontId="12"/>
  </si>
  <si>
    <t>非金融法人企業</t>
    <rPh sb="0" eb="1">
      <t>ヒ</t>
    </rPh>
    <rPh sb="1" eb="3">
      <t>キンユウ</t>
    </rPh>
    <rPh sb="3" eb="5">
      <t>ホウジン</t>
    </rPh>
    <rPh sb="5" eb="7">
      <t>キギョウ</t>
    </rPh>
    <phoneticPr fontId="12"/>
  </si>
  <si>
    <t>金融機関</t>
    <rPh sb="0" eb="2">
      <t>キンユウ</t>
    </rPh>
    <rPh sb="2" eb="4">
      <t>キカン</t>
    </rPh>
    <phoneticPr fontId="12"/>
  </si>
  <si>
    <t>平成23年度</t>
    <rPh sb="0" eb="2">
      <t>ヘイセイ</t>
    </rPh>
    <rPh sb="4" eb="6">
      <t>ネンド</t>
    </rPh>
    <phoneticPr fontId="12"/>
  </si>
  <si>
    <t>平成24年度</t>
    <rPh sb="0" eb="2">
      <t>ヘイセイ</t>
    </rPh>
    <rPh sb="4" eb="6">
      <t>ネンド</t>
    </rPh>
    <phoneticPr fontId="12"/>
  </si>
  <si>
    <t>平成25年度</t>
    <rPh sb="0" eb="2">
      <t>ヘイセイ</t>
    </rPh>
    <rPh sb="4" eb="6">
      <t>ネンド</t>
    </rPh>
    <phoneticPr fontId="12"/>
  </si>
  <si>
    <t>平成26年度</t>
    <rPh sb="0" eb="2">
      <t>ヘイセイ</t>
    </rPh>
    <rPh sb="4" eb="6">
      <t>ネンド</t>
    </rPh>
    <phoneticPr fontId="12"/>
  </si>
  <si>
    <t>平成27年度</t>
    <rPh sb="0" eb="2">
      <t>ヘイセイ</t>
    </rPh>
    <rPh sb="4" eb="6">
      <t>ネンド</t>
    </rPh>
    <phoneticPr fontId="12"/>
  </si>
  <si>
    <t>平成28年度</t>
    <rPh sb="0" eb="2">
      <t>ヘイセイ</t>
    </rPh>
    <rPh sb="4" eb="6">
      <t>ネンド</t>
    </rPh>
    <phoneticPr fontId="12"/>
  </si>
  <si>
    <t>平成29年度</t>
    <rPh sb="0" eb="2">
      <t>ヘイセイ</t>
    </rPh>
    <rPh sb="4" eb="6">
      <t>ネンド</t>
    </rPh>
    <phoneticPr fontId="12"/>
  </si>
  <si>
    <t>平成30年度</t>
    <rPh sb="0" eb="2">
      <t>ヘイセイ</t>
    </rPh>
    <rPh sb="4" eb="6">
      <t>ネンド</t>
    </rPh>
    <phoneticPr fontId="12"/>
  </si>
  <si>
    <t>令和元年度</t>
    <rPh sb="0" eb="2">
      <t>レイワ</t>
    </rPh>
    <rPh sb="2" eb="5">
      <t>ガンネンド</t>
    </rPh>
    <phoneticPr fontId="12"/>
  </si>
  <si>
    <t>令和2年度</t>
    <rPh sb="0" eb="2">
      <t>レイワ</t>
    </rPh>
    <rPh sb="3" eb="5">
      <t>ネンド</t>
    </rPh>
    <phoneticPr fontId="12"/>
  </si>
  <si>
    <t>令和3年度</t>
    <rPh sb="0" eb="2">
      <t>レイワ</t>
    </rPh>
    <rPh sb="3" eb="5">
      <t>ネンド</t>
    </rPh>
    <phoneticPr fontId="12"/>
  </si>
  <si>
    <t>令和4年度</t>
    <rPh sb="0" eb="2">
      <t>レイワ</t>
    </rPh>
    <rPh sb="3" eb="5">
      <t>ネンド</t>
    </rPh>
    <phoneticPr fontId="12"/>
  </si>
  <si>
    <t>（出所）兵庫県統計課「兵庫県民経済計算」</t>
    <rPh sb="1" eb="3">
      <t>シュッショ</t>
    </rPh>
    <rPh sb="4" eb="6">
      <t>ヒョウゴ</t>
    </rPh>
    <rPh sb="6" eb="7">
      <t>ケン</t>
    </rPh>
    <rPh sb="7" eb="9">
      <t>トウケイ</t>
    </rPh>
    <rPh sb="9" eb="10">
      <t>カ</t>
    </rPh>
    <rPh sb="11" eb="13">
      <t>ヒョウゴ</t>
    </rPh>
    <rPh sb="13" eb="15">
      <t>ケンミン</t>
    </rPh>
    <rPh sb="15" eb="17">
      <t>ケイザイ</t>
    </rPh>
    <rPh sb="17" eb="19">
      <t>ケイサン</t>
    </rPh>
    <phoneticPr fontId="12"/>
  </si>
  <si>
    <t>企業所得（持家家賃を除く）</t>
    <rPh sb="0" eb="2">
      <t>キギョウ</t>
    </rPh>
    <rPh sb="2" eb="4">
      <t>ショトク</t>
    </rPh>
    <phoneticPr fontId="12"/>
  </si>
  <si>
    <t>R2～R4平均</t>
    <rPh sb="5" eb="7">
      <t>ヘイキン</t>
    </rPh>
    <phoneticPr fontId="12"/>
  </si>
  <si>
    <t>経済波及効果（部門別）</t>
    <rPh sb="0" eb="2">
      <t>ケイザイ</t>
    </rPh>
    <rPh sb="2" eb="6">
      <t>ハキュウコウカ</t>
    </rPh>
    <rPh sb="7" eb="10">
      <t>ブモンベツ</t>
    </rPh>
    <phoneticPr fontId="12"/>
  </si>
  <si>
    <t>税推計（直接税）</t>
    <rPh sb="0" eb="1">
      <t>ゼイ</t>
    </rPh>
    <rPh sb="1" eb="3">
      <t>スイケイ</t>
    </rPh>
    <rPh sb="4" eb="7">
      <t>チョクセツゼイ</t>
    </rPh>
    <phoneticPr fontId="12"/>
  </si>
  <si>
    <t>生産・輸入品に課される税（間接税）消費税等控除前の推移</t>
    <rPh sb="0" eb="2">
      <t>セイサン</t>
    </rPh>
    <rPh sb="3" eb="6">
      <t>ユニュウヒン</t>
    </rPh>
    <rPh sb="7" eb="8">
      <t>カ</t>
    </rPh>
    <rPh sb="11" eb="12">
      <t>ゼイ</t>
    </rPh>
    <rPh sb="13" eb="15">
      <t>カンセツ</t>
    </rPh>
    <rPh sb="15" eb="16">
      <t>ゼイ</t>
    </rPh>
    <rPh sb="17" eb="20">
      <t>ショウヒゼイ</t>
    </rPh>
    <rPh sb="20" eb="21">
      <t>トウ</t>
    </rPh>
    <rPh sb="21" eb="23">
      <t>コウジョ</t>
    </rPh>
    <rPh sb="23" eb="24">
      <t>マエ</t>
    </rPh>
    <rPh sb="25" eb="27">
      <t>スイイ</t>
    </rPh>
    <phoneticPr fontId="12"/>
  </si>
  <si>
    <t>間接税</t>
    <rPh sb="0" eb="3">
      <t>カンセツゼイ</t>
    </rPh>
    <phoneticPr fontId="12"/>
  </si>
  <si>
    <t>産業別内訳</t>
    <rPh sb="0" eb="2">
      <t>サンギョウ</t>
    </rPh>
    <rPh sb="2" eb="3">
      <t>ベツ</t>
    </rPh>
    <rPh sb="3" eb="5">
      <t>ウチワケ</t>
    </rPh>
    <phoneticPr fontId="12"/>
  </si>
  <si>
    <t>農業</t>
    <rPh sb="0" eb="2">
      <t>ノウギョウ</t>
    </rPh>
    <phoneticPr fontId="12"/>
  </si>
  <si>
    <t>林業</t>
    <rPh sb="0" eb="2">
      <t>リンギョウ</t>
    </rPh>
    <phoneticPr fontId="12"/>
  </si>
  <si>
    <t>水産業</t>
    <rPh sb="0" eb="3">
      <t>スイサンギョウ</t>
    </rPh>
    <phoneticPr fontId="12"/>
  </si>
  <si>
    <t>鉱業</t>
    <rPh sb="0" eb="2">
      <t>コウギョウ</t>
    </rPh>
    <phoneticPr fontId="12"/>
  </si>
  <si>
    <t>電気･ｶﾞｽ･水道・廃棄物処理業</t>
    <rPh sb="10" eb="13">
      <t>ハイキブツ</t>
    </rPh>
    <rPh sb="13" eb="15">
      <t>ショリ</t>
    </rPh>
    <phoneticPr fontId="12"/>
  </si>
  <si>
    <t>建設業</t>
    <rPh sb="0" eb="3">
      <t>ケンセツギョウ</t>
    </rPh>
    <phoneticPr fontId="12"/>
  </si>
  <si>
    <t>卸売･小売業</t>
    <phoneticPr fontId="12"/>
  </si>
  <si>
    <t>運輸･郵便業</t>
    <rPh sb="3" eb="5">
      <t>ユウビン</t>
    </rPh>
    <phoneticPr fontId="12"/>
  </si>
  <si>
    <t>宿泊・飲食サービス業</t>
    <rPh sb="0" eb="2">
      <t>シュクハク</t>
    </rPh>
    <rPh sb="3" eb="5">
      <t>インショク</t>
    </rPh>
    <rPh sb="9" eb="10">
      <t>ギョウ</t>
    </rPh>
    <phoneticPr fontId="12"/>
  </si>
  <si>
    <t>情報通信業</t>
    <rPh sb="0" eb="2">
      <t>ジョウホウ</t>
    </rPh>
    <rPh sb="2" eb="4">
      <t>ツウシン</t>
    </rPh>
    <rPh sb="4" eb="5">
      <t>ギョウ</t>
    </rPh>
    <phoneticPr fontId="12"/>
  </si>
  <si>
    <t>金融･保険業</t>
    <phoneticPr fontId="12"/>
  </si>
  <si>
    <t>不動産業</t>
    <phoneticPr fontId="12"/>
  </si>
  <si>
    <t>専門・科学技術、業務支援サービス業</t>
    <rPh sb="0" eb="2">
      <t>センモン</t>
    </rPh>
    <rPh sb="3" eb="5">
      <t>カガク</t>
    </rPh>
    <rPh sb="5" eb="7">
      <t>ギジュツ</t>
    </rPh>
    <rPh sb="8" eb="10">
      <t>ギョウム</t>
    </rPh>
    <rPh sb="10" eb="12">
      <t>シエン</t>
    </rPh>
    <rPh sb="16" eb="17">
      <t>ギョウ</t>
    </rPh>
    <phoneticPr fontId="12"/>
  </si>
  <si>
    <t>公務</t>
    <rPh sb="0" eb="2">
      <t>コウム</t>
    </rPh>
    <phoneticPr fontId="12"/>
  </si>
  <si>
    <t>教育</t>
    <rPh sb="0" eb="2">
      <t>キョウイク</t>
    </rPh>
    <phoneticPr fontId="12"/>
  </si>
  <si>
    <t>保健衛生・社会事業</t>
    <rPh sb="0" eb="2">
      <t>ホケン</t>
    </rPh>
    <rPh sb="2" eb="4">
      <t>エイセイ</t>
    </rPh>
    <rPh sb="5" eb="7">
      <t>シャカイ</t>
    </rPh>
    <rPh sb="7" eb="9">
      <t>ジギョウ</t>
    </rPh>
    <phoneticPr fontId="12"/>
  </si>
  <si>
    <t>その他のサービス</t>
    <rPh sb="2" eb="3">
      <t>タ</t>
    </rPh>
    <phoneticPr fontId="12"/>
  </si>
  <si>
    <t>県内総生産（名目）の推移</t>
    <rPh sb="0" eb="2">
      <t>ケンナイ</t>
    </rPh>
    <rPh sb="2" eb="5">
      <t>ソウセイサン</t>
    </rPh>
    <rPh sb="6" eb="8">
      <t>メイモク</t>
    </rPh>
    <rPh sb="10" eb="12">
      <t>スイイ</t>
    </rPh>
    <phoneticPr fontId="12"/>
  </si>
  <si>
    <t>県内総生産</t>
    <rPh sb="0" eb="2">
      <t>ケンナイ</t>
    </rPh>
    <rPh sb="2" eb="5">
      <t>ソウセイサン</t>
    </rPh>
    <phoneticPr fontId="12"/>
  </si>
  <si>
    <t>産業別内訳（輸入品商品税等を除く）</t>
    <rPh sb="0" eb="2">
      <t>サンギョウ</t>
    </rPh>
    <rPh sb="2" eb="3">
      <t>ベツ</t>
    </rPh>
    <rPh sb="3" eb="5">
      <t>ウチワケ</t>
    </rPh>
    <rPh sb="6" eb="9">
      <t>ユニュウヒン</t>
    </rPh>
    <rPh sb="9" eb="11">
      <t>ショウヒン</t>
    </rPh>
    <rPh sb="11" eb="12">
      <t>ゼイ</t>
    </rPh>
    <rPh sb="12" eb="13">
      <t>トウ</t>
    </rPh>
    <rPh sb="14" eb="15">
      <t>ノゾ</t>
    </rPh>
    <phoneticPr fontId="12"/>
  </si>
  <si>
    <t>輸入品商品税等を除く</t>
    <rPh sb="0" eb="3">
      <t>ユニュウヒン</t>
    </rPh>
    <rPh sb="3" eb="5">
      <t>ショウヒン</t>
    </rPh>
    <rPh sb="5" eb="6">
      <t>ゼイ</t>
    </rPh>
    <rPh sb="6" eb="7">
      <t>トウ</t>
    </rPh>
    <rPh sb="8" eb="9">
      <t>ノゾ</t>
    </rPh>
    <phoneticPr fontId="12"/>
  </si>
  <si>
    <t>間接税比率の推移</t>
    <rPh sb="0" eb="3">
      <t>カンセツゼイ</t>
    </rPh>
    <rPh sb="3" eb="5">
      <t>ヒリツ</t>
    </rPh>
    <rPh sb="6" eb="8">
      <t>スイイ</t>
    </rPh>
    <phoneticPr fontId="12"/>
  </si>
  <si>
    <t>比率</t>
    <rPh sb="0" eb="2">
      <t>ヒリツ</t>
    </rPh>
    <phoneticPr fontId="12"/>
  </si>
  <si>
    <t>対GDP</t>
    <rPh sb="0" eb="1">
      <t>タイ</t>
    </rPh>
    <phoneticPr fontId="12"/>
  </si>
  <si>
    <t>税推計（間接税）</t>
    <rPh sb="0" eb="1">
      <t>ゼイ</t>
    </rPh>
    <rPh sb="1" eb="3">
      <t>スイケイ</t>
    </rPh>
    <rPh sb="4" eb="7">
      <t>カンセツゼイ</t>
    </rPh>
    <phoneticPr fontId="12"/>
  </si>
  <si>
    <t>法人分</t>
    <rPh sb="0" eb="3">
      <t>ホウジンブン</t>
    </rPh>
    <phoneticPr fontId="3"/>
  </si>
  <si>
    <t>個人分</t>
    <rPh sb="0" eb="3">
      <t>コジンブン</t>
    </rPh>
    <phoneticPr fontId="3"/>
  </si>
  <si>
    <t>直接税</t>
    <rPh sb="0" eb="3">
      <t>チョクセツゼイ</t>
    </rPh>
    <phoneticPr fontId="12"/>
  </si>
  <si>
    <t>計</t>
    <rPh sb="0" eb="1">
      <t>ケイ</t>
    </rPh>
    <phoneticPr fontId="3"/>
  </si>
  <si>
    <t>(法人+個人)</t>
    <rPh sb="1" eb="3">
      <t>ホウジン</t>
    </rPh>
    <rPh sb="4" eb="6">
      <t>コジン</t>
    </rPh>
    <phoneticPr fontId="12"/>
  </si>
  <si>
    <t>税収効果計算プロセス</t>
    <rPh sb="0" eb="2">
      <t>ゼイシュウ</t>
    </rPh>
    <phoneticPr fontId="12"/>
  </si>
  <si>
    <t>国税分</t>
  </si>
  <si>
    <t>県税分</t>
  </si>
  <si>
    <t>市町税分</t>
  </si>
  <si>
    <t>平成23年度</t>
    <rPh sb="0" eb="2">
      <t>ヘイセイ</t>
    </rPh>
    <rPh sb="4" eb="6">
      <t>ネンド</t>
    </rPh>
    <phoneticPr fontId="2"/>
  </si>
  <si>
    <t>平成24年度</t>
    <rPh sb="0" eb="2">
      <t>ヘイセイ</t>
    </rPh>
    <rPh sb="4" eb="6">
      <t>ネンド</t>
    </rPh>
    <phoneticPr fontId="2"/>
  </si>
  <si>
    <t>平成25年度</t>
    <rPh sb="0" eb="2">
      <t>ヘイセイ</t>
    </rPh>
    <rPh sb="4" eb="6">
      <t>ネンド</t>
    </rPh>
    <phoneticPr fontId="2"/>
  </si>
  <si>
    <t>平成26年度</t>
    <rPh sb="0" eb="2">
      <t>ヘイセイ</t>
    </rPh>
    <rPh sb="4" eb="6">
      <t>ネンド</t>
    </rPh>
    <phoneticPr fontId="2"/>
  </si>
  <si>
    <t>平成27年度</t>
    <rPh sb="0" eb="2">
      <t>ヘイセイ</t>
    </rPh>
    <rPh sb="4" eb="6">
      <t>ネンド</t>
    </rPh>
    <phoneticPr fontId="2"/>
  </si>
  <si>
    <t>平成28年度</t>
    <rPh sb="0" eb="2">
      <t>ヘイセイ</t>
    </rPh>
    <rPh sb="4" eb="6">
      <t>ネンド</t>
    </rPh>
    <phoneticPr fontId="2"/>
  </si>
  <si>
    <t>平成29年度</t>
    <rPh sb="0" eb="2">
      <t>ヘイセイ</t>
    </rPh>
    <rPh sb="4" eb="6">
      <t>ネンド</t>
    </rPh>
    <phoneticPr fontId="2"/>
  </si>
  <si>
    <t>平成30年度</t>
    <rPh sb="0" eb="2">
      <t>ヘイセイ</t>
    </rPh>
    <rPh sb="4" eb="6">
      <t>ネンド</t>
    </rPh>
    <phoneticPr fontId="2"/>
  </si>
  <si>
    <t>令和元年度</t>
    <rPh sb="0" eb="2">
      <t>レイワ</t>
    </rPh>
    <rPh sb="2" eb="4">
      <t>ガンネン</t>
    </rPh>
    <rPh sb="4" eb="5">
      <t>ド</t>
    </rPh>
    <phoneticPr fontId="2"/>
  </si>
  <si>
    <t>令和2年度</t>
    <rPh sb="0" eb="2">
      <t>レイワ</t>
    </rPh>
    <rPh sb="3" eb="5">
      <t>ネンド</t>
    </rPh>
    <rPh sb="4" eb="5">
      <t>ド</t>
    </rPh>
    <phoneticPr fontId="2"/>
  </si>
  <si>
    <t>令和3年度</t>
    <rPh sb="0" eb="2">
      <t>レイワ</t>
    </rPh>
    <rPh sb="3" eb="5">
      <t>ネンド</t>
    </rPh>
    <rPh sb="4" eb="5">
      <t>ド</t>
    </rPh>
    <phoneticPr fontId="2"/>
  </si>
  <si>
    <t>令和4年度</t>
    <rPh sb="0" eb="2">
      <t>レイワ</t>
    </rPh>
    <rPh sb="3" eb="5">
      <t>ネンド</t>
    </rPh>
    <rPh sb="4" eb="5">
      <t>ド</t>
    </rPh>
    <phoneticPr fontId="2"/>
  </si>
  <si>
    <t>R2～R4平均</t>
    <rPh sb="5" eb="7">
      <t>ヘイキン</t>
    </rPh>
    <phoneticPr fontId="3"/>
  </si>
  <si>
    <t>項目</t>
    <rPh sb="0" eb="2">
      <t>コウモク</t>
    </rPh>
    <phoneticPr fontId="12"/>
  </si>
  <si>
    <t>税額</t>
    <rPh sb="0" eb="2">
      <t>ゼイガク</t>
    </rPh>
    <phoneticPr fontId="12"/>
  </si>
  <si>
    <t>国県市町税比</t>
    <rPh sb="0" eb="1">
      <t>クニ</t>
    </rPh>
    <rPh sb="1" eb="2">
      <t>ケン</t>
    </rPh>
    <rPh sb="2" eb="4">
      <t>シチョウ</t>
    </rPh>
    <rPh sb="4" eb="5">
      <t>ゼイ</t>
    </rPh>
    <rPh sb="5" eb="6">
      <t>ヒ</t>
    </rPh>
    <phoneticPr fontId="37"/>
  </si>
  <si>
    <t>直接税</t>
    <rPh sb="0" eb="3">
      <t>チョクセツゼイ</t>
    </rPh>
    <phoneticPr fontId="37"/>
  </si>
  <si>
    <t>国　税</t>
    <rPh sb="0" eb="1">
      <t>クニ</t>
    </rPh>
    <rPh sb="2" eb="3">
      <t>ゼイ</t>
    </rPh>
    <phoneticPr fontId="37"/>
  </si>
  <si>
    <t>県　税</t>
    <rPh sb="0" eb="1">
      <t>ケン</t>
    </rPh>
    <rPh sb="2" eb="3">
      <t>ゼイ</t>
    </rPh>
    <phoneticPr fontId="37"/>
  </si>
  <si>
    <t>市町税</t>
    <rPh sb="0" eb="2">
      <t>シチョウ</t>
    </rPh>
    <rPh sb="2" eb="3">
      <t>ゼイ</t>
    </rPh>
    <phoneticPr fontId="37"/>
  </si>
  <si>
    <t>計</t>
    <rPh sb="0" eb="1">
      <t>ケイ</t>
    </rPh>
    <phoneticPr fontId="37"/>
  </si>
  <si>
    <t>間接税</t>
    <rPh sb="0" eb="3">
      <t>カンセツゼイ</t>
    </rPh>
    <phoneticPr fontId="37"/>
  </si>
  <si>
    <t>税収効果</t>
    <rPh sb="0" eb="2">
      <t>ゼイシュウ</t>
    </rPh>
    <rPh sb="2" eb="4">
      <t>コウカ</t>
    </rPh>
    <phoneticPr fontId="37"/>
  </si>
  <si>
    <t>(直接税＋間接税）</t>
    <rPh sb="1" eb="4">
      <t>チョクセツゼイ</t>
    </rPh>
    <rPh sb="5" eb="8">
      <t>カンセツゼイ</t>
    </rPh>
    <phoneticPr fontId="12"/>
  </si>
  <si>
    <t>国県市町税比は</t>
    <rPh sb="0" eb="1">
      <t>クニ</t>
    </rPh>
    <rPh sb="1" eb="2">
      <t>ケン</t>
    </rPh>
    <rPh sb="2" eb="3">
      <t>シ</t>
    </rPh>
    <rPh sb="3" eb="4">
      <t>チョウ</t>
    </rPh>
    <rPh sb="4" eb="5">
      <t>ゼイ</t>
    </rPh>
    <rPh sb="5" eb="6">
      <t>ヒ</t>
    </rPh>
    <phoneticPr fontId="12"/>
  </si>
  <si>
    <t>「税分割（直接税）」シートによる</t>
    <phoneticPr fontId="3"/>
  </si>
  <si>
    <t>国県市町税比は</t>
    <phoneticPr fontId="3"/>
  </si>
  <si>
    <t>「税分割（間接税）」シートによる</t>
    <rPh sb="5" eb="8">
      <t>カンセツゼイ</t>
    </rPh>
    <phoneticPr fontId="3"/>
  </si>
  <si>
    <t>国税分</t>
    <rPh sb="0" eb="3">
      <t>コクゼイブン</t>
    </rPh>
    <phoneticPr fontId="3"/>
  </si>
  <si>
    <t>県税分</t>
    <rPh sb="0" eb="2">
      <t>ケンゼイ</t>
    </rPh>
    <rPh sb="2" eb="3">
      <t>ブン</t>
    </rPh>
    <phoneticPr fontId="3"/>
  </si>
  <si>
    <t>市町税分</t>
    <rPh sb="0" eb="3">
      <t>シチョウゼイ</t>
    </rPh>
    <rPh sb="3" eb="4">
      <t>ブン</t>
    </rPh>
    <phoneticPr fontId="3"/>
  </si>
  <si>
    <t>税収効果（国・県・市町分を分割）</t>
    <rPh sb="0" eb="2">
      <t>ゼイシュウ</t>
    </rPh>
    <rPh sb="2" eb="4">
      <t>コウカ</t>
    </rPh>
    <rPh sb="5" eb="6">
      <t>クニ</t>
    </rPh>
    <rPh sb="7" eb="8">
      <t>ケン</t>
    </rPh>
    <rPh sb="9" eb="11">
      <t>シチョウ</t>
    </rPh>
    <rPh sb="11" eb="12">
      <t>ブン</t>
    </rPh>
    <rPh sb="13" eb="15">
      <t>ブンカツ</t>
    </rPh>
    <phoneticPr fontId="8"/>
  </si>
  <si>
    <t xml:space="preserve">就業者誘発数 </t>
    <rPh sb="0" eb="3">
      <t>シュウギョウシャ</t>
    </rPh>
    <rPh sb="3" eb="5">
      <t>ユウハツ</t>
    </rPh>
    <rPh sb="5" eb="6">
      <t>スウ</t>
    </rPh>
    <phoneticPr fontId="31"/>
  </si>
  <si>
    <t>神戸市 灘区</t>
    <phoneticPr fontId="3"/>
  </si>
  <si>
    <t>税収効果・定住人口効果まとめ</t>
    <rPh sb="0" eb="2">
      <t>ゼイシュウ</t>
    </rPh>
    <rPh sb="2" eb="4">
      <t>コウカ</t>
    </rPh>
    <rPh sb="5" eb="7">
      <t>テイジュウ</t>
    </rPh>
    <rPh sb="7" eb="9">
      <t>ジンコウ</t>
    </rPh>
    <rPh sb="9" eb="11">
      <t>コウカ</t>
    </rPh>
    <phoneticPr fontId="3"/>
  </si>
  <si>
    <t>税収効果（国税・県税・市町税分割結果）と、定住人口効果をまとめて表示</t>
    <rPh sb="0" eb="2">
      <t>ゼイシュウ</t>
    </rPh>
    <rPh sb="2" eb="4">
      <t>コウカ</t>
    </rPh>
    <rPh sb="5" eb="6">
      <t>クニ</t>
    </rPh>
    <rPh sb="6" eb="7">
      <t>ゼイ</t>
    </rPh>
    <rPh sb="8" eb="9">
      <t>ケン</t>
    </rPh>
    <rPh sb="9" eb="10">
      <t>ゼイ</t>
    </rPh>
    <rPh sb="11" eb="13">
      <t>シチョウ</t>
    </rPh>
    <rPh sb="13" eb="14">
      <t>ゼイ</t>
    </rPh>
    <rPh sb="14" eb="16">
      <t>ブンカツ</t>
    </rPh>
    <rPh sb="16" eb="18">
      <t>ケッカ</t>
    </rPh>
    <rPh sb="21" eb="23">
      <t>テイジュウ</t>
    </rPh>
    <rPh sb="23" eb="27">
      <t>ジンコウコウカ</t>
    </rPh>
    <rPh sb="32" eb="34">
      <t>ヒョウジ</t>
    </rPh>
    <phoneticPr fontId="3"/>
  </si>
  <si>
    <t>税推計（直接税）</t>
    <rPh sb="0" eb="1">
      <t>ゼイ</t>
    </rPh>
    <rPh sb="1" eb="3">
      <t>スイケイ</t>
    </rPh>
    <rPh sb="4" eb="7">
      <t>チョクセツゼイ</t>
    </rPh>
    <phoneticPr fontId="3"/>
  </si>
  <si>
    <t>税推計（間接税）</t>
    <rPh sb="0" eb="1">
      <t>ゼイ</t>
    </rPh>
    <rPh sb="1" eb="3">
      <t>スイケイ</t>
    </rPh>
    <rPh sb="4" eb="7">
      <t>カンセツゼイ</t>
    </rPh>
    <phoneticPr fontId="3"/>
  </si>
  <si>
    <t>税分割（直接税）</t>
    <rPh sb="0" eb="1">
      <t>ゼイ</t>
    </rPh>
    <rPh sb="1" eb="3">
      <t>ブンカツ</t>
    </rPh>
    <rPh sb="4" eb="7">
      <t>チョクセツゼイ</t>
    </rPh>
    <phoneticPr fontId="3"/>
  </si>
  <si>
    <t>税分割（間接税）</t>
    <rPh sb="0" eb="1">
      <t>ゼイ</t>
    </rPh>
    <rPh sb="1" eb="3">
      <t>ブンカツ</t>
    </rPh>
    <rPh sb="4" eb="7">
      <t>カンセツゼイ</t>
    </rPh>
    <phoneticPr fontId="3"/>
  </si>
  <si>
    <t>経済波及効果分析によって推計された生産誘発額から、増加する税収を推計して表示</t>
    <rPh sb="0" eb="2">
      <t>ケイザイ</t>
    </rPh>
    <rPh sb="2" eb="6">
      <t>ハキュウコウカ</t>
    </rPh>
    <rPh sb="6" eb="8">
      <t>ブンセキ</t>
    </rPh>
    <rPh sb="12" eb="14">
      <t>スイケイ</t>
    </rPh>
    <rPh sb="17" eb="19">
      <t>セイサン</t>
    </rPh>
    <rPh sb="19" eb="22">
      <t>ユウハツガク</t>
    </rPh>
    <rPh sb="25" eb="27">
      <t>ゾウカ</t>
    </rPh>
    <rPh sb="29" eb="31">
      <t>ゼイシュウ</t>
    </rPh>
    <rPh sb="32" eb="34">
      <t>スイケイ</t>
    </rPh>
    <rPh sb="36" eb="38">
      <t>ヒョウジ</t>
    </rPh>
    <phoneticPr fontId="3"/>
  </si>
  <si>
    <t>増加する税収のうち直接税（所得・富等に課される経常税）を推計</t>
    <rPh sb="0" eb="2">
      <t>ゾウカ</t>
    </rPh>
    <rPh sb="4" eb="6">
      <t>ゼイシュウ</t>
    </rPh>
    <rPh sb="9" eb="12">
      <t>チョクセツゼイ</t>
    </rPh>
    <rPh sb="13" eb="15">
      <t>ショトク</t>
    </rPh>
    <rPh sb="16" eb="18">
      <t>トミトウ</t>
    </rPh>
    <rPh sb="19" eb="20">
      <t>カ</t>
    </rPh>
    <rPh sb="23" eb="26">
      <t>ケイジョウゼイ</t>
    </rPh>
    <rPh sb="28" eb="30">
      <t>スイケイ</t>
    </rPh>
    <phoneticPr fontId="3"/>
  </si>
  <si>
    <t>増加する税収のうち直接税（生産・輸入品に課される税）を推計</t>
    <rPh sb="0" eb="2">
      <t>ゾウカ</t>
    </rPh>
    <rPh sb="4" eb="6">
      <t>ゼイシュウ</t>
    </rPh>
    <rPh sb="9" eb="12">
      <t>チョクセツゼイ</t>
    </rPh>
    <rPh sb="13" eb="15">
      <t>セイサン</t>
    </rPh>
    <rPh sb="16" eb="18">
      <t>ユニュウ</t>
    </rPh>
    <rPh sb="18" eb="19">
      <t>ヒン</t>
    </rPh>
    <rPh sb="20" eb="21">
      <t>カ</t>
    </rPh>
    <rPh sb="24" eb="25">
      <t>ゼイ</t>
    </rPh>
    <rPh sb="27" eb="29">
      <t>スイケイ</t>
    </rPh>
    <phoneticPr fontId="3"/>
  </si>
  <si>
    <t>直接税（所得・富等に課される経常税）を、国税・県税・市町税に分割する比率を推計</t>
    <rPh sb="0" eb="3">
      <t>チョクセツゼイ</t>
    </rPh>
    <rPh sb="4" eb="6">
      <t>ショトク</t>
    </rPh>
    <rPh sb="7" eb="9">
      <t>トミトウ</t>
    </rPh>
    <rPh sb="10" eb="11">
      <t>カ</t>
    </rPh>
    <rPh sb="14" eb="17">
      <t>ケイジョウゼイ</t>
    </rPh>
    <rPh sb="20" eb="22">
      <t>コクゼイ</t>
    </rPh>
    <rPh sb="23" eb="25">
      <t>ケンゼイ</t>
    </rPh>
    <rPh sb="26" eb="29">
      <t>シチョウゼイ</t>
    </rPh>
    <rPh sb="30" eb="32">
      <t>ブンカツ</t>
    </rPh>
    <rPh sb="34" eb="36">
      <t>ヒリツ</t>
    </rPh>
    <rPh sb="37" eb="39">
      <t>スイケイ</t>
    </rPh>
    <phoneticPr fontId="3"/>
  </si>
  <si>
    <t>間接税（生産・輸入品に課される税）を、国税・県税・市町税に分割する比率を推計</t>
    <rPh sb="0" eb="3">
      <t>カンセツゼイ</t>
    </rPh>
    <rPh sb="4" eb="6">
      <t>セイサン</t>
    </rPh>
    <rPh sb="7" eb="10">
      <t>ユニュウヒン</t>
    </rPh>
    <rPh sb="11" eb="12">
      <t>カ</t>
    </rPh>
    <rPh sb="15" eb="16">
      <t>ゼイ</t>
    </rPh>
    <rPh sb="19" eb="21">
      <t>コクゼイ</t>
    </rPh>
    <rPh sb="22" eb="24">
      <t>ケンゼイ</t>
    </rPh>
    <rPh sb="25" eb="28">
      <t>シチョウゼイ</t>
    </rPh>
    <rPh sb="29" eb="31">
      <t>ブンカツ</t>
    </rPh>
    <rPh sb="33" eb="35">
      <t>ヒリツ</t>
    </rPh>
    <rPh sb="36" eb="38">
      <t>スイケイ</t>
    </rPh>
    <phoneticPr fontId="3"/>
  </si>
  <si>
    <t>※「経済波及効果」シートの表下の注意書き、出典等は、必要に応じて直接修正入力をお願いします。</t>
    <rPh sb="2" eb="4">
      <t>ケイザイ</t>
    </rPh>
    <rPh sb="4" eb="8">
      <t>ハキュウコウカ</t>
    </rPh>
    <rPh sb="13" eb="14">
      <t>ヒョウ</t>
    </rPh>
    <rPh sb="14" eb="15">
      <t>シタ</t>
    </rPh>
    <rPh sb="16" eb="19">
      <t>チュウイガ</t>
    </rPh>
    <rPh sb="21" eb="23">
      <t>シュッテン</t>
    </rPh>
    <rPh sb="23" eb="24">
      <t>トウ</t>
    </rPh>
    <rPh sb="26" eb="28">
      <t>ヒツヨウ</t>
    </rPh>
    <rPh sb="29" eb="30">
      <t>オウ</t>
    </rPh>
    <rPh sb="32" eb="34">
      <t>チョクセツ</t>
    </rPh>
    <rPh sb="34" eb="36">
      <t>シュウセイ</t>
    </rPh>
    <rPh sb="36" eb="38">
      <t>ニュウリョク</t>
    </rPh>
    <rPh sb="40" eb="41">
      <t>ネガ</t>
    </rPh>
    <phoneticPr fontId="3"/>
  </si>
  <si>
    <t>【推計上の注意点】</t>
    <rPh sb="1" eb="3">
      <t>スイケイ</t>
    </rPh>
    <rPh sb="3" eb="4">
      <t>ジョウ</t>
    </rPh>
    <rPh sb="5" eb="8">
      <t>チュウイテン</t>
    </rPh>
    <phoneticPr fontId="3"/>
  </si>
  <si>
    <t>《税収効果について》</t>
    <rPh sb="1" eb="3">
      <t>ゼイシュウ</t>
    </rPh>
    <rPh sb="3" eb="5">
      <t>コウカ</t>
    </rPh>
    <phoneticPr fontId="3"/>
  </si>
  <si>
    <t>(1)</t>
    <phoneticPr fontId="3"/>
  </si>
  <si>
    <t>税収効果として推計される全体額は、「兵庫県民経済計算」などの推計過程から推計しているが、</t>
    <phoneticPr fontId="3"/>
  </si>
  <si>
    <t>(2)</t>
    <phoneticPr fontId="3"/>
  </si>
  <si>
    <t>税収効果を「国」「県」「市町」のそれぞれに分割する割合は、「兵庫県民経済計算」の推計過程から求めているが、</t>
    <phoneticPr fontId="3"/>
  </si>
  <si>
    <t>(3)</t>
    <phoneticPr fontId="3"/>
  </si>
  <si>
    <t>《定住人口効果について》</t>
    <rPh sb="1" eb="3">
      <t>テイジュウ</t>
    </rPh>
    <rPh sb="3" eb="5">
      <t>ジンコウ</t>
    </rPh>
    <rPh sb="5" eb="7">
      <t>コウカ</t>
    </rPh>
    <phoneticPr fontId="3"/>
  </si>
  <si>
    <t>このワークシートにおいて、経済波及効果によって推計された就業者誘発数は県全体での誘発数である。</t>
    <rPh sb="13" eb="15">
      <t>ケイザイ</t>
    </rPh>
    <rPh sb="15" eb="19">
      <t>ハキュウコウカ</t>
    </rPh>
    <rPh sb="23" eb="25">
      <t>スイケイ</t>
    </rPh>
    <rPh sb="28" eb="31">
      <t>シュウギョウシャ</t>
    </rPh>
    <rPh sb="31" eb="33">
      <t>ユウハツ</t>
    </rPh>
    <rPh sb="33" eb="34">
      <t>スウ</t>
    </rPh>
    <rPh sb="35" eb="38">
      <t>ケンゼンタイ</t>
    </rPh>
    <rPh sb="40" eb="42">
      <t>ユウハツ</t>
    </rPh>
    <rPh sb="42" eb="43">
      <t>スウ</t>
    </rPh>
    <phoneticPr fontId="3"/>
  </si>
  <si>
    <t>県民経済計算における税の推計方法と、実際の税収に概念的な差異があるため、過大又は過小な推計額となることがある。</t>
    <rPh sb="12" eb="14">
      <t>スイケイ</t>
    </rPh>
    <rPh sb="18" eb="20">
      <t>ジッサイ</t>
    </rPh>
    <rPh sb="21" eb="23">
      <t>ゼイシュウ</t>
    </rPh>
    <rPh sb="24" eb="27">
      <t>ガイネンテキ</t>
    </rPh>
    <rPh sb="28" eb="30">
      <t>サイ</t>
    </rPh>
    <phoneticPr fontId="3"/>
  </si>
  <si>
    <t>(1)と同様の差異があるため、分割割合が実際の税収の割合と異なることがある。</t>
    <rPh sb="4" eb="6">
      <t>ドウヨウ</t>
    </rPh>
    <rPh sb="7" eb="9">
      <t>サイ</t>
    </rPh>
    <rPh sb="15" eb="17">
      <t>ブンカツ</t>
    </rPh>
    <rPh sb="17" eb="19">
      <t>ワリアイ</t>
    </rPh>
    <rPh sb="20" eb="22">
      <t>ジッサイ</t>
    </rPh>
    <rPh sb="23" eb="25">
      <t>ゼイシュウ</t>
    </rPh>
    <rPh sb="26" eb="28">
      <t>ワリアイ</t>
    </rPh>
    <rPh sb="29" eb="30">
      <t>コト</t>
    </rPh>
    <phoneticPr fontId="3"/>
  </si>
  <si>
    <t>「市町」分の税額として推計される額は、県内全市町の税額の合計であるが、これを市町単位の額に分割することは、このワークシートでは実施していない。</t>
    <rPh sb="1" eb="3">
      <t>シチョウ</t>
    </rPh>
    <rPh sb="4" eb="5">
      <t>ブン</t>
    </rPh>
    <rPh sb="6" eb="8">
      <t>ゼイガク</t>
    </rPh>
    <rPh sb="11" eb="13">
      <t>スイケイ</t>
    </rPh>
    <rPh sb="16" eb="17">
      <t>ガク</t>
    </rPh>
    <rPh sb="19" eb="21">
      <t>ケンナイ</t>
    </rPh>
    <rPh sb="21" eb="22">
      <t>ゼン</t>
    </rPh>
    <rPh sb="22" eb="24">
      <t>シチョウ</t>
    </rPh>
    <rPh sb="25" eb="27">
      <t>ゼイガク</t>
    </rPh>
    <rPh sb="28" eb="30">
      <t>ゴウケイ</t>
    </rPh>
    <rPh sb="38" eb="40">
      <t>シチョウ</t>
    </rPh>
    <rPh sb="40" eb="42">
      <t>タンイ</t>
    </rPh>
    <rPh sb="43" eb="44">
      <t>ガク</t>
    </rPh>
    <rPh sb="45" eb="47">
      <t>ブンカツ</t>
    </rPh>
    <rPh sb="63" eb="65">
      <t>ジッシ</t>
    </rPh>
    <phoneticPr fontId="3"/>
  </si>
  <si>
    <t>もしそのような推計をする場合は、市町単位に分割する指標が適切であるか、十分に検討して設定することが望ましい。</t>
    <rPh sb="7" eb="9">
      <t>スイケイ</t>
    </rPh>
    <rPh sb="12" eb="14">
      <t>バアイ</t>
    </rPh>
    <rPh sb="16" eb="18">
      <t>シチョウ</t>
    </rPh>
    <rPh sb="18" eb="20">
      <t>タンイ</t>
    </rPh>
    <rPh sb="21" eb="23">
      <t>ブンカツ</t>
    </rPh>
    <rPh sb="25" eb="27">
      <t>シヒョウ</t>
    </rPh>
    <rPh sb="28" eb="30">
      <t>テキセツ</t>
    </rPh>
    <rPh sb="35" eb="37">
      <t>ジュウブン</t>
    </rPh>
    <rPh sb="38" eb="40">
      <t>ケントウ</t>
    </rPh>
    <rPh sb="42" eb="44">
      <t>セッテイ</t>
    </rPh>
    <rPh sb="49" eb="50">
      <t>ノゾ</t>
    </rPh>
    <phoneticPr fontId="3"/>
  </si>
  <si>
    <t>これを県内市町単位で自動的に分割することは、指標上の制約から困難である。</t>
    <rPh sb="3" eb="5">
      <t>ケンナイ</t>
    </rPh>
    <rPh sb="5" eb="7">
      <t>シチョウ</t>
    </rPh>
    <rPh sb="7" eb="9">
      <t>タンイ</t>
    </rPh>
    <rPh sb="10" eb="13">
      <t>ジドウテキ</t>
    </rPh>
    <rPh sb="14" eb="16">
      <t>ブンカツ</t>
    </rPh>
    <rPh sb="22" eb="24">
      <t>シヒョウ</t>
    </rPh>
    <rPh sb="24" eb="25">
      <t>ジョウ</t>
    </rPh>
    <rPh sb="26" eb="28">
      <t>セイヤク</t>
    </rPh>
    <rPh sb="30" eb="32">
      <t>コンナン</t>
    </rPh>
    <phoneticPr fontId="3"/>
  </si>
  <si>
    <t>一方、「定住人口係数」及び「地域内雇用係数」は、各市（神戸市内は「区」も）町単位でも計算している。</t>
    <rPh sb="0" eb="2">
      <t>イッポウ</t>
    </rPh>
    <rPh sb="4" eb="6">
      <t>テイジュウ</t>
    </rPh>
    <rPh sb="6" eb="8">
      <t>ジンコウ</t>
    </rPh>
    <rPh sb="8" eb="10">
      <t>ケイスウ</t>
    </rPh>
    <rPh sb="11" eb="12">
      <t>オヨ</t>
    </rPh>
    <rPh sb="14" eb="17">
      <t>チイキナイ</t>
    </rPh>
    <rPh sb="17" eb="19">
      <t>コヨウ</t>
    </rPh>
    <rPh sb="19" eb="21">
      <t>ケイスウ</t>
    </rPh>
    <rPh sb="24" eb="26">
      <t>カクシ</t>
    </rPh>
    <rPh sb="27" eb="30">
      <t>コウベシ</t>
    </rPh>
    <rPh sb="30" eb="31">
      <t>ナイ</t>
    </rPh>
    <rPh sb="33" eb="34">
      <t>ク</t>
    </rPh>
    <rPh sb="37" eb="40">
      <t>チョウタンイ</t>
    </rPh>
    <rPh sb="42" eb="44">
      <t>ケイサン</t>
    </rPh>
    <phoneticPr fontId="3"/>
  </si>
  <si>
    <t>定住人口効果の推計が完了する。</t>
    <rPh sb="0" eb="2">
      <t>テイジュウ</t>
    </rPh>
    <rPh sb="2" eb="6">
      <t>ジンコウコウカ</t>
    </rPh>
    <rPh sb="7" eb="9">
      <t>スイケイ</t>
    </rPh>
    <rPh sb="10" eb="12">
      <t>カンリョウ</t>
    </rPh>
    <phoneticPr fontId="3"/>
  </si>
  <si>
    <t>このことから、波及効果測定の目的に応じ、就業者誘発数がどの市（区）町で誘発されたものか（あるいは、県全体の誘発でよいか）、利用者が入力することで、</t>
    <rPh sb="7" eb="11">
      <t>ハキュウコウカ</t>
    </rPh>
    <rPh sb="11" eb="13">
      <t>ソクテイ</t>
    </rPh>
    <rPh sb="14" eb="16">
      <t>モクテキ</t>
    </rPh>
    <rPh sb="17" eb="18">
      <t>オウ</t>
    </rPh>
    <rPh sb="20" eb="23">
      <t>シュウギョウシャ</t>
    </rPh>
    <rPh sb="23" eb="25">
      <t>ユウハツ</t>
    </rPh>
    <rPh sb="25" eb="26">
      <t>スウ</t>
    </rPh>
    <rPh sb="29" eb="30">
      <t>シ</t>
    </rPh>
    <rPh sb="31" eb="32">
      <t>ク</t>
    </rPh>
    <rPh sb="33" eb="34">
      <t>マチ</t>
    </rPh>
    <rPh sb="35" eb="37">
      <t>ユウハツ</t>
    </rPh>
    <rPh sb="49" eb="52">
      <t>ケンゼンタイ</t>
    </rPh>
    <rPh sb="53" eb="55">
      <t>ユウハツ</t>
    </rPh>
    <rPh sb="61" eb="64">
      <t>リヨウシャ</t>
    </rPh>
    <rPh sb="65" eb="67">
      <t>ニュウリョク</t>
    </rPh>
    <phoneticPr fontId="3"/>
  </si>
  <si>
    <t>経済波及効果に必要な最終需要額等のデータを入力する</t>
    <rPh sb="0" eb="2">
      <t>ケイザイ</t>
    </rPh>
    <rPh sb="2" eb="6">
      <t>ハキュウコウカ</t>
    </rPh>
    <rPh sb="7" eb="9">
      <t>ヒツヨウ</t>
    </rPh>
    <rPh sb="10" eb="12">
      <t>サイシュウ</t>
    </rPh>
    <rPh sb="12" eb="15">
      <t>ジュヨウガク</t>
    </rPh>
    <rPh sb="15" eb="16">
      <t>トウ</t>
    </rPh>
    <rPh sb="21" eb="23">
      <t>ニュウリョク</t>
    </rPh>
    <phoneticPr fontId="12"/>
  </si>
  <si>
    <t>データ入力
（最終需要額等）</t>
    <rPh sb="3" eb="5">
      <t>ニュウリョク</t>
    </rPh>
    <rPh sb="7" eb="9">
      <t>サイシュウ</t>
    </rPh>
    <rPh sb="9" eb="12">
      <t>ジュヨウガク</t>
    </rPh>
    <rPh sb="12" eb="13">
      <t>トウ</t>
    </rPh>
    <phoneticPr fontId="12"/>
  </si>
  <si>
    <t>データ入力
（就業者誘発数）</t>
    <rPh sb="3" eb="5">
      <t>ニュウリョク</t>
    </rPh>
    <rPh sb="7" eb="10">
      <t>シュウギョウシャ</t>
    </rPh>
    <rPh sb="10" eb="12">
      <t>ユウハツ</t>
    </rPh>
    <rPh sb="12" eb="13">
      <t>スウ</t>
    </rPh>
    <phoneticPr fontId="12"/>
  </si>
  <si>
    <t>経済波及効果から推計された就業者誘発数について、市（区）町単位に入力する、または県全体として一括入力する</t>
    <rPh sb="0" eb="2">
      <t>ケイザイ</t>
    </rPh>
    <rPh sb="2" eb="6">
      <t>ハキュウコウカ</t>
    </rPh>
    <rPh sb="8" eb="10">
      <t>スイケイ</t>
    </rPh>
    <rPh sb="13" eb="16">
      <t>シュウギョウシャ</t>
    </rPh>
    <rPh sb="16" eb="18">
      <t>ユウハツ</t>
    </rPh>
    <rPh sb="18" eb="19">
      <t>スウ</t>
    </rPh>
    <rPh sb="24" eb="25">
      <t>シ</t>
    </rPh>
    <rPh sb="26" eb="27">
      <t>ク</t>
    </rPh>
    <rPh sb="28" eb="31">
      <t>チョウタンイ</t>
    </rPh>
    <rPh sb="32" eb="34">
      <t>ニュウリョク</t>
    </rPh>
    <rPh sb="40" eb="43">
      <t>ケンゼンタイ</t>
    </rPh>
    <rPh sb="46" eb="48">
      <t>イッカツ</t>
    </rPh>
    <rPh sb="48" eb="50">
      <t>ニュウリョク</t>
    </rPh>
    <phoneticPr fontId="12"/>
  </si>
  <si>
    <t>定住人口効果測定に必要なデータ入力シート</t>
    <rPh sb="0" eb="2">
      <t>テイジュウ</t>
    </rPh>
    <rPh sb="2" eb="6">
      <t>ジンコウコウカ</t>
    </rPh>
    <rPh sb="6" eb="8">
      <t>ソクテイ</t>
    </rPh>
    <rPh sb="9" eb="11">
      <t>ヒツヨウ</t>
    </rPh>
    <rPh sb="15" eb="17">
      <t>ニュウリョク</t>
    </rPh>
    <phoneticPr fontId="12"/>
  </si>
  <si>
    <t>市区町名</t>
    <rPh sb="0" eb="4">
      <t>シクチョウメイ</t>
    </rPh>
    <phoneticPr fontId="3"/>
  </si>
  <si>
    <t>就業者誘発数</t>
    <rPh sb="0" eb="3">
      <t>シュウギョウシャ</t>
    </rPh>
    <rPh sb="3" eb="5">
      <t>ユウハツ</t>
    </rPh>
    <rPh sb="5" eb="6">
      <t>スウ</t>
    </rPh>
    <phoneticPr fontId="3"/>
  </si>
  <si>
    <t>就業者誘発数＝</t>
    <rPh sb="0" eb="3">
      <t>シュウギョウシャ</t>
    </rPh>
    <rPh sb="3" eb="5">
      <t>ユウハツ</t>
    </rPh>
    <rPh sb="5" eb="6">
      <t>スウ</t>
    </rPh>
    <phoneticPr fontId="3"/>
  </si>
  <si>
    <t>入力済合計＝</t>
    <rPh sb="0" eb="2">
      <t>ニュウリョク</t>
    </rPh>
    <rPh sb="2" eb="3">
      <t>ズ</t>
    </rPh>
    <rPh sb="3" eb="5">
      <t>ゴウケイ</t>
    </rPh>
    <phoneticPr fontId="3"/>
  </si>
  <si>
    <t>←差引（ゼロになるよう入力が必要）</t>
    <rPh sb="1" eb="3">
      <t>サシヒキ</t>
    </rPh>
    <rPh sb="11" eb="13">
      <t>ニュウリョク</t>
    </rPh>
    <rPh sb="14" eb="16">
      <t>ヒツヨウ</t>
    </rPh>
    <phoneticPr fontId="3"/>
  </si>
  <si>
    <t>コード</t>
    <phoneticPr fontId="3"/>
  </si>
  <si>
    <t>↓データ入力欄</t>
    <rPh sb="4" eb="7">
      <t>ニュウリョクラン</t>
    </rPh>
    <phoneticPr fontId="3"/>
  </si>
  <si>
    <t>推計結果</t>
    <rPh sb="0" eb="2">
      <t>スイケイ</t>
    </rPh>
    <rPh sb="2" eb="4">
      <t>ケッカ</t>
    </rPh>
    <phoneticPr fontId="3"/>
  </si>
  <si>
    <t>税収効果プロセス</t>
    <rPh sb="0" eb="2">
      <t>ゼイシュウ</t>
    </rPh>
    <rPh sb="2" eb="4">
      <t>コウカ</t>
    </rPh>
    <phoneticPr fontId="3"/>
  </si>
  <si>
    <t>(4)</t>
    <phoneticPr fontId="3"/>
  </si>
  <si>
    <r>
      <rPr>
        <b/>
        <sz val="11"/>
        <rFont val="ＭＳ Ｐゴシック"/>
        <family val="3"/>
        <charset val="128"/>
      </rPr>
      <t>（参考文献</t>
    </r>
    <r>
      <rPr>
        <b/>
        <sz val="12"/>
        <color theme="1"/>
        <rFont val="MS Gothic"/>
        <family val="3"/>
        <charset val="128"/>
      </rPr>
      <t>）</t>
    </r>
    <r>
      <rPr>
        <sz val="12"/>
        <color theme="1"/>
        <rFont val="MS Gothic"/>
        <family val="2"/>
        <charset val="128"/>
      </rPr>
      <t>土居英二・地域経営プラチナ研究所(2024)『地方創生の政策効果とデータ分析－Excelで初歩から学ぶ』、日本評論社。</t>
    </r>
    <rPh sb="1" eb="3">
      <t>サンコウ</t>
    </rPh>
    <rPh sb="3" eb="5">
      <t>ブンケン</t>
    </rPh>
    <rPh sb="6" eb="8">
      <t>ドイ</t>
    </rPh>
    <phoneticPr fontId="12"/>
  </si>
  <si>
    <t>間接税の国・県・市町分割比率</t>
    <rPh sb="0" eb="3">
      <t>カンセツゼイ</t>
    </rPh>
    <rPh sb="4" eb="5">
      <t>クニ</t>
    </rPh>
    <rPh sb="6" eb="7">
      <t>ケン</t>
    </rPh>
    <rPh sb="8" eb="10">
      <t>シチョウ</t>
    </rPh>
    <rPh sb="10" eb="12">
      <t>ブンカツ</t>
    </rPh>
    <rPh sb="12" eb="14">
      <t>ヒリツ</t>
    </rPh>
    <phoneticPr fontId="3"/>
  </si>
  <si>
    <t>地方消費税について、市町には県からの「交付金」として交付されるため、厳密には税収と扱いが異なるが、</t>
    <rPh sb="0" eb="2">
      <t>チホウ</t>
    </rPh>
    <rPh sb="2" eb="5">
      <t>ショウヒゼイ</t>
    </rPh>
    <rPh sb="10" eb="12">
      <t>シチョウ</t>
    </rPh>
    <rPh sb="14" eb="15">
      <t>ケン</t>
    </rPh>
    <rPh sb="19" eb="22">
      <t>コウフキン</t>
    </rPh>
    <rPh sb="26" eb="28">
      <t>コウフ</t>
    </rPh>
    <rPh sb="34" eb="36">
      <t>ゲンミツ</t>
    </rPh>
    <rPh sb="38" eb="40">
      <t>ゼイシュウ</t>
    </rPh>
    <rPh sb="41" eb="42">
      <t>アツカ</t>
    </rPh>
    <rPh sb="44" eb="45">
      <t>コト</t>
    </rPh>
    <phoneticPr fontId="3"/>
  </si>
  <si>
    <t>（参考資料）「兵庫県民経済計算」において推計する「生産・輸入品に課される税」</t>
    <rPh sb="1" eb="3">
      <t>サンコウ</t>
    </rPh>
    <rPh sb="3" eb="5">
      <t>シリョウ</t>
    </rPh>
    <rPh sb="7" eb="9">
      <t>ヒョウゴ</t>
    </rPh>
    <rPh sb="9" eb="11">
      <t>ケンミン</t>
    </rPh>
    <rPh sb="11" eb="15">
      <t>ケイザイケイサン</t>
    </rPh>
    <rPh sb="20" eb="22">
      <t>スイケイ</t>
    </rPh>
    <rPh sb="25" eb="27">
      <t>セイサン</t>
    </rPh>
    <rPh sb="28" eb="31">
      <t>ユニュウヒン</t>
    </rPh>
    <rPh sb="32" eb="33">
      <t>カ</t>
    </rPh>
    <rPh sb="36" eb="37">
      <t>ゼイ</t>
    </rPh>
    <phoneticPr fontId="3"/>
  </si>
  <si>
    <t>（参考資料）「兵庫県民経済計算」において推計する「所得・富等に課される経常税」</t>
    <rPh sb="1" eb="3">
      <t>サンコウ</t>
    </rPh>
    <rPh sb="3" eb="5">
      <t>シリョウ</t>
    </rPh>
    <rPh sb="7" eb="9">
      <t>ヒョウゴ</t>
    </rPh>
    <rPh sb="9" eb="11">
      <t>ケンミン</t>
    </rPh>
    <rPh sb="11" eb="15">
      <t>ケイザイケイサン</t>
    </rPh>
    <rPh sb="20" eb="22">
      <t>スイケイ</t>
    </rPh>
    <rPh sb="25" eb="27">
      <t>ショトク</t>
    </rPh>
    <rPh sb="28" eb="29">
      <t>トミ</t>
    </rPh>
    <rPh sb="29" eb="30">
      <t>トウ</t>
    </rPh>
    <rPh sb="31" eb="32">
      <t>カ</t>
    </rPh>
    <rPh sb="35" eb="37">
      <t>ケイジョウ</t>
    </rPh>
    <rPh sb="37" eb="38">
      <t>ゼイ</t>
    </rPh>
    <phoneticPr fontId="3"/>
  </si>
  <si>
    <t>直接税の国・県・市町分割比率</t>
    <rPh sb="0" eb="3">
      <t>チョクセツゼイ</t>
    </rPh>
    <rPh sb="4" eb="5">
      <t>クニ</t>
    </rPh>
    <rPh sb="6" eb="7">
      <t>ケン</t>
    </rPh>
    <rPh sb="8" eb="10">
      <t>シチョウ</t>
    </rPh>
    <rPh sb="10" eb="12">
      <t>ブンカツ</t>
    </rPh>
    <rPh sb="12" eb="14">
      <t>ヒリツ</t>
    </rPh>
    <phoneticPr fontId="3"/>
  </si>
  <si>
    <t>このワークシートでは、「地方消費税交付金」を税収効果の「市町税分」に含め、同額を「県税分」から控除するよう調整している。</t>
    <rPh sb="12" eb="14">
      <t>チホウ</t>
    </rPh>
    <rPh sb="14" eb="17">
      <t>ショウヒゼイ</t>
    </rPh>
    <rPh sb="17" eb="20">
      <t>コウフキン</t>
    </rPh>
    <rPh sb="22" eb="24">
      <t>ゼイシュウ</t>
    </rPh>
    <rPh sb="24" eb="26">
      <t>コウカ</t>
    </rPh>
    <rPh sb="28" eb="29">
      <t>シ</t>
    </rPh>
    <rPh sb="29" eb="30">
      <t>マチ</t>
    </rPh>
    <rPh sb="30" eb="31">
      <t>ゼイ</t>
    </rPh>
    <rPh sb="31" eb="32">
      <t>ブン</t>
    </rPh>
    <rPh sb="34" eb="35">
      <t>フク</t>
    </rPh>
    <rPh sb="37" eb="39">
      <t>ドウガク</t>
    </rPh>
    <rPh sb="41" eb="43">
      <t>ケンゼイ</t>
    </rPh>
    <rPh sb="43" eb="44">
      <t>ブン</t>
    </rPh>
    <rPh sb="47" eb="49">
      <t>コウジョ</t>
    </rPh>
    <rPh sb="53" eb="55">
      <t>チョウセイ</t>
    </rPh>
    <phoneticPr fontId="3"/>
  </si>
  <si>
    <t>事例10　地方創生（税収効果・定住人口効果）　目次</t>
    <rPh sb="0" eb="2">
      <t>ジレイ</t>
    </rPh>
    <rPh sb="5" eb="7">
      <t>チホウ</t>
    </rPh>
    <rPh sb="7" eb="9">
      <t>ソウセイ</t>
    </rPh>
    <rPh sb="10" eb="12">
      <t>ゼイシュウ</t>
    </rPh>
    <rPh sb="12" eb="14">
      <t>コウカ</t>
    </rPh>
    <rPh sb="15" eb="17">
      <t>テイジュウ</t>
    </rPh>
    <rPh sb="17" eb="21">
      <t>ジンコウコウカ</t>
    </rPh>
    <rPh sb="23" eb="25">
      <t>モクジ</t>
    </rPh>
    <phoneticPr fontId="12"/>
  </si>
  <si>
    <t>事例10　地方創生（税収効果・定住人口効果）</t>
    <rPh sb="0" eb="2">
      <t>ジレイ</t>
    </rPh>
    <rPh sb="5" eb="7">
      <t>チホウ</t>
    </rPh>
    <rPh sb="7" eb="9">
      <t>ソウセイ</t>
    </rPh>
    <rPh sb="10" eb="12">
      <t>ゼイシュウ</t>
    </rPh>
    <rPh sb="12" eb="14">
      <t>コウカ</t>
    </rPh>
    <rPh sb="15" eb="17">
      <t>テイジュウ</t>
    </rPh>
    <rPh sb="17" eb="19">
      <t>ジンコウ</t>
    </rPh>
    <rPh sb="19" eb="21">
      <t>コウカ</t>
    </rPh>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</si>
</sst>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76" formatCode="#,##0;\▲\ #,##0"/>
    <numFmt numFmtId="177" formatCode="#,##0.000000;\▲\ #,##0.000000"/>
    <numFmt numFmtId="178" formatCode="#,##0.000000;[Red]\-#,##0.000000"/>
    <numFmt numFmtId="179" formatCode="#,##0_ ;[Red]\-#,##0\ "/>
    <numFmt numFmtId="180" formatCode="#,##0.00000;[Red]\-#,##0.00000"/>
    <numFmt numFmtId="181" formatCode="#,##0.0;[Red]\-#,##0.0"/>
    <numFmt numFmtId="182" formatCode="#,##0.000;[Red]\-#,##0.000"/>
    <numFmt numFmtId="183" formatCode="#,##0.000_ ;[Red]\-#,##0.000\ "/>
    <numFmt numFmtId="184" formatCode="#,##0.0;&quot;▲ &quot;#,##0.0"/>
    <numFmt numFmtId="185" formatCode="0_ "/>
    <numFmt numFmtId="186" formatCode="0_);[Red]\(0\)"/>
    <numFmt numFmtId="187" formatCode="0.00_);[Red]\(0.00\)"/>
    <numFmt numFmtId="188" formatCode="0.000_);[Red]\(0.000\)"/>
    <numFmt numFmtId="189" formatCode="0_ ;[Red]\-0\ "/>
    <numFmt numFmtId="190" formatCode="#,##0.00000;&quot;▲ &quot;#,##0.00000"/>
    <numFmt numFmtId="191" formatCode="#,##0;&quot;▲ &quot;#,##0"/>
  </numFmts>
  <fonts count="43">
    <font>
      <sz val="12"/>
      <color theme="1"/>
      <name val="MS Gothic"/>
      <family val="2"/>
      <charset val="128"/>
    </font>
    <font>
      <sz val="12"/>
      <color theme="1"/>
      <name val="MS Gothic"/>
      <family val="2"/>
      <charset val="128"/>
    </font>
    <font>
      <b/>
      <sz val="13"/>
      <color theme="3"/>
      <name val="MS Gothic"/>
      <family val="2"/>
      <charset val="128"/>
    </font>
    <font>
      <sz val="6"/>
      <name val="MS Gothic"/>
      <family val="2"/>
      <charset val="128"/>
    </font>
    <font>
      <sz val="10"/>
      <color theme="1"/>
      <name val="ＭＳ Ｐゴシック"/>
      <family val="3"/>
      <charset val="128"/>
      <scheme val="minor"/>
    </font>
    <font>
      <b/>
      <sz val="15"/>
      <color theme="3"/>
      <name val="ＭＳ Ｐゴシック"/>
      <family val="2"/>
      <charset val="128"/>
    </font>
    <font>
      <sz val="11"/>
      <color theme="1"/>
      <name val="ＭＳ Ｐゴシック"/>
      <family val="2"/>
      <charset val="128"/>
    </font>
    <font>
      <b/>
      <sz val="11"/>
      <color theme="1"/>
      <name val="ＭＳ Ｐゴシック"/>
      <family val="3"/>
      <charset val="128"/>
    </font>
    <font>
      <sz val="6"/>
      <name val="ＭＳ Ｐゴシック"/>
      <family val="2"/>
      <charset val="128"/>
    </font>
    <font>
      <vertAlign val="superscript"/>
      <sz val="10"/>
      <color theme="1"/>
      <name val="ＭＳ Ｐゴシック"/>
      <family val="3"/>
      <charset val="128"/>
      <scheme val="minor"/>
    </font>
    <font>
      <sz val="11"/>
      <name val="ＭＳ Ｐゴシック"/>
      <family val="3"/>
      <charset val="128"/>
    </font>
    <font>
      <b/>
      <sz val="11"/>
      <name val="ＭＳ Ｐゴシック"/>
      <family val="3"/>
      <charset val="128"/>
    </font>
    <font>
      <sz val="6"/>
      <name val="ＭＳ Ｐゴシック"/>
      <family val="3"/>
      <charset val="128"/>
    </font>
    <font>
      <sz val="10"/>
      <name val="ＭＳ Ｐゴシック"/>
      <family val="3"/>
      <charset val="128"/>
    </font>
    <font>
      <sz val="9"/>
      <name val="ＭＳ Ｐゴシック"/>
      <family val="3"/>
      <charset val="128"/>
    </font>
    <font>
      <u/>
      <sz val="11"/>
      <color indexed="12"/>
      <name val="ＭＳ Ｐゴシック"/>
      <family val="3"/>
      <charset val="128"/>
    </font>
    <font>
      <vertAlign val="superscript"/>
      <sz val="11"/>
      <name val="ＭＳ Ｐゴシック"/>
      <family val="3"/>
      <charset val="128"/>
    </font>
    <font>
      <sz val="10.5"/>
      <color indexed="8"/>
      <name val="ＭＳ 明朝"/>
      <family val="1"/>
      <charset val="128"/>
    </font>
    <font>
      <b/>
      <sz val="10.5"/>
      <color indexed="8"/>
      <name val="ＭＳ 明朝"/>
      <family val="1"/>
      <charset val="128"/>
    </font>
    <font>
      <b/>
      <sz val="12"/>
      <color indexed="8"/>
      <name val="ＭＳ 明朝"/>
      <family val="1"/>
      <charset val="128"/>
    </font>
    <font>
      <sz val="11"/>
      <name val="ＭＳ 明朝"/>
      <family val="1"/>
      <charset val="128"/>
    </font>
    <font>
      <sz val="10.5"/>
      <name val="ＭＳ 明朝"/>
      <family val="1"/>
      <charset val="128"/>
    </font>
    <font>
      <b/>
      <sz val="10"/>
      <name val="ＭＳ Ｐゴシック"/>
      <family val="3"/>
      <charset val="128"/>
    </font>
    <font>
      <b/>
      <sz val="12"/>
      <color rgb="FFFA7D00"/>
      <name val="MS Gothic"/>
      <family val="2"/>
      <charset val="128"/>
    </font>
    <font>
      <u/>
      <sz val="11"/>
      <color indexed="36"/>
      <name val="ＭＳ Ｐゴシック"/>
      <family val="3"/>
      <charset val="128"/>
    </font>
    <font>
      <sz val="8"/>
      <name val="ＭＳ Ｐゴシック"/>
      <family val="3"/>
      <charset val="128"/>
    </font>
    <font>
      <sz val="11"/>
      <name val="ＭＳ Ｐゴシック"/>
      <family val="3"/>
      <charset val="128"/>
      <scheme val="minor"/>
    </font>
    <font>
      <sz val="11"/>
      <color theme="1"/>
      <name val="ＭＳ Ｐゴシック"/>
      <family val="3"/>
      <charset val="128"/>
      <scheme val="minor"/>
    </font>
    <font>
      <sz val="12"/>
      <name val="ＭＳ ゴシック"/>
      <family val="3"/>
      <charset val="128"/>
    </font>
    <font>
      <sz val="12"/>
      <color theme="1"/>
      <name val="ＭＳ ゴシック"/>
      <family val="3"/>
      <charset val="128"/>
    </font>
    <font>
      <b/>
      <sz val="12"/>
      <name val="ＭＳ 明朝"/>
      <family val="1"/>
      <charset val="128"/>
    </font>
    <font>
      <sz val="6"/>
      <name val="ＭＳ Ｐゴシック"/>
      <family val="2"/>
      <charset val="128"/>
      <scheme val="minor"/>
    </font>
    <font>
      <sz val="11"/>
      <color theme="1"/>
      <name val="ＭＳ Ｐゴシック"/>
      <family val="3"/>
      <charset val="128"/>
    </font>
    <font>
      <sz val="9"/>
      <color theme="1"/>
      <name val="ＭＳ Ｐゴシック"/>
      <family val="3"/>
      <charset val="128"/>
    </font>
    <font>
      <sz val="10"/>
      <name val="ＭＳ 明朝"/>
      <family val="1"/>
      <charset val="128"/>
    </font>
    <font>
      <sz val="10"/>
      <color indexed="8"/>
      <name val="ＭＳ 明朝"/>
      <family val="1"/>
      <charset val="128"/>
    </font>
    <font>
      <b/>
      <sz val="11"/>
      <color theme="1"/>
      <name val="ＭＳ Ｐゴシック"/>
      <family val="3"/>
      <charset val="128"/>
      <scheme val="minor"/>
    </font>
    <font>
      <b/>
      <sz val="11"/>
      <color theme="3"/>
      <name val="ＭＳ Ｐゴシック"/>
      <family val="2"/>
      <charset val="128"/>
    </font>
    <font>
      <b/>
      <sz val="11"/>
      <name val="ＭＳ Ｐゴシック"/>
      <family val="3"/>
      <charset val="128"/>
      <scheme val="minor"/>
    </font>
    <font>
      <sz val="9"/>
      <color indexed="81"/>
      <name val="MS P ゴシック"/>
      <family val="3"/>
      <charset val="128"/>
    </font>
    <font>
      <b/>
      <sz val="12"/>
      <color theme="1"/>
      <name val="ＭＳ Ｐゴシック"/>
      <family val="3"/>
      <charset val="128"/>
      <scheme val="minor"/>
    </font>
    <font>
      <b/>
      <sz val="12"/>
      <color theme="1"/>
      <name val="ＭＳ Ｐゴシック"/>
      <family val="3"/>
      <charset val="128"/>
    </font>
    <font>
      <b/>
      <sz val="12"/>
      <color theme="1"/>
      <name val="MS Gothic"/>
      <family val="3"/>
      <charset val="128"/>
    </font>
  </fonts>
  <fills count="17">
    <fill>
      <patternFill patternType="none"/>
    </fill>
    <fill>
      <patternFill patternType="gray125"/>
    </fill>
    <fill>
      <patternFill patternType="solid">
        <fgColor indexed="42"/>
        <bgColor indexed="64"/>
      </patternFill>
    </fill>
    <fill>
      <patternFill patternType="solid">
        <fgColor indexed="43"/>
        <bgColor indexed="64"/>
      </patternFill>
    </fill>
    <fill>
      <patternFill patternType="solid">
        <fgColor indexed="13"/>
        <bgColor indexed="64"/>
      </patternFill>
    </fill>
    <fill>
      <patternFill patternType="solid">
        <fgColor theme="0"/>
        <bgColor indexed="64"/>
      </patternFill>
    </fill>
    <fill>
      <patternFill patternType="solid">
        <fgColor rgb="FFCCFFCC"/>
        <bgColor indexed="64"/>
      </patternFill>
    </fill>
    <fill>
      <patternFill patternType="solid">
        <fgColor rgb="FFFFFF99"/>
        <bgColor indexed="64"/>
      </patternFill>
    </fill>
    <fill>
      <patternFill patternType="solid">
        <fgColor rgb="FFFFFFCC"/>
        <bgColor indexed="64"/>
      </patternFill>
    </fill>
    <fill>
      <patternFill patternType="solid">
        <fgColor rgb="FFFFFF00"/>
        <bgColor indexed="64"/>
      </patternFill>
    </fill>
    <fill>
      <patternFill patternType="solid">
        <fgColor rgb="FFFFC000"/>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5" tint="0.59996337778862885"/>
        <bgColor indexed="64"/>
      </patternFill>
    </fill>
    <fill>
      <patternFill patternType="solid">
        <fgColor theme="9" tint="0.79998168889431442"/>
        <bgColor indexed="64"/>
      </patternFill>
    </fill>
    <fill>
      <patternFill patternType="solid">
        <fgColor indexed="9"/>
        <bgColor indexed="64"/>
      </patternFill>
    </fill>
    <fill>
      <patternFill patternType="solid">
        <fgColor theme="5" tint="0.39997558519241921"/>
        <bgColor indexed="64"/>
      </patternFill>
    </fill>
  </fills>
  <borders count="25">
    <border>
      <left/>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double">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bottom/>
      <diagonal/>
    </border>
  </borders>
  <cellStyleXfs count="5">
    <xf numFmtId="0" fontId="0" fillId="0" borderId="0">
      <alignment vertical="center"/>
    </xf>
    <xf numFmtId="38" fontId="1" fillId="0" borderId="0" applyFont="0" applyFill="0" applyBorder="0" applyAlignment="0" applyProtection="0">
      <alignment vertical="center"/>
    </xf>
    <xf numFmtId="0" fontId="10" fillId="0" borderId="0"/>
    <xf numFmtId="38" fontId="10" fillId="0" borderId="0" applyFont="0" applyFill="0" applyBorder="0" applyAlignment="0" applyProtection="0"/>
    <xf numFmtId="9" fontId="1" fillId="0" borderId="0" applyFont="0" applyFill="0" applyBorder="0" applyAlignment="0" applyProtection="0">
      <alignment vertical="center"/>
    </xf>
  </cellStyleXfs>
  <cellXfs count="723">
    <xf numFmtId="0" fontId="0" fillId="0" borderId="0" xfId="0">
      <alignment vertical="center"/>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10" xfId="0" applyFont="1" applyBorder="1" applyAlignment="1">
      <alignment vertical="center"/>
    </xf>
    <xf numFmtId="0" fontId="4" fillId="0" borderId="13" xfId="0" applyFont="1" applyBorder="1" applyAlignment="1">
      <alignment vertical="center"/>
    </xf>
    <xf numFmtId="0" fontId="4" fillId="0" borderId="2" xfId="0" applyFont="1" applyBorder="1" applyAlignment="1">
      <alignment vertical="center"/>
    </xf>
    <xf numFmtId="0" fontId="4" fillId="0" borderId="7" xfId="0" applyFont="1" applyBorder="1" applyAlignment="1">
      <alignment horizontal="center" vertical="center" wrapText="1"/>
    </xf>
    <xf numFmtId="0" fontId="4" fillId="0" borderId="4" xfId="0" applyFont="1" applyBorder="1" applyAlignment="1">
      <alignment horizontal="right" vertical="center"/>
    </xf>
    <xf numFmtId="0" fontId="4" fillId="0" borderId="8" xfId="0" applyFont="1" applyBorder="1" applyAlignment="1">
      <alignment horizontal="center" vertical="center" wrapText="1"/>
    </xf>
    <xf numFmtId="0" fontId="4" fillId="0" borderId="3" xfId="0" applyFont="1" applyBorder="1" applyAlignment="1">
      <alignment horizontal="center" vertical="center"/>
    </xf>
    <xf numFmtId="0" fontId="4" fillId="0" borderId="2" xfId="0" applyFont="1" applyBorder="1" applyAlignment="1">
      <alignment horizontal="center" vertical="center"/>
    </xf>
    <xf numFmtId="0" fontId="4" fillId="0" borderId="12" xfId="0" applyFont="1" applyBorder="1" applyAlignment="1">
      <alignment horizontal="center" vertical="center" wrapText="1"/>
    </xf>
    <xf numFmtId="0" fontId="4" fillId="0" borderId="5" xfId="0" applyFont="1" applyBorder="1" applyAlignment="1">
      <alignment vertical="center" wrapText="1"/>
    </xf>
    <xf numFmtId="0" fontId="4" fillId="0" borderId="6" xfId="0" applyFont="1" applyBorder="1" applyAlignment="1">
      <alignment vertical="center"/>
    </xf>
    <xf numFmtId="0" fontId="17" fillId="0" borderId="0" xfId="2" applyFont="1" applyAlignment="1">
      <alignment vertical="top"/>
    </xf>
    <xf numFmtId="0" fontId="17" fillId="0" borderId="0" xfId="2" applyFont="1" applyAlignment="1">
      <alignment horizontal="left"/>
    </xf>
    <xf numFmtId="0" fontId="17" fillId="0" borderId="3" xfId="2" applyFont="1" applyBorder="1" applyAlignment="1">
      <alignment horizontal="left"/>
    </xf>
    <xf numFmtId="0" fontId="19" fillId="0" borderId="0" xfId="2" applyFont="1" applyAlignment="1">
      <alignment horizontal="left"/>
    </xf>
    <xf numFmtId="0" fontId="20" fillId="0" borderId="0" xfId="2" applyFont="1"/>
    <xf numFmtId="0" fontId="20" fillId="0" borderId="1" xfId="2" applyFont="1" applyBorder="1"/>
    <xf numFmtId="0" fontId="20" fillId="0" borderId="3" xfId="2" applyFont="1" applyBorder="1"/>
    <xf numFmtId="0" fontId="20" fillId="0" borderId="2" xfId="2" applyFont="1" applyBorder="1"/>
    <xf numFmtId="0" fontId="20" fillId="0" borderId="9" xfId="2" applyFont="1" applyBorder="1"/>
    <xf numFmtId="0" fontId="20" fillId="0" borderId="10" xfId="2" applyFont="1" applyBorder="1"/>
    <xf numFmtId="0" fontId="18" fillId="0" borderId="0" xfId="2" applyFont="1" applyAlignment="1">
      <alignment horizontal="left"/>
    </xf>
    <xf numFmtId="0" fontId="21" fillId="0" borderId="0" xfId="2" applyFont="1"/>
    <xf numFmtId="0" fontId="21" fillId="0" borderId="0" xfId="2" applyFont="1" applyAlignment="1">
      <alignment horizontal="right"/>
    </xf>
    <xf numFmtId="0" fontId="18" fillId="0" borderId="0" xfId="2" applyFont="1"/>
    <xf numFmtId="0" fontId="20" fillId="0" borderId="5" xfId="2" applyFont="1" applyBorder="1"/>
    <xf numFmtId="0" fontId="20" fillId="0" borderId="7" xfId="2" applyFont="1" applyBorder="1"/>
    <xf numFmtId="0" fontId="21" fillId="0" borderId="7" xfId="2" applyFont="1" applyBorder="1"/>
    <xf numFmtId="0" fontId="20" fillId="0" borderId="6" xfId="2" applyFont="1" applyBorder="1"/>
    <xf numFmtId="0" fontId="13" fillId="0" borderId="9" xfId="2" applyFont="1" applyBorder="1" applyAlignment="1">
      <alignment horizontal="center" vertical="center" wrapText="1"/>
    </xf>
    <xf numFmtId="0" fontId="13" fillId="0" borderId="0" xfId="2" applyFont="1" applyAlignment="1">
      <alignment horizontal="center" vertical="center" wrapText="1"/>
    </xf>
    <xf numFmtId="0" fontId="13" fillId="0" borderId="10" xfId="2" applyFont="1" applyBorder="1" applyAlignment="1">
      <alignment horizontal="center" vertical="center" wrapText="1"/>
    </xf>
    <xf numFmtId="0" fontId="13" fillId="0" borderId="11" xfId="2" applyFont="1" applyBorder="1" applyAlignment="1">
      <alignment horizontal="center" vertical="center" wrapText="1"/>
    </xf>
    <xf numFmtId="0" fontId="4" fillId="0" borderId="0" xfId="0" applyFont="1" applyAlignment="1">
      <alignment horizontal="center" vertical="center"/>
    </xf>
    <xf numFmtId="0" fontId="13" fillId="0" borderId="10" xfId="2" applyFont="1" applyBorder="1" applyAlignment="1">
      <alignment vertical="center"/>
    </xf>
    <xf numFmtId="0" fontId="13" fillId="0" borderId="0" xfId="2" applyFont="1" applyBorder="1" applyAlignment="1">
      <alignment vertical="center"/>
    </xf>
    <xf numFmtId="0" fontId="14" fillId="0" borderId="12" xfId="2" applyFont="1" applyBorder="1" applyAlignment="1">
      <alignment horizontal="center" vertical="center"/>
    </xf>
    <xf numFmtId="0" fontId="14" fillId="0" borderId="14" xfId="2" applyFont="1" applyBorder="1" applyAlignment="1">
      <alignment horizontal="center" vertical="center" wrapText="1"/>
    </xf>
    <xf numFmtId="0" fontId="14" fillId="0" borderId="13" xfId="2" applyFont="1" applyBorder="1" applyAlignment="1">
      <alignment horizontal="center" vertical="center" wrapText="1"/>
    </xf>
    <xf numFmtId="0" fontId="14" fillId="3" borderId="14" xfId="2" applyFont="1" applyFill="1" applyBorder="1" applyAlignment="1">
      <alignment horizontal="center" vertical="center" wrapText="1"/>
    </xf>
    <xf numFmtId="0" fontId="14" fillId="3" borderId="13" xfId="2" applyFont="1" applyFill="1" applyBorder="1" applyAlignment="1">
      <alignment horizontal="center" vertical="center" wrapText="1"/>
    </xf>
    <xf numFmtId="0" fontId="14" fillId="0" borderId="12" xfId="2" applyFont="1" applyBorder="1" applyAlignment="1">
      <alignment horizontal="center" vertical="center" wrapText="1"/>
    </xf>
    <xf numFmtId="0" fontId="14" fillId="0" borderId="9" xfId="2" applyFont="1" applyBorder="1" applyAlignment="1">
      <alignment horizontal="center" vertical="center"/>
    </xf>
    <xf numFmtId="0" fontId="25" fillId="0" borderId="0" xfId="2" applyFont="1" applyAlignment="1">
      <alignment horizontal="center" vertical="center" wrapText="1"/>
    </xf>
    <xf numFmtId="0" fontId="25" fillId="0" borderId="10" xfId="2" applyFont="1" applyBorder="1" applyAlignment="1">
      <alignment horizontal="center" vertical="center" wrapText="1"/>
    </xf>
    <xf numFmtId="0" fontId="25" fillId="0" borderId="0" xfId="2" applyFont="1" applyAlignment="1">
      <alignment horizontal="center" vertical="center"/>
    </xf>
    <xf numFmtId="188" fontId="14" fillId="2" borderId="0" xfId="2" applyNumberFormat="1" applyFont="1" applyFill="1" applyAlignment="1">
      <alignment horizontal="right" vertical="center"/>
    </xf>
    <xf numFmtId="187" fontId="14" fillId="2" borderId="0" xfId="2" applyNumberFormat="1" applyFont="1" applyFill="1" applyAlignment="1">
      <alignment horizontal="right" vertical="center"/>
    </xf>
    <xf numFmtId="0" fontId="11" fillId="0" borderId="0" xfId="2" applyFont="1" applyAlignment="1">
      <alignment vertical="center"/>
    </xf>
    <xf numFmtId="0" fontId="10" fillId="0" borderId="0" xfId="2" applyAlignment="1">
      <alignment vertical="center"/>
    </xf>
    <xf numFmtId="0" fontId="10" fillId="0" borderId="0" xfId="2" applyFill="1" applyAlignment="1">
      <alignment vertical="center"/>
    </xf>
    <xf numFmtId="0" fontId="10" fillId="3" borderId="12" xfId="2" applyFill="1" applyBorder="1" applyAlignment="1">
      <alignment vertical="center"/>
    </xf>
    <xf numFmtId="0" fontId="10" fillId="3" borderId="14" xfId="2" applyFill="1" applyBorder="1" applyAlignment="1">
      <alignment vertical="center"/>
    </xf>
    <xf numFmtId="0" fontId="10" fillId="3" borderId="13" xfId="2" applyFill="1" applyBorder="1" applyAlignment="1">
      <alignment vertical="center"/>
    </xf>
    <xf numFmtId="0" fontId="22" fillId="4" borderId="0" xfId="2" applyFont="1" applyFill="1" applyAlignment="1">
      <alignment vertical="center"/>
    </xf>
    <xf numFmtId="0" fontId="13" fillId="0" borderId="0" xfId="2" applyFont="1" applyFill="1" applyAlignment="1">
      <alignment vertical="center"/>
    </xf>
    <xf numFmtId="0" fontId="11" fillId="0" borderId="0" xfId="2" applyFont="1" applyFill="1" applyAlignment="1">
      <alignment vertical="center"/>
    </xf>
    <xf numFmtId="0" fontId="22" fillId="0" borderId="1" xfId="2" applyFont="1" applyBorder="1" applyAlignment="1">
      <alignment vertical="center"/>
    </xf>
    <xf numFmtId="0" fontId="13" fillId="0" borderId="3" xfId="2" applyFont="1" applyBorder="1" applyAlignment="1">
      <alignment vertical="center"/>
    </xf>
    <xf numFmtId="0" fontId="13" fillId="3" borderId="4" xfId="2" applyFont="1" applyFill="1" applyBorder="1" applyAlignment="1">
      <alignment vertical="center"/>
    </xf>
    <xf numFmtId="0" fontId="13" fillId="2" borderId="3" xfId="2" applyFont="1" applyFill="1" applyBorder="1" applyAlignment="1">
      <alignment horizontal="right" vertical="center"/>
    </xf>
    <xf numFmtId="0" fontId="13" fillId="2" borderId="14" xfId="2" applyFont="1" applyFill="1" applyBorder="1" applyAlignment="1">
      <alignment vertical="center"/>
    </xf>
    <xf numFmtId="0" fontId="13" fillId="2" borderId="2" xfId="2" applyFont="1" applyFill="1" applyBorder="1" applyAlignment="1">
      <alignment vertical="center"/>
    </xf>
    <xf numFmtId="0" fontId="13" fillId="0" borderId="2" xfId="2" applyFont="1" applyBorder="1" applyAlignment="1">
      <alignment vertical="center"/>
    </xf>
    <xf numFmtId="0" fontId="13" fillId="0" borderId="0" xfId="2" applyFont="1" applyAlignment="1">
      <alignment vertical="center"/>
    </xf>
    <xf numFmtId="0" fontId="10" fillId="0" borderId="1" xfId="2" applyBorder="1" applyAlignment="1">
      <alignment vertical="center"/>
    </xf>
    <xf numFmtId="0" fontId="13" fillId="0" borderId="1" xfId="2" applyFont="1" applyBorder="1" applyAlignment="1">
      <alignment vertical="center"/>
    </xf>
    <xf numFmtId="0" fontId="10" fillId="0" borderId="2" xfId="2" applyBorder="1" applyAlignment="1">
      <alignment vertical="center"/>
    </xf>
    <xf numFmtId="0" fontId="13" fillId="0" borderId="9" xfId="2" applyFont="1" applyBorder="1" applyAlignment="1">
      <alignment vertical="center"/>
    </xf>
    <xf numFmtId="0" fontId="13" fillId="3" borderId="11" xfId="2" applyFont="1" applyFill="1" applyBorder="1" applyAlignment="1">
      <alignment horizontal="center" vertical="center"/>
    </xf>
    <xf numFmtId="0" fontId="10" fillId="0" borderId="5" xfId="2" applyBorder="1" applyAlignment="1">
      <alignment vertical="center"/>
    </xf>
    <xf numFmtId="0" fontId="10" fillId="0" borderId="12" xfId="2" applyBorder="1" applyAlignment="1">
      <alignment vertical="center"/>
    </xf>
    <xf numFmtId="0" fontId="10" fillId="0" borderId="15" xfId="2" applyBorder="1" applyAlignment="1">
      <alignment vertical="center"/>
    </xf>
    <xf numFmtId="0" fontId="14" fillId="0" borderId="3" xfId="2" applyFont="1" applyBorder="1" applyAlignment="1">
      <alignment vertical="center"/>
    </xf>
    <xf numFmtId="181" fontId="0" fillId="3" borderId="4" xfId="3" applyNumberFormat="1" applyFont="1" applyFill="1" applyBorder="1" applyAlignment="1">
      <alignment vertical="center"/>
    </xf>
    <xf numFmtId="38" fontId="10" fillId="2" borderId="3" xfId="3" applyFont="1" applyFill="1" applyBorder="1" applyAlignment="1">
      <alignment vertical="center"/>
    </xf>
    <xf numFmtId="38" fontId="10" fillId="2" borderId="4" xfId="3" applyFont="1" applyFill="1" applyBorder="1" applyAlignment="1">
      <alignment vertical="center"/>
    </xf>
    <xf numFmtId="179" fontId="10" fillId="0" borderId="0" xfId="2" applyNumberFormat="1" applyAlignment="1">
      <alignment vertical="center"/>
    </xf>
    <xf numFmtId="182" fontId="26" fillId="0" borderId="4" xfId="3" applyNumberFormat="1" applyFont="1" applyFill="1" applyBorder="1" applyAlignment="1">
      <alignment vertical="center"/>
    </xf>
    <xf numFmtId="182" fontId="27" fillId="0" borderId="2" xfId="3" applyNumberFormat="1" applyFont="1" applyFill="1" applyBorder="1" applyAlignment="1">
      <alignment vertical="center"/>
    </xf>
    <xf numFmtId="0" fontId="14" fillId="0" borderId="0" xfId="2" applyFont="1" applyAlignment="1">
      <alignment vertical="center"/>
    </xf>
    <xf numFmtId="181" fontId="0" fillId="3" borderId="11" xfId="3" applyNumberFormat="1" applyFont="1" applyFill="1" applyBorder="1" applyAlignment="1">
      <alignment vertical="center"/>
    </xf>
    <xf numFmtId="38" fontId="10" fillId="2" borderId="0" xfId="3" applyFont="1" applyFill="1" applyBorder="1" applyAlignment="1">
      <alignment vertical="center"/>
    </xf>
    <xf numFmtId="38" fontId="10" fillId="2" borderId="11" xfId="3" applyFont="1" applyFill="1" applyBorder="1" applyAlignment="1">
      <alignment vertical="center"/>
    </xf>
    <xf numFmtId="0" fontId="10" fillId="0" borderId="10" xfId="2" applyBorder="1" applyAlignment="1">
      <alignment vertical="center"/>
    </xf>
    <xf numFmtId="182" fontId="26" fillId="0" borderId="11" xfId="3" applyNumberFormat="1" applyFont="1" applyFill="1" applyBorder="1" applyAlignment="1">
      <alignment vertical="center"/>
    </xf>
    <xf numFmtId="182" fontId="26" fillId="0" borderId="10" xfId="3" applyNumberFormat="1" applyFont="1" applyFill="1" applyBorder="1" applyAlignment="1">
      <alignment vertical="center"/>
    </xf>
    <xf numFmtId="182" fontId="27" fillId="0" borderId="11" xfId="3" applyNumberFormat="1" applyFont="1" applyFill="1" applyBorder="1" applyAlignment="1">
      <alignment vertical="center"/>
    </xf>
    <xf numFmtId="182" fontId="27" fillId="0" borderId="10" xfId="3" applyNumberFormat="1" applyFont="1" applyFill="1" applyBorder="1" applyAlignment="1">
      <alignment vertical="center"/>
    </xf>
    <xf numFmtId="182" fontId="26" fillId="0" borderId="11" xfId="2" applyNumberFormat="1" applyFont="1" applyBorder="1" applyAlignment="1">
      <alignment vertical="center"/>
    </xf>
    <xf numFmtId="182" fontId="26" fillId="0" borderId="10" xfId="2" applyNumberFormat="1" applyFont="1" applyBorder="1" applyAlignment="1">
      <alignment vertical="center"/>
    </xf>
    <xf numFmtId="0" fontId="14" fillId="0" borderId="7" xfId="2" applyFont="1" applyBorder="1" applyAlignment="1">
      <alignment vertical="center"/>
    </xf>
    <xf numFmtId="181" fontId="0" fillId="3" borderId="8" xfId="3" applyNumberFormat="1" applyFont="1" applyFill="1" applyBorder="1" applyAlignment="1">
      <alignment vertical="center"/>
    </xf>
    <xf numFmtId="38" fontId="10" fillId="2" borderId="7" xfId="3" applyFont="1" applyFill="1" applyBorder="1" applyAlignment="1">
      <alignment vertical="center"/>
    </xf>
    <xf numFmtId="38" fontId="10" fillId="2" borderId="8" xfId="3" applyFont="1" applyFill="1" applyBorder="1" applyAlignment="1">
      <alignment vertical="center"/>
    </xf>
    <xf numFmtId="0" fontId="10" fillId="0" borderId="6" xfId="2" applyBorder="1" applyAlignment="1">
      <alignment vertical="center"/>
    </xf>
    <xf numFmtId="0" fontId="13" fillId="0" borderId="5" xfId="2" applyFont="1" applyBorder="1" applyAlignment="1">
      <alignment vertical="center"/>
    </xf>
    <xf numFmtId="182" fontId="26" fillId="0" borderId="8" xfId="2" applyNumberFormat="1" applyFont="1" applyBorder="1" applyAlignment="1">
      <alignment vertical="center"/>
    </xf>
    <xf numFmtId="182" fontId="26" fillId="0" borderId="6" xfId="2" applyNumberFormat="1" applyFont="1" applyBorder="1" applyAlignment="1">
      <alignment vertical="center"/>
    </xf>
    <xf numFmtId="0" fontId="22" fillId="0" borderId="0" xfId="2" applyFont="1" applyAlignment="1">
      <alignment vertical="center"/>
    </xf>
    <xf numFmtId="183" fontId="10" fillId="3" borderId="15" xfId="3" applyNumberFormat="1" applyFont="1" applyFill="1" applyBorder="1" applyAlignment="1">
      <alignment vertical="center"/>
    </xf>
    <xf numFmtId="0" fontId="14" fillId="0" borderId="14" xfId="2" applyFont="1" applyBorder="1" applyAlignment="1">
      <alignment vertical="center"/>
    </xf>
    <xf numFmtId="181" fontId="0" fillId="3" borderId="15" xfId="3" applyNumberFormat="1" applyFont="1" applyFill="1" applyBorder="1" applyAlignment="1">
      <alignment vertical="center"/>
    </xf>
    <xf numFmtId="0" fontId="10" fillId="0" borderId="13" xfId="2" applyBorder="1" applyAlignment="1">
      <alignment vertical="center"/>
    </xf>
    <xf numFmtId="0" fontId="14" fillId="0" borderId="0" xfId="2" applyFont="1" applyFill="1" applyAlignment="1">
      <alignment vertical="center"/>
    </xf>
    <xf numFmtId="0" fontId="13" fillId="0" borderId="0" xfId="2" applyFont="1" applyFill="1" applyAlignment="1">
      <alignment horizontal="left" vertical="center"/>
    </xf>
    <xf numFmtId="0" fontId="4" fillId="0" borderId="0" xfId="0" applyFont="1" applyAlignment="1">
      <alignment vertical="center"/>
    </xf>
    <xf numFmtId="49" fontId="13" fillId="0" borderId="0" xfId="2" applyNumberFormat="1" applyFont="1" applyAlignment="1">
      <alignment vertical="center"/>
    </xf>
    <xf numFmtId="49" fontId="22" fillId="0" borderId="0" xfId="2" applyNumberFormat="1" applyFont="1" applyAlignment="1">
      <alignment vertical="center"/>
    </xf>
    <xf numFmtId="49" fontId="13" fillId="0" borderId="1" xfId="2" applyNumberFormat="1" applyFont="1" applyBorder="1" applyAlignment="1">
      <alignment vertical="center"/>
    </xf>
    <xf numFmtId="0" fontId="13" fillId="0" borderId="4" xfId="2" applyFont="1" applyBorder="1" applyAlignment="1">
      <alignment vertical="center"/>
    </xf>
    <xf numFmtId="0" fontId="13" fillId="0" borderId="4" xfId="2" applyFont="1" applyBorder="1" applyAlignment="1">
      <alignment horizontal="center" vertical="center"/>
    </xf>
    <xf numFmtId="0" fontId="13" fillId="0" borderId="3" xfId="2" applyFont="1" applyBorder="1" applyAlignment="1">
      <alignment horizontal="center" vertical="center"/>
    </xf>
    <xf numFmtId="49" fontId="13" fillId="0" borderId="9" xfId="2" applyNumberFormat="1" applyFont="1" applyBorder="1" applyAlignment="1">
      <alignment vertical="center"/>
    </xf>
    <xf numFmtId="49" fontId="13" fillId="0" borderId="5" xfId="2" applyNumberFormat="1" applyFont="1" applyBorder="1" applyAlignment="1">
      <alignment vertical="center"/>
    </xf>
    <xf numFmtId="0" fontId="13" fillId="0" borderId="7" xfId="2" applyFont="1" applyBorder="1" applyAlignment="1">
      <alignment vertical="center"/>
    </xf>
    <xf numFmtId="0" fontId="13" fillId="0" borderId="11" xfId="2" applyFont="1" applyBorder="1" applyAlignment="1">
      <alignment vertical="center"/>
    </xf>
    <xf numFmtId="0" fontId="13" fillId="0" borderId="8" xfId="2" applyFont="1" applyBorder="1" applyAlignment="1">
      <alignment horizontal="center" vertical="center"/>
    </xf>
    <xf numFmtId="0" fontId="13" fillId="0" borderId="7" xfId="2" applyFont="1" applyBorder="1" applyAlignment="1">
      <alignment horizontal="center" vertical="center"/>
    </xf>
    <xf numFmtId="0" fontId="13" fillId="0" borderId="6" xfId="2" applyFont="1" applyBorder="1" applyAlignment="1">
      <alignment horizontal="center" vertical="center"/>
    </xf>
    <xf numFmtId="0" fontId="13" fillId="0" borderId="5" xfId="2" applyFont="1" applyBorder="1" applyAlignment="1">
      <alignment horizontal="center" vertical="center"/>
    </xf>
    <xf numFmtId="0" fontId="13" fillId="0" borderId="0" xfId="2" applyFont="1" applyAlignment="1">
      <alignment horizontal="center" vertical="center"/>
    </xf>
    <xf numFmtId="0" fontId="13" fillId="0" borderId="11" xfId="2" applyFont="1" applyBorder="1" applyAlignment="1">
      <alignment horizontal="center" vertical="center"/>
    </xf>
    <xf numFmtId="178" fontId="13" fillId="0" borderId="4" xfId="3" applyNumberFormat="1" applyFont="1" applyBorder="1" applyAlignment="1">
      <alignment vertical="center"/>
    </xf>
    <xf numFmtId="178" fontId="13" fillId="0" borderId="2" xfId="3" applyNumberFormat="1" applyFont="1" applyBorder="1" applyAlignment="1">
      <alignment vertical="center"/>
    </xf>
    <xf numFmtId="38" fontId="13" fillId="0" borderId="11" xfId="3" applyFont="1" applyBorder="1" applyAlignment="1">
      <alignment vertical="center"/>
    </xf>
    <xf numFmtId="38" fontId="13" fillId="0" borderId="0" xfId="3" applyFont="1" applyBorder="1" applyAlignment="1">
      <alignment vertical="center"/>
    </xf>
    <xf numFmtId="178" fontId="13" fillId="0" borderId="11" xfId="2" applyNumberFormat="1" applyFont="1" applyBorder="1" applyAlignment="1">
      <alignment vertical="center"/>
    </xf>
    <xf numFmtId="178" fontId="13" fillId="0" borderId="10" xfId="2" applyNumberFormat="1" applyFont="1" applyBorder="1" applyAlignment="1">
      <alignment vertical="center"/>
    </xf>
    <xf numFmtId="38" fontId="13" fillId="0" borderId="0" xfId="2" applyNumberFormat="1" applyFont="1" applyAlignment="1">
      <alignment vertical="center"/>
    </xf>
    <xf numFmtId="38" fontId="13" fillId="0" borderId="11" xfId="2" applyNumberFormat="1" applyFont="1" applyBorder="1" applyAlignment="1">
      <alignment vertical="center"/>
    </xf>
    <xf numFmtId="178" fontId="13" fillId="0" borderId="11" xfId="3" applyNumberFormat="1" applyFont="1" applyFill="1" applyBorder="1" applyAlignment="1">
      <alignment vertical="center"/>
    </xf>
    <xf numFmtId="38" fontId="13" fillId="0" borderId="1" xfId="3" applyFont="1" applyBorder="1" applyAlignment="1">
      <alignment vertical="center"/>
    </xf>
    <xf numFmtId="38" fontId="13" fillId="0" borderId="3" xfId="3" applyFont="1" applyBorder="1" applyAlignment="1">
      <alignment vertical="center"/>
    </xf>
    <xf numFmtId="38" fontId="13" fillId="0" borderId="4" xfId="3" applyFont="1" applyBorder="1" applyAlignment="1">
      <alignment vertical="center"/>
    </xf>
    <xf numFmtId="178" fontId="13" fillId="0" borderId="10" xfId="3" applyNumberFormat="1" applyFont="1" applyBorder="1" applyAlignment="1">
      <alignment vertical="center"/>
    </xf>
    <xf numFmtId="38" fontId="13" fillId="0" borderId="11" xfId="3" applyNumberFormat="1" applyFont="1" applyBorder="1" applyAlignment="1">
      <alignment vertical="center"/>
    </xf>
    <xf numFmtId="38" fontId="13" fillId="0" borderId="0" xfId="3" applyNumberFormat="1" applyFont="1" applyBorder="1" applyAlignment="1">
      <alignment vertical="center"/>
    </xf>
    <xf numFmtId="178" fontId="13" fillId="0" borderId="11" xfId="3" applyNumberFormat="1" applyFont="1" applyBorder="1" applyAlignment="1">
      <alignment vertical="center"/>
    </xf>
    <xf numFmtId="38" fontId="13" fillId="0" borderId="9" xfId="3" applyFont="1" applyBorder="1" applyAlignment="1">
      <alignment vertical="center"/>
    </xf>
    <xf numFmtId="0" fontId="13" fillId="0" borderId="13" xfId="2" applyFont="1" applyBorder="1" applyAlignment="1">
      <alignment vertical="center"/>
    </xf>
    <xf numFmtId="178" fontId="13" fillId="0" borderId="15" xfId="3" applyNumberFormat="1" applyFont="1" applyBorder="1" applyAlignment="1">
      <alignment vertical="center"/>
    </xf>
    <xf numFmtId="178" fontId="13" fillId="0" borderId="13" xfId="3" applyNumberFormat="1" applyFont="1" applyBorder="1" applyAlignment="1">
      <alignment vertical="center"/>
    </xf>
    <xf numFmtId="38" fontId="13" fillId="0" borderId="15" xfId="3" applyFont="1" applyBorder="1" applyAlignment="1">
      <alignment vertical="center"/>
    </xf>
    <xf numFmtId="38" fontId="13" fillId="0" borderId="14" xfId="3" applyFont="1" applyBorder="1" applyAlignment="1">
      <alignment vertical="center"/>
    </xf>
    <xf numFmtId="178" fontId="13" fillId="0" borderId="15" xfId="2" applyNumberFormat="1" applyFont="1" applyBorder="1" applyAlignment="1">
      <alignment vertical="center"/>
    </xf>
    <xf numFmtId="178" fontId="13" fillId="0" borderId="13" xfId="2" applyNumberFormat="1" applyFont="1" applyBorder="1" applyAlignment="1">
      <alignment vertical="center"/>
    </xf>
    <xf numFmtId="38" fontId="13" fillId="0" borderId="12" xfId="2" applyNumberFormat="1" applyFont="1" applyBorder="1" applyAlignment="1">
      <alignment vertical="center"/>
    </xf>
    <xf numFmtId="178" fontId="13" fillId="0" borderId="15" xfId="3" applyNumberFormat="1" applyFont="1" applyFill="1" applyBorder="1" applyAlignment="1">
      <alignment vertical="center"/>
    </xf>
    <xf numFmtId="38" fontId="13" fillId="0" borderId="12" xfId="3" applyFont="1" applyBorder="1" applyAlignment="1">
      <alignment vertical="center"/>
    </xf>
    <xf numFmtId="38" fontId="13" fillId="0" borderId="15" xfId="3" applyNumberFormat="1" applyFont="1" applyBorder="1" applyAlignment="1">
      <alignment vertical="center"/>
    </xf>
    <xf numFmtId="38" fontId="13" fillId="0" borderId="12" xfId="3" applyNumberFormat="1" applyFont="1" applyBorder="1" applyAlignment="1">
      <alignment vertical="center"/>
    </xf>
    <xf numFmtId="38" fontId="13" fillId="0" borderId="13" xfId="3" applyNumberFormat="1" applyFont="1" applyBorder="1" applyAlignment="1">
      <alignment vertical="center"/>
    </xf>
    <xf numFmtId="179" fontId="13" fillId="0" borderId="0" xfId="2" applyNumberFormat="1" applyFont="1" applyAlignment="1">
      <alignment vertical="center"/>
    </xf>
    <xf numFmtId="180" fontId="13" fillId="0" borderId="0" xfId="3" applyNumberFormat="1" applyFont="1" applyAlignment="1">
      <alignment vertical="center"/>
    </xf>
    <xf numFmtId="178" fontId="13" fillId="0" borderId="0" xfId="3" applyNumberFormat="1" applyFont="1" applyAlignment="1">
      <alignment vertical="center"/>
    </xf>
    <xf numFmtId="0" fontId="4" fillId="0" borderId="1" xfId="0" applyFont="1" applyBorder="1" applyAlignment="1">
      <alignment vertical="center"/>
    </xf>
    <xf numFmtId="0" fontId="4" fillId="0" borderId="3" xfId="0" applyFont="1" applyBorder="1" applyAlignment="1">
      <alignment vertical="center"/>
    </xf>
    <xf numFmtId="0" fontId="4" fillId="0" borderId="9" xfId="0" applyFont="1" applyBorder="1" applyAlignment="1">
      <alignment vertical="center"/>
    </xf>
    <xf numFmtId="0" fontId="4" fillId="0" borderId="0" xfId="0" applyFont="1" applyBorder="1" applyAlignment="1">
      <alignment vertical="center"/>
    </xf>
    <xf numFmtId="0" fontId="4" fillId="0" borderId="5" xfId="0" applyFont="1" applyBorder="1" applyAlignment="1">
      <alignment vertical="center"/>
    </xf>
    <xf numFmtId="0" fontId="4" fillId="0" borderId="7" xfId="0" applyFont="1" applyBorder="1" applyAlignment="1">
      <alignment vertical="center"/>
    </xf>
    <xf numFmtId="176" fontId="4" fillId="0" borderId="0" xfId="1" applyNumberFormat="1" applyFont="1" applyBorder="1" applyAlignment="1">
      <alignment vertical="center"/>
    </xf>
    <xf numFmtId="176" fontId="4" fillId="0" borderId="11" xfId="1" applyNumberFormat="1" applyFont="1" applyBorder="1" applyAlignment="1">
      <alignment vertical="center"/>
    </xf>
    <xf numFmtId="176" fontId="4" fillId="0" borderId="4" xfId="1" applyNumberFormat="1" applyFont="1" applyBorder="1" applyAlignment="1">
      <alignment vertical="center"/>
    </xf>
    <xf numFmtId="0" fontId="4" fillId="0" borderId="12" xfId="0" applyFont="1" applyBorder="1" applyAlignment="1">
      <alignment vertical="center"/>
    </xf>
    <xf numFmtId="176" fontId="4" fillId="0" borderId="14" xfId="1" applyNumberFormat="1" applyFont="1" applyBorder="1" applyAlignment="1">
      <alignment vertical="center"/>
    </xf>
    <xf numFmtId="176" fontId="4" fillId="0" borderId="15" xfId="1" applyNumberFormat="1" applyFont="1" applyBorder="1" applyAlignment="1">
      <alignment vertical="center"/>
    </xf>
    <xf numFmtId="0" fontId="4" fillId="0" borderId="4" xfId="0" applyFont="1" applyBorder="1" applyAlignment="1">
      <alignment vertical="center"/>
    </xf>
    <xf numFmtId="177" fontId="4" fillId="0" borderId="0" xfId="1" applyNumberFormat="1" applyFont="1" applyAlignment="1">
      <alignment vertical="center"/>
    </xf>
    <xf numFmtId="177" fontId="4" fillId="0" borderId="1" xfId="0" applyNumberFormat="1" applyFont="1" applyBorder="1" applyAlignment="1">
      <alignment vertical="center"/>
    </xf>
    <xf numFmtId="177" fontId="4" fillId="0" borderId="4" xfId="0" applyNumberFormat="1" applyFont="1" applyBorder="1" applyAlignment="1">
      <alignment vertical="center"/>
    </xf>
    <xf numFmtId="177" fontId="4" fillId="0" borderId="9" xfId="0" applyNumberFormat="1" applyFont="1" applyBorder="1" applyAlignment="1">
      <alignment vertical="center"/>
    </xf>
    <xf numFmtId="177" fontId="4" fillId="0" borderId="11" xfId="0" applyNumberFormat="1" applyFont="1" applyBorder="1" applyAlignment="1">
      <alignment vertical="center"/>
    </xf>
    <xf numFmtId="177" fontId="4" fillId="0" borderId="14" xfId="1" applyNumberFormat="1" applyFont="1" applyBorder="1" applyAlignment="1">
      <alignment vertical="center"/>
    </xf>
    <xf numFmtId="177" fontId="4" fillId="0" borderId="3" xfId="0" applyNumberFormat="1" applyFont="1" applyBorder="1" applyAlignment="1">
      <alignment vertical="center"/>
    </xf>
    <xf numFmtId="177" fontId="4" fillId="0" borderId="0" xfId="0" applyNumberFormat="1" applyFont="1" applyBorder="1" applyAlignment="1">
      <alignment vertical="center"/>
    </xf>
    <xf numFmtId="177" fontId="4" fillId="0" borderId="9" xfId="1" applyNumberFormat="1" applyFont="1" applyBorder="1" applyAlignment="1">
      <alignment vertical="center"/>
    </xf>
    <xf numFmtId="177" fontId="4" fillId="0" borderId="0" xfId="1" applyNumberFormat="1" applyFont="1" applyBorder="1" applyAlignment="1">
      <alignment vertical="center"/>
    </xf>
    <xf numFmtId="177" fontId="4" fillId="0" borderId="4" xfId="1" applyNumberFormat="1" applyFont="1" applyBorder="1" applyAlignment="1">
      <alignment vertical="center"/>
    </xf>
    <xf numFmtId="177" fontId="4" fillId="0" borderId="10" xfId="1" applyNumberFormat="1" applyFont="1" applyBorder="1" applyAlignment="1">
      <alignment vertical="center"/>
    </xf>
    <xf numFmtId="177" fontId="4" fillId="0" borderId="11" xfId="1" applyNumberFormat="1" applyFont="1" applyBorder="1" applyAlignment="1">
      <alignment vertical="center"/>
    </xf>
    <xf numFmtId="177" fontId="4" fillId="0" borderId="12" xfId="1" applyNumberFormat="1" applyFont="1" applyBorder="1" applyAlignment="1">
      <alignment vertical="center"/>
    </xf>
    <xf numFmtId="177" fontId="4" fillId="0" borderId="15" xfId="1" applyNumberFormat="1" applyFont="1" applyBorder="1" applyAlignment="1">
      <alignment vertical="center"/>
    </xf>
    <xf numFmtId="177" fontId="4" fillId="0" borderId="13" xfId="1" applyNumberFormat="1" applyFont="1" applyBorder="1" applyAlignment="1">
      <alignment vertical="center"/>
    </xf>
    <xf numFmtId="177" fontId="4" fillId="0" borderId="3" xfId="1" applyNumberFormat="1" applyFont="1" applyBorder="1" applyAlignment="1">
      <alignment vertical="center"/>
    </xf>
    <xf numFmtId="177" fontId="4" fillId="0" borderId="7" xfId="1" applyNumberFormat="1" applyFont="1" applyBorder="1" applyAlignment="1">
      <alignment vertical="center"/>
    </xf>
    <xf numFmtId="176" fontId="4" fillId="0" borderId="0" xfId="1" applyNumberFormat="1" applyFont="1" applyAlignment="1">
      <alignment vertical="center"/>
    </xf>
    <xf numFmtId="176" fontId="4" fillId="0" borderId="9" xfId="1" applyNumberFormat="1" applyFont="1" applyBorder="1" applyAlignment="1">
      <alignment vertical="center"/>
    </xf>
    <xf numFmtId="176" fontId="4" fillId="0" borderId="10" xfId="1" applyNumberFormat="1" applyFont="1" applyBorder="1" applyAlignment="1">
      <alignment vertical="center"/>
    </xf>
    <xf numFmtId="176" fontId="4" fillId="0" borderId="12" xfId="1" applyNumberFormat="1" applyFont="1" applyBorder="1" applyAlignment="1">
      <alignment vertical="center"/>
    </xf>
    <xf numFmtId="176" fontId="4" fillId="0" borderId="13" xfId="1" applyNumberFormat="1" applyFont="1" applyBorder="1" applyAlignment="1">
      <alignment vertical="center"/>
    </xf>
    <xf numFmtId="176" fontId="4" fillId="0" borderId="3" xfId="1" applyNumberFormat="1" applyFont="1" applyBorder="1" applyAlignment="1">
      <alignment vertical="center"/>
    </xf>
    <xf numFmtId="176" fontId="4" fillId="0" borderId="7" xfId="1" applyNumberFormat="1" applyFont="1" applyBorder="1" applyAlignment="1">
      <alignment vertical="center"/>
    </xf>
    <xf numFmtId="176" fontId="4" fillId="0" borderId="8" xfId="1" applyNumberFormat="1" applyFont="1" applyBorder="1" applyAlignment="1">
      <alignment vertical="center"/>
    </xf>
    <xf numFmtId="0" fontId="13" fillId="2" borderId="1" xfId="2" applyFont="1" applyFill="1" applyBorder="1" applyAlignment="1">
      <alignment vertical="center"/>
    </xf>
    <xf numFmtId="0" fontId="14" fillId="2" borderId="12" xfId="2" applyFont="1" applyFill="1" applyBorder="1" applyAlignment="1">
      <alignment horizontal="center" vertical="center"/>
    </xf>
    <xf numFmtId="0" fontId="10" fillId="0" borderId="1" xfId="2" applyFill="1" applyBorder="1" applyAlignment="1">
      <alignment vertical="center"/>
    </xf>
    <xf numFmtId="0" fontId="14" fillId="0" borderId="1" xfId="2" applyFont="1" applyFill="1" applyBorder="1" applyAlignment="1">
      <alignment horizontal="center" vertical="center"/>
    </xf>
    <xf numFmtId="0" fontId="14" fillId="0" borderId="4" xfId="2" applyFont="1" applyFill="1" applyBorder="1" applyAlignment="1">
      <alignment horizontal="center" vertical="center"/>
    </xf>
    <xf numFmtId="0" fontId="14" fillId="0" borderId="3" xfId="2" applyFont="1" applyFill="1" applyBorder="1" applyAlignment="1">
      <alignment horizontal="center" vertical="center"/>
    </xf>
    <xf numFmtId="0" fontId="13" fillId="0" borderId="8" xfId="2" applyFont="1" applyBorder="1" applyAlignment="1">
      <alignment vertical="center"/>
    </xf>
    <xf numFmtId="0" fontId="10" fillId="0" borderId="5" xfId="2" applyFill="1" applyBorder="1" applyAlignment="1">
      <alignment vertical="center"/>
    </xf>
    <xf numFmtId="0" fontId="14" fillId="0" borderId="5" xfId="2" applyFont="1" applyFill="1" applyBorder="1" applyAlignment="1">
      <alignment horizontal="center" vertical="center"/>
    </xf>
    <xf numFmtId="0" fontId="14" fillId="0" borderId="8" xfId="2" applyFont="1" applyFill="1" applyBorder="1" applyAlignment="1">
      <alignment horizontal="center" vertical="center"/>
    </xf>
    <xf numFmtId="0" fontId="14" fillId="0" borderId="7" xfId="2" applyFont="1" applyFill="1" applyBorder="1" applyAlignment="1">
      <alignment horizontal="center" vertical="center"/>
    </xf>
    <xf numFmtId="184" fontId="10" fillId="2" borderId="4" xfId="3" applyNumberFormat="1" applyFont="1" applyFill="1" applyBorder="1" applyAlignment="1">
      <alignment vertical="center"/>
    </xf>
    <xf numFmtId="184" fontId="10" fillId="2" borderId="10" xfId="3" applyNumberFormat="1" applyFont="1" applyFill="1" applyBorder="1" applyAlignment="1">
      <alignment vertical="center"/>
    </xf>
    <xf numFmtId="0" fontId="10" fillId="0" borderId="4" xfId="2" applyBorder="1" applyAlignment="1">
      <alignment vertical="center"/>
    </xf>
    <xf numFmtId="0" fontId="14" fillId="0" borderId="9" xfId="2" applyFont="1" applyFill="1" applyBorder="1" applyAlignment="1">
      <alignment vertical="center"/>
    </xf>
    <xf numFmtId="181" fontId="13" fillId="0" borderId="9" xfId="3" applyNumberFormat="1" applyFont="1" applyFill="1" applyBorder="1" applyAlignment="1">
      <alignment vertical="center"/>
    </xf>
    <xf numFmtId="38" fontId="13" fillId="0" borderId="9" xfId="3" applyFont="1" applyFill="1" applyBorder="1" applyAlignment="1">
      <alignment vertical="center"/>
    </xf>
    <xf numFmtId="38" fontId="13" fillId="0" borderId="11" xfId="3" applyFont="1" applyFill="1" applyBorder="1" applyAlignment="1">
      <alignment vertical="center"/>
    </xf>
    <xf numFmtId="184" fontId="10" fillId="2" borderId="11" xfId="3" applyNumberFormat="1" applyFont="1" applyFill="1" applyBorder="1" applyAlignment="1">
      <alignment vertical="center"/>
    </xf>
    <xf numFmtId="0" fontId="10" fillId="0" borderId="11" xfId="2" applyBorder="1" applyAlignment="1">
      <alignment vertical="center"/>
    </xf>
    <xf numFmtId="38" fontId="13" fillId="0" borderId="0" xfId="3" applyFont="1" applyFill="1" applyBorder="1" applyAlignment="1">
      <alignment horizontal="center" vertical="center"/>
    </xf>
    <xf numFmtId="38" fontId="13" fillId="0" borderId="11" xfId="3" applyFont="1" applyFill="1" applyBorder="1" applyAlignment="1">
      <alignment horizontal="center" vertical="center"/>
    </xf>
    <xf numFmtId="40" fontId="13" fillId="0" borderId="9" xfId="3" applyNumberFormat="1" applyFont="1" applyFill="1" applyBorder="1" applyAlignment="1">
      <alignment vertical="center"/>
    </xf>
    <xf numFmtId="10" fontId="13" fillId="0" borderId="8" xfId="3" applyNumberFormat="1" applyFont="1" applyFill="1" applyBorder="1" applyAlignment="1">
      <alignment vertical="center"/>
    </xf>
    <xf numFmtId="38" fontId="13" fillId="0" borderId="8" xfId="3" applyFont="1" applyFill="1" applyBorder="1" applyAlignment="1">
      <alignment horizontal="center" vertical="center"/>
    </xf>
    <xf numFmtId="0" fontId="14" fillId="0" borderId="12" xfId="2" applyFont="1" applyFill="1" applyBorder="1" applyAlignment="1">
      <alignment vertical="center"/>
    </xf>
    <xf numFmtId="38" fontId="10" fillId="0" borderId="14" xfId="3" applyFont="1" applyFill="1" applyBorder="1" applyAlignment="1">
      <alignment vertical="center"/>
    </xf>
    <xf numFmtId="38" fontId="10" fillId="0" borderId="13" xfId="3" applyFont="1" applyFill="1" applyBorder="1" applyAlignment="1">
      <alignment vertical="center"/>
    </xf>
    <xf numFmtId="184" fontId="10" fillId="2" borderId="2" xfId="3" applyNumberFormat="1" applyFont="1" applyFill="1" applyBorder="1" applyAlignment="1">
      <alignment vertical="center"/>
    </xf>
    <xf numFmtId="181" fontId="0" fillId="0" borderId="0" xfId="3" applyNumberFormat="1" applyFont="1" applyFill="1" applyAlignment="1">
      <alignment vertical="center"/>
    </xf>
    <xf numFmtId="0" fontId="14" fillId="0" borderId="3" xfId="2" applyFont="1" applyFill="1" applyBorder="1" applyAlignment="1">
      <alignment vertical="center"/>
    </xf>
    <xf numFmtId="181" fontId="0" fillId="0" borderId="3" xfId="3" applyNumberFormat="1" applyFont="1" applyFill="1" applyBorder="1" applyAlignment="1">
      <alignment vertical="center"/>
    </xf>
    <xf numFmtId="0" fontId="14" fillId="0" borderId="7" xfId="2" applyFont="1" applyFill="1" applyBorder="1" applyAlignment="1">
      <alignment vertical="center"/>
    </xf>
    <xf numFmtId="181" fontId="0" fillId="0" borderId="7" xfId="3" applyNumberFormat="1" applyFont="1" applyFill="1" applyBorder="1" applyAlignment="1">
      <alignment vertical="center"/>
    </xf>
    <xf numFmtId="0" fontId="14" fillId="0" borderId="14" xfId="2" applyFont="1" applyFill="1" applyBorder="1" applyAlignment="1">
      <alignment vertical="center"/>
    </xf>
    <xf numFmtId="181" fontId="0" fillId="0" borderId="14" xfId="3" applyNumberFormat="1" applyFont="1" applyFill="1" applyBorder="1" applyAlignment="1">
      <alignment vertical="center"/>
    </xf>
    <xf numFmtId="181" fontId="10" fillId="0" borderId="0" xfId="2" applyNumberFormat="1" applyFill="1" applyAlignment="1">
      <alignment vertical="center"/>
    </xf>
    <xf numFmtId="184" fontId="10" fillId="2" borderId="8" xfId="3" applyNumberFormat="1" applyFont="1" applyFill="1" applyBorder="1" applyAlignment="1">
      <alignment vertical="center"/>
    </xf>
    <xf numFmtId="184" fontId="10" fillId="2" borderId="6" xfId="3" applyNumberFormat="1" applyFont="1" applyFill="1" applyBorder="1" applyAlignment="1">
      <alignment vertical="center"/>
    </xf>
    <xf numFmtId="0" fontId="10" fillId="0" borderId="8" xfId="2" applyBorder="1" applyAlignment="1">
      <alignment vertical="center"/>
    </xf>
    <xf numFmtId="184" fontId="13" fillId="0" borderId="0" xfId="2" applyNumberFormat="1" applyFont="1" applyAlignment="1">
      <alignment vertical="center"/>
    </xf>
    <xf numFmtId="0" fontId="13" fillId="8" borderId="4" xfId="2" applyFont="1" applyFill="1" applyBorder="1" applyAlignment="1">
      <alignment horizontal="center" vertical="center"/>
    </xf>
    <xf numFmtId="184" fontId="29" fillId="6" borderId="5" xfId="3" applyNumberFormat="1" applyFont="1" applyFill="1" applyBorder="1" applyAlignment="1">
      <alignment vertical="center"/>
    </xf>
    <xf numFmtId="184" fontId="29" fillId="6" borderId="15" xfId="3" applyNumberFormat="1" applyFont="1" applyFill="1" applyBorder="1" applyAlignment="1">
      <alignment vertical="center"/>
    </xf>
    <xf numFmtId="38" fontId="29" fillId="6" borderId="14" xfId="3" applyFont="1" applyFill="1" applyBorder="1" applyAlignment="1">
      <alignment vertical="center"/>
    </xf>
    <xf numFmtId="38" fontId="29" fillId="6" borderId="15" xfId="3" applyFont="1" applyFill="1" applyBorder="1" applyAlignment="1">
      <alignment vertical="center"/>
    </xf>
    <xf numFmtId="0" fontId="10" fillId="0" borderId="9" xfId="2" applyFill="1" applyBorder="1" applyAlignment="1">
      <alignment vertical="center"/>
    </xf>
    <xf numFmtId="181" fontId="10" fillId="8" borderId="4" xfId="2" applyNumberFormat="1" applyFont="1" applyFill="1" applyBorder="1" applyAlignment="1">
      <alignment vertical="center"/>
    </xf>
    <xf numFmtId="181" fontId="10" fillId="8" borderId="11" xfId="2" applyNumberFormat="1" applyFont="1" applyFill="1" applyBorder="1" applyAlignment="1">
      <alignment vertical="center"/>
    </xf>
    <xf numFmtId="181" fontId="10" fillId="8" borderId="8" xfId="2" applyNumberFormat="1" applyFont="1" applyFill="1" applyBorder="1" applyAlignment="1">
      <alignment vertical="center"/>
    </xf>
    <xf numFmtId="181" fontId="28" fillId="8" borderId="15" xfId="2" applyNumberFormat="1" applyFont="1" applyFill="1" applyBorder="1" applyAlignment="1">
      <alignment vertical="center"/>
    </xf>
    <xf numFmtId="0" fontId="13" fillId="8" borderId="8" xfId="2" applyFont="1" applyFill="1" applyBorder="1" applyAlignment="1">
      <alignment horizontal="center" vertical="center"/>
    </xf>
    <xf numFmtId="0" fontId="14" fillId="2" borderId="15" xfId="2" applyFont="1" applyFill="1" applyBorder="1" applyAlignment="1">
      <alignment horizontal="center" vertical="center"/>
    </xf>
    <xf numFmtId="0" fontId="14" fillId="2" borderId="14" xfId="2" applyFont="1" applyFill="1" applyBorder="1" applyAlignment="1">
      <alignment horizontal="center" vertical="center"/>
    </xf>
    <xf numFmtId="0" fontId="10" fillId="6" borderId="0" xfId="2" applyFill="1" applyAlignment="1">
      <alignment vertical="center"/>
    </xf>
    <xf numFmtId="0" fontId="22" fillId="6" borderId="0" xfId="2" applyFont="1" applyFill="1" applyAlignment="1">
      <alignment vertical="center"/>
    </xf>
    <xf numFmtId="177" fontId="4" fillId="0" borderId="8" xfId="1" applyNumberFormat="1" applyFont="1" applyBorder="1" applyAlignment="1">
      <alignment vertical="center"/>
    </xf>
    <xf numFmtId="0" fontId="30" fillId="0" borderId="0" xfId="2" applyFont="1" applyAlignment="1">
      <alignment vertical="center"/>
    </xf>
    <xf numFmtId="0" fontId="13" fillId="0" borderId="2" xfId="2" applyFont="1" applyBorder="1" applyAlignment="1">
      <alignment horizontal="center" vertical="center"/>
    </xf>
    <xf numFmtId="0" fontId="10" fillId="0" borderId="0" xfId="2" applyFill="1" applyBorder="1" applyAlignment="1">
      <alignment vertical="center"/>
    </xf>
    <xf numFmtId="0" fontId="11" fillId="0" borderId="7" xfId="2" applyFont="1" applyBorder="1" applyAlignment="1">
      <alignment vertical="center"/>
    </xf>
    <xf numFmtId="0" fontId="10" fillId="0" borderId="7" xfId="2" applyBorder="1" applyAlignment="1">
      <alignment vertical="center"/>
    </xf>
    <xf numFmtId="0" fontId="22" fillId="4" borderId="7" xfId="2" applyFont="1" applyFill="1" applyBorder="1" applyAlignment="1">
      <alignment vertical="center"/>
    </xf>
    <xf numFmtId="0" fontId="13" fillId="8" borderId="15" xfId="2" applyFont="1" applyFill="1" applyBorder="1" applyAlignment="1">
      <alignment vertical="center"/>
    </xf>
    <xf numFmtId="181" fontId="27" fillId="8" borderId="8" xfId="3" applyNumberFormat="1" applyFont="1" applyFill="1" applyBorder="1" applyAlignment="1">
      <alignment vertical="center"/>
    </xf>
    <xf numFmtId="0" fontId="4" fillId="0" borderId="4" xfId="0" applyFont="1" applyBorder="1" applyAlignment="1">
      <alignment horizontal="center" vertical="center"/>
    </xf>
    <xf numFmtId="0" fontId="4" fillId="0" borderId="9" xfId="0" applyFont="1" applyBorder="1" applyAlignment="1">
      <alignment horizontal="center" vertical="center"/>
    </xf>
    <xf numFmtId="0" fontId="4" fillId="0" borderId="11" xfId="0" applyFont="1" applyBorder="1" applyAlignment="1">
      <alignment horizontal="center" vertical="center"/>
    </xf>
    <xf numFmtId="0" fontId="4" fillId="0" borderId="5" xfId="0" applyFont="1" applyBorder="1" applyAlignment="1">
      <alignment horizontal="center" vertical="center" wrapText="1"/>
    </xf>
    <xf numFmtId="0" fontId="10" fillId="0" borderId="3" xfId="2" applyBorder="1" applyAlignment="1">
      <alignment vertical="center"/>
    </xf>
    <xf numFmtId="0" fontId="14" fillId="0" borderId="10" xfId="2" applyFont="1" applyBorder="1" applyAlignment="1">
      <alignment vertical="center"/>
    </xf>
    <xf numFmtId="0" fontId="10" fillId="3" borderId="1" xfId="2" applyFill="1" applyBorder="1" applyAlignment="1">
      <alignment vertical="center"/>
    </xf>
    <xf numFmtId="0" fontId="10" fillId="3" borderId="3" xfId="2" applyFill="1" applyBorder="1" applyAlignment="1">
      <alignment vertical="center"/>
    </xf>
    <xf numFmtId="0" fontId="10" fillId="3" borderId="9" xfId="2" applyFill="1" applyBorder="1" applyAlignment="1">
      <alignment vertical="center"/>
    </xf>
    <xf numFmtId="0" fontId="10" fillId="3" borderId="5" xfId="2" applyFill="1" applyBorder="1" applyAlignment="1">
      <alignment vertical="center"/>
    </xf>
    <xf numFmtId="0" fontId="14" fillId="0" borderId="1" xfId="2" applyNumberFormat="1" applyFont="1" applyBorder="1" applyAlignment="1">
      <alignment vertical="center"/>
    </xf>
    <xf numFmtId="0" fontId="14" fillId="0" borderId="9" xfId="2" applyNumberFormat="1" applyFont="1" applyBorder="1" applyAlignment="1">
      <alignment vertical="center"/>
    </xf>
    <xf numFmtId="0" fontId="14" fillId="0" borderId="5" xfId="2" applyNumberFormat="1" applyFont="1" applyBorder="1" applyAlignment="1">
      <alignment vertical="center"/>
    </xf>
    <xf numFmtId="0" fontId="14" fillId="0" borderId="12" xfId="2" applyFont="1" applyBorder="1" applyAlignment="1">
      <alignment vertical="center"/>
    </xf>
    <xf numFmtId="0" fontId="14" fillId="0" borderId="4" xfId="2" applyNumberFormat="1" applyFont="1" applyBorder="1" applyAlignment="1">
      <alignment vertical="center"/>
    </xf>
    <xf numFmtId="0" fontId="14" fillId="0" borderId="11" xfId="2" applyNumberFormat="1" applyFont="1" applyBorder="1" applyAlignment="1">
      <alignment vertical="center"/>
    </xf>
    <xf numFmtId="0" fontId="14" fillId="0" borderId="0" xfId="2" applyFont="1" applyBorder="1" applyAlignment="1">
      <alignment vertical="center"/>
    </xf>
    <xf numFmtId="0" fontId="13" fillId="7" borderId="12" xfId="2" applyFont="1" applyFill="1" applyBorder="1" applyAlignment="1">
      <alignment vertical="center" wrapText="1"/>
    </xf>
    <xf numFmtId="0" fontId="10" fillId="7" borderId="14" xfId="2" applyFill="1" applyBorder="1" applyAlignment="1">
      <alignment vertical="center" wrapText="1"/>
    </xf>
    <xf numFmtId="186" fontId="14" fillId="3" borderId="0" xfId="2" applyNumberFormat="1" applyFont="1" applyFill="1" applyAlignment="1">
      <alignment vertical="center"/>
    </xf>
    <xf numFmtId="186" fontId="14" fillId="0" borderId="0" xfId="2" applyNumberFormat="1" applyFont="1" applyAlignment="1">
      <alignment vertical="center"/>
    </xf>
    <xf numFmtId="185" fontId="11" fillId="0" borderId="0" xfId="2" applyNumberFormat="1" applyFont="1" applyAlignment="1">
      <alignment vertical="center"/>
    </xf>
    <xf numFmtId="0" fontId="14" fillId="0" borderId="0" xfId="2" applyFont="1" applyAlignment="1">
      <alignment horizontal="centerContinuous" vertical="center"/>
    </xf>
    <xf numFmtId="0" fontId="25" fillId="0" borderId="0" xfId="2" applyFont="1" applyAlignment="1">
      <alignment vertical="center"/>
    </xf>
    <xf numFmtId="38" fontId="14" fillId="3" borderId="0" xfId="3" applyFont="1" applyFill="1" applyBorder="1" applyAlignment="1">
      <alignment vertical="center"/>
    </xf>
    <xf numFmtId="38" fontId="14" fillId="3" borderId="10" xfId="3" applyFont="1" applyFill="1" applyBorder="1" applyAlignment="1">
      <alignment vertical="center"/>
    </xf>
    <xf numFmtId="181" fontId="14" fillId="0" borderId="14" xfId="3" applyNumberFormat="1" applyFont="1" applyBorder="1" applyAlignment="1">
      <alignment vertical="center"/>
    </xf>
    <xf numFmtId="38" fontId="14" fillId="3" borderId="14" xfId="3" applyFont="1" applyFill="1" applyBorder="1" applyAlignment="1">
      <alignment vertical="center"/>
    </xf>
    <xf numFmtId="38" fontId="14" fillId="3" borderId="13" xfId="3" applyFont="1" applyFill="1" applyBorder="1" applyAlignment="1">
      <alignment vertical="center"/>
    </xf>
    <xf numFmtId="0" fontId="14" fillId="0" borderId="15" xfId="2" applyFont="1" applyBorder="1" applyAlignment="1">
      <alignment vertical="center"/>
    </xf>
    <xf numFmtId="0" fontId="14" fillId="0" borderId="13" xfId="2" applyFont="1" applyBorder="1" applyAlignment="1">
      <alignment vertical="center"/>
    </xf>
    <xf numFmtId="178" fontId="14" fillId="0" borderId="0" xfId="3" applyNumberFormat="1" applyFont="1" applyBorder="1" applyAlignment="1">
      <alignment vertical="center"/>
    </xf>
    <xf numFmtId="186" fontId="14" fillId="7" borderId="0" xfId="2" applyNumberFormat="1" applyFont="1" applyFill="1" applyAlignment="1">
      <alignment vertical="center"/>
    </xf>
    <xf numFmtId="178" fontId="14" fillId="0" borderId="14" xfId="3" applyNumberFormat="1" applyFont="1" applyBorder="1" applyAlignment="1">
      <alignment vertical="center"/>
    </xf>
    <xf numFmtId="189" fontId="14" fillId="3" borderId="0" xfId="2" applyNumberFormat="1" applyFont="1" applyFill="1" applyAlignment="1">
      <alignment vertical="center"/>
    </xf>
    <xf numFmtId="189" fontId="14" fillId="3" borderId="10" xfId="2" applyNumberFormat="1" applyFont="1" applyFill="1" applyBorder="1" applyAlignment="1">
      <alignment vertical="center"/>
    </xf>
    <xf numFmtId="186" fontId="14" fillId="5" borderId="0" xfId="2" applyNumberFormat="1" applyFont="1" applyFill="1" applyAlignment="1">
      <alignment vertical="center"/>
    </xf>
    <xf numFmtId="189" fontId="14" fillId="3" borderId="14" xfId="2" applyNumberFormat="1" applyFont="1" applyFill="1" applyBorder="1" applyAlignment="1">
      <alignment vertical="center"/>
    </xf>
    <xf numFmtId="189" fontId="14" fillId="3" borderId="13" xfId="2" applyNumberFormat="1" applyFont="1" applyFill="1" applyBorder="1" applyAlignment="1">
      <alignment vertical="center"/>
    </xf>
    <xf numFmtId="40" fontId="14" fillId="0" borderId="0" xfId="2" applyNumberFormat="1" applyFont="1" applyAlignment="1">
      <alignment vertical="center"/>
    </xf>
    <xf numFmtId="40" fontId="14" fillId="0" borderId="14" xfId="2" applyNumberFormat="1" applyFont="1" applyBorder="1" applyAlignment="1">
      <alignment vertical="center"/>
    </xf>
    <xf numFmtId="40" fontId="14" fillId="0" borderId="10" xfId="2" applyNumberFormat="1" applyFont="1" applyBorder="1" applyAlignment="1">
      <alignment vertical="center"/>
    </xf>
    <xf numFmtId="40" fontId="14" fillId="0" borderId="13" xfId="2" applyNumberFormat="1" applyFont="1" applyBorder="1" applyAlignment="1">
      <alignment vertical="center"/>
    </xf>
    <xf numFmtId="40" fontId="14" fillId="0" borderId="0" xfId="2" applyNumberFormat="1" applyFont="1" applyAlignment="1">
      <alignment horizontal="right" vertical="center"/>
    </xf>
    <xf numFmtId="40" fontId="14" fillId="3" borderId="0" xfId="2" applyNumberFormat="1" applyFont="1" applyFill="1" applyAlignment="1">
      <alignment vertical="center"/>
    </xf>
    <xf numFmtId="40" fontId="14" fillId="3" borderId="14" xfId="2" applyNumberFormat="1" applyFont="1" applyFill="1" applyBorder="1" applyAlignment="1">
      <alignment vertical="center"/>
    </xf>
    <xf numFmtId="40" fontId="14" fillId="3" borderId="10" xfId="2" applyNumberFormat="1" applyFont="1" applyFill="1" applyBorder="1" applyAlignment="1">
      <alignment vertical="center"/>
    </xf>
    <xf numFmtId="40" fontId="14" fillId="3" borderId="13" xfId="2" applyNumberFormat="1" applyFont="1" applyFill="1" applyBorder="1" applyAlignment="1">
      <alignment vertical="center"/>
    </xf>
    <xf numFmtId="40" fontId="14" fillId="0" borderId="14" xfId="2" applyNumberFormat="1" applyFont="1" applyBorder="1" applyAlignment="1">
      <alignment horizontal="right" vertical="center"/>
    </xf>
    <xf numFmtId="178" fontId="14" fillId="0" borderId="0" xfId="2" applyNumberFormat="1" applyFont="1" applyAlignment="1">
      <alignment vertical="center"/>
    </xf>
    <xf numFmtId="178" fontId="14" fillId="0" borderId="14" xfId="2" applyNumberFormat="1" applyFont="1" applyBorder="1" applyAlignment="1">
      <alignment vertical="center"/>
    </xf>
    <xf numFmtId="178" fontId="14" fillId="0" borderId="0" xfId="2" applyNumberFormat="1" applyFont="1" applyAlignment="1">
      <alignment horizontal="right" vertical="center"/>
    </xf>
    <xf numFmtId="178" fontId="14" fillId="0" borderId="14" xfId="2" applyNumberFormat="1" applyFont="1" applyBorder="1" applyAlignment="1">
      <alignment horizontal="right" vertical="center"/>
    </xf>
    <xf numFmtId="178" fontId="14" fillId="0" borderId="9" xfId="2" applyNumberFormat="1" applyFont="1" applyBorder="1" applyAlignment="1">
      <alignment vertical="center"/>
    </xf>
    <xf numFmtId="178" fontId="14" fillId="0" borderId="12" xfId="2" applyNumberFormat="1" applyFont="1" applyBorder="1" applyAlignment="1">
      <alignment vertical="center"/>
    </xf>
    <xf numFmtId="182" fontId="14" fillId="0" borderId="14" xfId="2" applyNumberFormat="1" applyFont="1" applyBorder="1" applyAlignment="1">
      <alignment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0" fillId="9" borderId="0" xfId="0" applyFill="1" applyAlignment="1">
      <alignment vertical="center" wrapText="1"/>
    </xf>
    <xf numFmtId="0" fontId="0" fillId="0" borderId="0" xfId="0" applyAlignment="1">
      <alignment vertical="center" wrapText="1"/>
    </xf>
    <xf numFmtId="0" fontId="0" fillId="11" borderId="0" xfId="0" applyFill="1" applyAlignment="1">
      <alignment vertical="center" wrapText="1"/>
    </xf>
    <xf numFmtId="0" fontId="0" fillId="0" borderId="0" xfId="0" applyFill="1" applyAlignment="1">
      <alignment vertical="center" wrapText="1"/>
    </xf>
    <xf numFmtId="0" fontId="32" fillId="0" borderId="0" xfId="2" applyFont="1" applyAlignment="1">
      <alignment vertical="center"/>
    </xf>
    <xf numFmtId="0" fontId="10" fillId="0" borderId="0" xfId="2"/>
    <xf numFmtId="0" fontId="7" fillId="0" borderId="0" xfId="2" applyFont="1" applyAlignment="1">
      <alignment vertical="center"/>
    </xf>
    <xf numFmtId="0" fontId="32" fillId="0" borderId="12" xfId="2" applyFont="1" applyBorder="1" applyAlignment="1">
      <alignment vertical="center"/>
    </xf>
    <xf numFmtId="0" fontId="32" fillId="0" borderId="14" xfId="2" applyFont="1" applyBorder="1" applyAlignment="1">
      <alignment vertical="center"/>
    </xf>
    <xf numFmtId="0" fontId="32" fillId="0" borderId="13" xfId="2" applyFont="1" applyBorder="1" applyAlignment="1">
      <alignment vertical="center"/>
    </xf>
    <xf numFmtId="0" fontId="32" fillId="0" borderId="3" xfId="2" applyFont="1" applyBorder="1" applyAlignment="1">
      <alignment vertical="center"/>
    </xf>
    <xf numFmtId="0" fontId="32" fillId="0" borderId="2" xfId="2" applyFont="1" applyBorder="1" applyAlignment="1">
      <alignment vertical="center"/>
    </xf>
    <xf numFmtId="0" fontId="32" fillId="0" borderId="1" xfId="2" applyFont="1" applyBorder="1" applyAlignment="1">
      <alignment vertical="center"/>
    </xf>
    <xf numFmtId="0" fontId="32" fillId="0" borderId="10" xfId="2" applyFont="1" applyBorder="1" applyAlignment="1">
      <alignment vertical="center"/>
    </xf>
    <xf numFmtId="0" fontId="32" fillId="0" borderId="0" xfId="2" applyFont="1" applyAlignment="1">
      <alignment vertical="center" wrapText="1"/>
    </xf>
    <xf numFmtId="0" fontId="32" fillId="0" borderId="11" xfId="2" applyFont="1" applyBorder="1" applyAlignment="1">
      <alignment vertical="center" wrapText="1"/>
    </xf>
    <xf numFmtId="0" fontId="32" fillId="12" borderId="0" xfId="2" applyFont="1" applyFill="1" applyAlignment="1">
      <alignment vertical="center" wrapText="1"/>
    </xf>
    <xf numFmtId="0" fontId="32" fillId="0" borderId="9" xfId="2" applyFont="1" applyBorder="1" applyAlignment="1">
      <alignment vertical="center" wrapText="1"/>
    </xf>
    <xf numFmtId="0" fontId="32" fillId="0" borderId="4" xfId="2" applyFont="1" applyBorder="1" applyAlignment="1">
      <alignment vertical="center" wrapText="1"/>
    </xf>
    <xf numFmtId="0" fontId="10" fillId="12" borderId="10" xfId="2" applyFill="1" applyBorder="1" applyAlignment="1">
      <alignment vertical="center" wrapText="1"/>
    </xf>
    <xf numFmtId="0" fontId="32" fillId="11" borderId="3" xfId="2" applyFont="1" applyFill="1" applyBorder="1" applyAlignment="1">
      <alignment vertical="center" wrapText="1"/>
    </xf>
    <xf numFmtId="0" fontId="32" fillId="11" borderId="4" xfId="2" applyFont="1" applyFill="1" applyBorder="1" applyAlignment="1">
      <alignment vertical="center" wrapText="1"/>
    </xf>
    <xf numFmtId="0" fontId="32" fillId="12" borderId="4" xfId="2" applyFont="1" applyFill="1" applyBorder="1" applyAlignment="1">
      <alignment vertical="center" wrapText="1"/>
    </xf>
    <xf numFmtId="0" fontId="32" fillId="0" borderId="14" xfId="2" applyFont="1" applyBorder="1" applyAlignment="1">
      <alignment horizontal="center" vertical="center" wrapText="1"/>
    </xf>
    <xf numFmtId="0" fontId="32" fillId="0" borderId="15" xfId="2" applyFont="1" applyBorder="1" applyAlignment="1">
      <alignment horizontal="center" vertical="center" wrapText="1"/>
    </xf>
    <xf numFmtId="0" fontId="32" fillId="12" borderId="15" xfId="2" applyFont="1" applyFill="1" applyBorder="1" applyAlignment="1">
      <alignment horizontal="center" vertical="center" wrapText="1"/>
    </xf>
    <xf numFmtId="0" fontId="32" fillId="0" borderId="12" xfId="2" applyFont="1" applyBorder="1" applyAlignment="1">
      <alignment horizontal="center" vertical="center" wrapText="1"/>
    </xf>
    <xf numFmtId="0" fontId="10" fillId="12" borderId="13" xfId="2" applyFill="1" applyBorder="1" applyAlignment="1">
      <alignment horizontal="center" vertical="center" wrapText="1"/>
    </xf>
    <xf numFmtId="38" fontId="32" fillId="11" borderId="0" xfId="3" applyFont="1" applyFill="1" applyAlignment="1">
      <alignment vertical="center"/>
    </xf>
    <xf numFmtId="38" fontId="32" fillId="11" borderId="0" xfId="3" applyFont="1" applyFill="1" applyBorder="1" applyAlignment="1">
      <alignment vertical="center"/>
    </xf>
    <xf numFmtId="38" fontId="32" fillId="8" borderId="0" xfId="3" applyFont="1" applyFill="1" applyBorder="1" applyAlignment="1">
      <alignment vertical="center"/>
    </xf>
    <xf numFmtId="182" fontId="32" fillId="12" borderId="11" xfId="3" applyNumberFormat="1" applyFont="1" applyFill="1" applyBorder="1" applyAlignment="1">
      <alignment vertical="center"/>
    </xf>
    <xf numFmtId="38" fontId="32" fillId="11" borderId="9" xfId="3" applyFont="1" applyFill="1" applyBorder="1" applyAlignment="1">
      <alignment vertical="center"/>
    </xf>
    <xf numFmtId="38" fontId="32" fillId="8" borderId="11" xfId="3" applyFont="1" applyFill="1" applyBorder="1" applyAlignment="1">
      <alignment vertical="center"/>
    </xf>
    <xf numFmtId="180" fontId="27" fillId="12" borderId="11" xfId="3" applyNumberFormat="1" applyFont="1" applyFill="1" applyBorder="1"/>
    <xf numFmtId="0" fontId="32" fillId="12" borderId="15" xfId="2" applyFont="1" applyFill="1" applyBorder="1" applyAlignment="1">
      <alignment vertical="center"/>
    </xf>
    <xf numFmtId="38" fontId="32" fillId="11" borderId="3" xfId="3" applyFont="1" applyFill="1" applyBorder="1" applyAlignment="1">
      <alignment vertical="center"/>
    </xf>
    <xf numFmtId="38" fontId="32" fillId="8" borderId="3" xfId="3" applyFont="1" applyFill="1" applyBorder="1" applyAlignment="1">
      <alignment vertical="center"/>
    </xf>
    <xf numFmtId="182" fontId="32" fillId="12" borderId="4" xfId="3" applyNumberFormat="1" applyFont="1" applyFill="1" applyBorder="1" applyAlignment="1">
      <alignment vertical="center"/>
    </xf>
    <xf numFmtId="38" fontId="32" fillId="11" borderId="1" xfId="3" applyFont="1" applyFill="1" applyBorder="1" applyAlignment="1">
      <alignment vertical="center"/>
    </xf>
    <xf numFmtId="38" fontId="32" fillId="8" borderId="4" xfId="3" applyFont="1" applyFill="1" applyBorder="1" applyAlignment="1">
      <alignment vertical="center"/>
    </xf>
    <xf numFmtId="180" fontId="27" fillId="12" borderId="4" xfId="3" applyNumberFormat="1" applyFont="1" applyFill="1" applyBorder="1"/>
    <xf numFmtId="0" fontId="32" fillId="12" borderId="11" xfId="2" applyFont="1" applyFill="1" applyBorder="1" applyAlignment="1">
      <alignment vertical="center"/>
    </xf>
    <xf numFmtId="0" fontId="32" fillId="0" borderId="7" xfId="2" applyFont="1" applyBorder="1" applyAlignment="1">
      <alignment vertical="center"/>
    </xf>
    <xf numFmtId="0" fontId="32" fillId="0" borderId="6" xfId="2" applyFont="1" applyBorder="1" applyAlignment="1">
      <alignment vertical="center"/>
    </xf>
    <xf numFmtId="38" fontId="32" fillId="11" borderId="7" xfId="3" applyFont="1" applyFill="1" applyBorder="1" applyAlignment="1">
      <alignment vertical="center"/>
    </xf>
    <xf numFmtId="38" fontId="32" fillId="8" borderId="7" xfId="3" applyFont="1" applyFill="1" applyBorder="1" applyAlignment="1">
      <alignment vertical="center"/>
    </xf>
    <xf numFmtId="182" fontId="32" fillId="12" borderId="8" xfId="3" applyNumberFormat="1" applyFont="1" applyFill="1" applyBorder="1" applyAlignment="1">
      <alignment vertical="center"/>
    </xf>
    <xf numFmtId="38" fontId="32" fillId="11" borderId="5" xfId="3" applyFont="1" applyFill="1" applyBorder="1" applyAlignment="1">
      <alignment vertical="center"/>
    </xf>
    <xf numFmtId="38" fontId="32" fillId="8" borderId="8" xfId="3" applyFont="1" applyFill="1" applyBorder="1" applyAlignment="1">
      <alignment vertical="center"/>
    </xf>
    <xf numFmtId="180" fontId="27" fillId="12" borderId="8" xfId="3" applyNumberFormat="1" applyFont="1" applyFill="1" applyBorder="1"/>
    <xf numFmtId="0" fontId="32" fillId="0" borderId="9" xfId="2" applyFont="1" applyBorder="1" applyAlignment="1">
      <alignment vertical="center"/>
    </xf>
    <xf numFmtId="38" fontId="32" fillId="0" borderId="0" xfId="3" applyFont="1" applyAlignment="1">
      <alignment vertical="center"/>
    </xf>
    <xf numFmtId="0" fontId="32" fillId="0" borderId="5" xfId="2" applyFont="1" applyBorder="1" applyAlignment="1">
      <alignment vertical="center"/>
    </xf>
    <xf numFmtId="0" fontId="32" fillId="12" borderId="8" xfId="2" applyFont="1" applyFill="1" applyBorder="1" applyAlignment="1">
      <alignment vertical="center"/>
    </xf>
    <xf numFmtId="0" fontId="33" fillId="12" borderId="0" xfId="2" applyFont="1" applyFill="1" applyBorder="1" applyAlignment="1">
      <alignment vertical="center"/>
    </xf>
    <xf numFmtId="0" fontId="32" fillId="12" borderId="4" xfId="2" applyFont="1" applyFill="1" applyBorder="1" applyAlignment="1">
      <alignment vertical="center"/>
    </xf>
    <xf numFmtId="0" fontId="14" fillId="12" borderId="11" xfId="2" applyFont="1" applyFill="1" applyBorder="1"/>
    <xf numFmtId="0" fontId="10" fillId="13" borderId="4" xfId="2" applyFill="1" applyBorder="1"/>
    <xf numFmtId="0" fontId="32" fillId="11" borderId="3" xfId="2" applyFont="1" applyFill="1" applyBorder="1" applyAlignment="1">
      <alignment horizontal="center" vertical="center" wrapText="1"/>
    </xf>
    <xf numFmtId="0" fontId="32" fillId="11" borderId="4" xfId="2" applyFont="1" applyFill="1" applyBorder="1" applyAlignment="1">
      <alignment horizontal="center" vertical="center" wrapText="1"/>
    </xf>
    <xf numFmtId="0" fontId="32" fillId="0" borderId="10" xfId="2" applyFont="1" applyBorder="1" applyAlignment="1">
      <alignment vertical="center" wrapText="1"/>
    </xf>
    <xf numFmtId="0" fontId="32" fillId="7" borderId="4" xfId="2" applyFont="1" applyFill="1" applyBorder="1" applyAlignment="1">
      <alignment vertical="center"/>
    </xf>
    <xf numFmtId="0" fontId="33" fillId="7" borderId="11" xfId="2" applyFont="1" applyFill="1" applyBorder="1" applyAlignment="1">
      <alignment vertical="center"/>
    </xf>
    <xf numFmtId="0" fontId="32" fillId="7" borderId="11" xfId="2" applyFont="1" applyFill="1" applyBorder="1" applyAlignment="1">
      <alignment vertical="center" wrapText="1"/>
    </xf>
    <xf numFmtId="0" fontId="32" fillId="7" borderId="15" xfId="2" applyFont="1" applyFill="1" applyBorder="1" applyAlignment="1">
      <alignment horizontal="center" vertical="center" wrapText="1"/>
    </xf>
    <xf numFmtId="38" fontId="32" fillId="7" borderId="9" xfId="3" applyFont="1" applyFill="1" applyBorder="1" applyAlignment="1">
      <alignment vertical="center"/>
    </xf>
    <xf numFmtId="38" fontId="32" fillId="7" borderId="1" xfId="3" applyFont="1" applyFill="1" applyBorder="1" applyAlignment="1">
      <alignment vertical="center"/>
    </xf>
    <xf numFmtId="38" fontId="32" fillId="7" borderId="5" xfId="3" applyFont="1" applyFill="1" applyBorder="1" applyAlignment="1">
      <alignment vertical="center"/>
    </xf>
    <xf numFmtId="0" fontId="13" fillId="0" borderId="9" xfId="2" applyFont="1" applyFill="1" applyBorder="1" applyAlignment="1">
      <alignment vertical="center" wrapText="1"/>
    </xf>
    <xf numFmtId="0" fontId="13" fillId="0" borderId="0" xfId="2" applyFont="1" applyFill="1" applyAlignment="1">
      <alignment vertical="center" wrapText="1"/>
    </xf>
    <xf numFmtId="0" fontId="10" fillId="0" borderId="14" xfId="2" applyBorder="1" applyAlignment="1">
      <alignment vertical="center"/>
    </xf>
    <xf numFmtId="0" fontId="10" fillId="14" borderId="1" xfId="2" applyFill="1" applyBorder="1" applyAlignment="1">
      <alignment vertical="center"/>
    </xf>
    <xf numFmtId="0" fontId="10" fillId="14" borderId="3" xfId="2" applyFill="1" applyBorder="1" applyAlignment="1">
      <alignment vertical="center" wrapText="1"/>
    </xf>
    <xf numFmtId="0" fontId="10" fillId="0" borderId="0" xfId="2" applyAlignment="1">
      <alignment horizontal="right" vertical="center"/>
    </xf>
    <xf numFmtId="0" fontId="33" fillId="0" borderId="6" xfId="2" applyFont="1" applyBorder="1" applyAlignment="1">
      <alignment vertical="center"/>
    </xf>
    <xf numFmtId="0" fontId="33" fillId="0" borderId="7" xfId="2" applyFont="1" applyBorder="1" applyAlignment="1">
      <alignment vertical="center"/>
    </xf>
    <xf numFmtId="0" fontId="32" fillId="0" borderId="0" xfId="2" applyFont="1" applyBorder="1" applyAlignment="1">
      <alignment vertical="center"/>
    </xf>
    <xf numFmtId="0" fontId="7" fillId="0" borderId="1" xfId="2" applyFont="1" applyBorder="1" applyAlignment="1">
      <alignment vertical="center"/>
    </xf>
    <xf numFmtId="0" fontId="7" fillId="0" borderId="3" xfId="2" applyFont="1" applyBorder="1" applyAlignment="1">
      <alignment vertical="center"/>
    </xf>
    <xf numFmtId="0" fontId="0" fillId="8" borderId="0" xfId="0" applyFill="1" applyAlignment="1">
      <alignment vertical="center" wrapText="1"/>
    </xf>
    <xf numFmtId="0" fontId="13" fillId="12" borderId="4" xfId="0" applyFont="1" applyFill="1" applyBorder="1" applyAlignment="1">
      <alignment horizontal="center" vertical="center"/>
    </xf>
    <xf numFmtId="178" fontId="13" fillId="0" borderId="8" xfId="3" applyNumberFormat="1" applyFont="1" applyBorder="1" applyAlignment="1">
      <alignment vertical="center"/>
    </xf>
    <xf numFmtId="0" fontId="22" fillId="0" borderId="0" xfId="0" applyFont="1" applyAlignment="1">
      <alignment vertical="center"/>
    </xf>
    <xf numFmtId="0" fontId="13" fillId="0" borderId="0" xfId="0" applyFont="1" applyAlignment="1">
      <alignment vertical="center"/>
    </xf>
    <xf numFmtId="0" fontId="22" fillId="0" borderId="1" xfId="0" applyFont="1" applyBorder="1" applyAlignment="1">
      <alignment vertical="center"/>
    </xf>
    <xf numFmtId="0" fontId="13" fillId="5" borderId="3" xfId="0" applyFont="1" applyFill="1" applyBorder="1" applyAlignment="1">
      <alignment vertical="center"/>
    </xf>
    <xf numFmtId="0" fontId="13" fillId="0" borderId="3" xfId="0" applyFont="1" applyBorder="1" applyAlignment="1">
      <alignment vertical="center"/>
    </xf>
    <xf numFmtId="0" fontId="13" fillId="0" borderId="1" xfId="0" applyFont="1" applyBorder="1" applyAlignment="1">
      <alignment vertical="center"/>
    </xf>
    <xf numFmtId="0" fontId="13" fillId="0" borderId="2" xfId="0" applyFont="1" applyBorder="1" applyAlignment="1">
      <alignment vertical="center"/>
    </xf>
    <xf numFmtId="0" fontId="13" fillId="0" borderId="9" xfId="0" applyFont="1" applyBorder="1" applyAlignment="1">
      <alignment vertical="center"/>
    </xf>
    <xf numFmtId="0" fontId="13" fillId="5" borderId="11" xfId="0" applyFont="1" applyFill="1" applyBorder="1" applyAlignment="1">
      <alignment vertical="center"/>
    </xf>
    <xf numFmtId="0" fontId="13" fillId="15" borderId="0" xfId="0" applyFont="1" applyFill="1" applyBorder="1" applyAlignment="1">
      <alignment vertical="center"/>
    </xf>
    <xf numFmtId="0" fontId="13" fillId="12" borderId="4" xfId="0" applyFont="1" applyFill="1" applyBorder="1" applyAlignment="1">
      <alignment vertical="center"/>
    </xf>
    <xf numFmtId="0" fontId="13" fillId="0" borderId="2" xfId="0" applyFont="1" applyBorder="1" applyAlignment="1">
      <alignment vertical="center" wrapText="1"/>
    </xf>
    <xf numFmtId="0" fontId="13" fillId="12" borderId="1" xfId="0" applyFont="1" applyFill="1" applyBorder="1" applyAlignment="1">
      <alignment vertical="center"/>
    </xf>
    <xf numFmtId="0" fontId="13" fillId="0" borderId="5" xfId="0" applyFont="1" applyBorder="1" applyAlignment="1">
      <alignment vertical="center"/>
    </xf>
    <xf numFmtId="0" fontId="13" fillId="5" borderId="8" xfId="0" applyFont="1" applyFill="1" applyBorder="1" applyAlignment="1">
      <alignment vertical="center"/>
    </xf>
    <xf numFmtId="0" fontId="13" fillId="5" borderId="7" xfId="0" applyFont="1" applyFill="1" applyBorder="1" applyAlignment="1">
      <alignment vertical="center"/>
    </xf>
    <xf numFmtId="0" fontId="13" fillId="15" borderId="7" xfId="0" applyFont="1" applyFill="1" applyBorder="1" applyAlignment="1">
      <alignment vertical="center"/>
    </xf>
    <xf numFmtId="0" fontId="13" fillId="0" borderId="13" xfId="0" applyFont="1" applyBorder="1" applyAlignment="1">
      <alignment vertical="center"/>
    </xf>
    <xf numFmtId="0" fontId="13" fillId="12" borderId="8" xfId="0" applyFont="1" applyFill="1" applyBorder="1" applyAlignment="1">
      <alignment vertical="center" wrapText="1"/>
    </xf>
    <xf numFmtId="0" fontId="13" fillId="0" borderId="13" xfId="0" applyFont="1" applyBorder="1" applyAlignment="1">
      <alignment vertical="center" wrapText="1"/>
    </xf>
    <xf numFmtId="0" fontId="13" fillId="0" borderId="7" xfId="0" applyFont="1" applyBorder="1" applyAlignment="1">
      <alignment vertical="center"/>
    </xf>
    <xf numFmtId="0" fontId="13" fillId="12" borderId="5" xfId="0" applyFont="1" applyFill="1" applyBorder="1" applyAlignment="1">
      <alignment vertical="center" wrapText="1"/>
    </xf>
    <xf numFmtId="0" fontId="13" fillId="0" borderId="12" xfId="0" applyFont="1" applyBorder="1" applyAlignment="1">
      <alignment vertical="center" wrapText="1"/>
    </xf>
    <xf numFmtId="191" fontId="13" fillId="11" borderId="0" xfId="3" applyNumberFormat="1" applyFont="1" applyFill="1" applyBorder="1" applyAlignment="1">
      <alignment vertical="center"/>
    </xf>
    <xf numFmtId="191" fontId="13" fillId="11" borderId="11" xfId="3" applyNumberFormat="1" applyFont="1" applyFill="1" applyBorder="1" applyAlignment="1">
      <alignment vertical="center"/>
    </xf>
    <xf numFmtId="191" fontId="13" fillId="11" borderId="10" xfId="3" applyNumberFormat="1" applyFont="1" applyFill="1" applyBorder="1" applyAlignment="1">
      <alignment vertical="center"/>
    </xf>
    <xf numFmtId="180" fontId="13" fillId="12" borderId="11" xfId="3" applyNumberFormat="1" applyFont="1" applyFill="1" applyBorder="1" applyAlignment="1">
      <alignment vertical="center"/>
    </xf>
    <xf numFmtId="38" fontId="13" fillId="11" borderId="10" xfId="3" applyFont="1" applyFill="1" applyBorder="1" applyAlignment="1">
      <alignment vertical="center"/>
    </xf>
    <xf numFmtId="180" fontId="13" fillId="12" borderId="9" xfId="3" applyNumberFormat="1" applyFont="1" applyFill="1" applyBorder="1" applyAlignment="1">
      <alignment vertical="center"/>
    </xf>
    <xf numFmtId="38" fontId="13" fillId="11" borderId="9" xfId="3" applyFont="1" applyFill="1" applyBorder="1" applyAlignment="1">
      <alignment vertical="center"/>
    </xf>
    <xf numFmtId="191" fontId="13" fillId="0" borderId="11" xfId="3" applyNumberFormat="1" applyFont="1" applyFill="1" applyBorder="1" applyAlignment="1">
      <alignment vertical="center"/>
    </xf>
    <xf numFmtId="191" fontId="13" fillId="0" borderId="0" xfId="3" applyNumberFormat="1" applyFont="1" applyFill="1" applyBorder="1" applyAlignment="1">
      <alignment vertical="center"/>
    </xf>
    <xf numFmtId="38" fontId="13" fillId="11" borderId="11" xfId="3" applyFont="1" applyFill="1" applyBorder="1" applyAlignment="1">
      <alignment vertical="center"/>
    </xf>
    <xf numFmtId="0" fontId="13" fillId="0" borderId="11" xfId="0" applyFont="1" applyBorder="1" applyAlignment="1">
      <alignment vertical="center"/>
    </xf>
    <xf numFmtId="180" fontId="13" fillId="12" borderId="0" xfId="3" applyNumberFormat="1" applyFont="1" applyFill="1" applyBorder="1" applyAlignment="1">
      <alignment vertical="center"/>
    </xf>
    <xf numFmtId="38" fontId="13" fillId="11" borderId="0" xfId="3" applyFont="1" applyFill="1" applyBorder="1" applyAlignment="1">
      <alignment vertical="center"/>
    </xf>
    <xf numFmtId="180" fontId="13" fillId="16" borderId="0" xfId="3" applyNumberFormat="1" applyFont="1" applyFill="1" applyBorder="1" applyAlignment="1">
      <alignment vertical="center"/>
    </xf>
    <xf numFmtId="180" fontId="13" fillId="16" borderId="11" xfId="3" applyNumberFormat="1" applyFont="1" applyFill="1" applyBorder="1" applyAlignment="1">
      <alignment vertical="center"/>
    </xf>
    <xf numFmtId="191" fontId="13" fillId="0" borderId="8" xfId="3" applyNumberFormat="1" applyFont="1" applyFill="1" applyBorder="1" applyAlignment="1">
      <alignment vertical="center"/>
    </xf>
    <xf numFmtId="191" fontId="13" fillId="11" borderId="7" xfId="3" applyNumberFormat="1" applyFont="1" applyFill="1" applyBorder="1" applyAlignment="1">
      <alignment vertical="center"/>
    </xf>
    <xf numFmtId="191" fontId="13" fillId="11" borderId="8" xfId="3" applyNumberFormat="1" applyFont="1" applyFill="1" applyBorder="1" applyAlignment="1">
      <alignment vertical="center"/>
    </xf>
    <xf numFmtId="38" fontId="13" fillId="11" borderId="8" xfId="3" applyFont="1" applyFill="1" applyBorder="1" applyAlignment="1">
      <alignment vertical="center"/>
    </xf>
    <xf numFmtId="38" fontId="13" fillId="11" borderId="7" xfId="3" applyFont="1" applyFill="1" applyBorder="1" applyAlignment="1">
      <alignment vertical="center"/>
    </xf>
    <xf numFmtId="191" fontId="13" fillId="0" borderId="0" xfId="0" applyNumberFormat="1" applyFont="1" applyAlignment="1">
      <alignment vertical="center"/>
    </xf>
    <xf numFmtId="0" fontId="13" fillId="0" borderId="0" xfId="0" applyFont="1" applyAlignment="1">
      <alignment horizontal="center" vertical="center"/>
    </xf>
    <xf numFmtId="180" fontId="13" fillId="12" borderId="16" xfId="3" applyNumberFormat="1" applyFont="1" applyFill="1" applyBorder="1" applyAlignment="1">
      <alignment vertical="center"/>
    </xf>
    <xf numFmtId="180" fontId="13" fillId="12" borderId="16" xfId="0" applyNumberFormat="1" applyFont="1" applyFill="1" applyBorder="1" applyAlignment="1">
      <alignment vertical="center"/>
    </xf>
    <xf numFmtId="0" fontId="13" fillId="15" borderId="2" xfId="0" applyFont="1" applyFill="1" applyBorder="1" applyAlignment="1">
      <alignment vertical="center"/>
    </xf>
    <xf numFmtId="0" fontId="13" fillId="5" borderId="1" xfId="0" applyFont="1" applyFill="1" applyBorder="1" applyAlignment="1">
      <alignment vertical="center"/>
    </xf>
    <xf numFmtId="0" fontId="13" fillId="5" borderId="4" xfId="0" applyFont="1" applyFill="1" applyBorder="1" applyAlignment="1">
      <alignment vertical="center"/>
    </xf>
    <xf numFmtId="0" fontId="13" fillId="15" borderId="1" xfId="0" applyFont="1" applyFill="1" applyBorder="1" applyAlignment="1">
      <alignment vertical="center"/>
    </xf>
    <xf numFmtId="0" fontId="13" fillId="0" borderId="15" xfId="0" applyFont="1" applyBorder="1" applyAlignment="1">
      <alignment vertical="center" wrapText="1"/>
    </xf>
    <xf numFmtId="191" fontId="13" fillId="8" borderId="11" xfId="3" applyNumberFormat="1" applyFont="1" applyFill="1" applyBorder="1" applyAlignment="1">
      <alignment vertical="center"/>
    </xf>
    <xf numFmtId="191" fontId="13" fillId="8" borderId="8" xfId="3" applyNumberFormat="1" applyFont="1" applyFill="1" applyBorder="1" applyAlignment="1">
      <alignment vertical="center"/>
    </xf>
    <xf numFmtId="0" fontId="13" fillId="0" borderId="14" xfId="0" applyFont="1" applyBorder="1" applyAlignment="1">
      <alignment vertical="center" wrapText="1"/>
    </xf>
    <xf numFmtId="0" fontId="13" fillId="0" borderId="17" xfId="0" applyFont="1" applyBorder="1" applyAlignment="1">
      <alignment vertical="center"/>
    </xf>
    <xf numFmtId="0" fontId="13" fillId="0" borderId="18" xfId="0" applyFont="1" applyBorder="1" applyAlignment="1">
      <alignment vertical="center"/>
    </xf>
    <xf numFmtId="0" fontId="13" fillId="0" borderId="19" xfId="0" applyFont="1" applyBorder="1" applyAlignment="1">
      <alignment vertical="center"/>
    </xf>
    <xf numFmtId="0" fontId="13" fillId="0" borderId="12" xfId="0" applyFont="1" applyBorder="1" applyAlignment="1">
      <alignment vertical="center"/>
    </xf>
    <xf numFmtId="191" fontId="13" fillId="11" borderId="9" xfId="3" applyNumberFormat="1" applyFont="1" applyFill="1" applyBorder="1" applyAlignment="1" applyProtection="1">
      <alignment vertical="center"/>
    </xf>
    <xf numFmtId="191" fontId="13" fillId="11" borderId="9" xfId="3" applyNumberFormat="1" applyFont="1" applyFill="1" applyBorder="1" applyAlignment="1" applyProtection="1">
      <alignment vertical="center" shrinkToFit="1"/>
    </xf>
    <xf numFmtId="191" fontId="13" fillId="11" borderId="5" xfId="3" applyNumberFormat="1" applyFont="1" applyFill="1" applyBorder="1" applyAlignment="1" applyProtection="1">
      <alignment vertical="center" shrinkToFit="1"/>
    </xf>
    <xf numFmtId="191" fontId="13" fillId="8" borderId="0" xfId="3" applyNumberFormat="1" applyFont="1" applyFill="1" applyBorder="1" applyAlignment="1">
      <alignment vertical="center"/>
    </xf>
    <xf numFmtId="191" fontId="13" fillId="8" borderId="9" xfId="3" applyNumberFormat="1" applyFont="1" applyFill="1" applyBorder="1" applyAlignment="1">
      <alignment vertical="center"/>
    </xf>
    <xf numFmtId="191" fontId="13" fillId="8" borderId="7" xfId="3" applyNumberFormat="1" applyFont="1" applyFill="1" applyBorder="1" applyAlignment="1">
      <alignment vertical="center"/>
    </xf>
    <xf numFmtId="38" fontId="13" fillId="8" borderId="18" xfId="3" applyFont="1" applyFill="1" applyBorder="1" applyAlignment="1">
      <alignment vertical="center"/>
    </xf>
    <xf numFmtId="38" fontId="13" fillId="8" borderId="19" xfId="3" applyFont="1" applyFill="1" applyBorder="1" applyAlignment="1">
      <alignment vertical="center"/>
    </xf>
    <xf numFmtId="191" fontId="13" fillId="8" borderId="9" xfId="0" applyNumberFormat="1" applyFont="1" applyFill="1" applyBorder="1" applyAlignment="1">
      <alignment vertical="center"/>
    </xf>
    <xf numFmtId="191" fontId="13" fillId="8" borderId="11" xfId="0" applyNumberFormat="1" applyFont="1" applyFill="1" applyBorder="1" applyAlignment="1">
      <alignment vertical="center"/>
    </xf>
    <xf numFmtId="191" fontId="13" fillId="8" borderId="8" xfId="0" applyNumberFormat="1" applyFont="1" applyFill="1" applyBorder="1" applyAlignment="1">
      <alignment vertical="center"/>
    </xf>
    <xf numFmtId="191" fontId="13" fillId="0" borderId="11" xfId="3" applyNumberFormat="1" applyFont="1" applyBorder="1" applyAlignment="1">
      <alignment vertical="center"/>
    </xf>
    <xf numFmtId="191" fontId="13" fillId="0" borderId="8" xfId="3" applyNumberFormat="1" applyFont="1" applyBorder="1" applyAlignment="1">
      <alignment vertical="center"/>
    </xf>
    <xf numFmtId="180" fontId="13" fillId="0" borderId="0" xfId="3" applyNumberFormat="1" applyFont="1" applyFill="1" applyBorder="1" applyAlignment="1">
      <alignment vertical="center"/>
    </xf>
    <xf numFmtId="180" fontId="13" fillId="0" borderId="10" xfId="3" applyNumberFormat="1" applyFont="1" applyFill="1" applyBorder="1" applyAlignment="1">
      <alignment vertical="center"/>
    </xf>
    <xf numFmtId="180" fontId="13" fillId="0" borderId="9" xfId="3" applyNumberFormat="1" applyFont="1" applyFill="1" applyBorder="1" applyAlignment="1">
      <alignment vertical="center"/>
    </xf>
    <xf numFmtId="180" fontId="13" fillId="0" borderId="3" xfId="3" applyNumberFormat="1" applyFont="1" applyFill="1" applyBorder="1" applyAlignment="1">
      <alignment vertical="center"/>
    </xf>
    <xf numFmtId="38" fontId="34" fillId="0" borderId="0" xfId="3" applyFont="1" applyBorder="1" applyAlignment="1">
      <alignment vertical="center"/>
    </xf>
    <xf numFmtId="191" fontId="13" fillId="11" borderId="9" xfId="3" applyNumberFormat="1" applyFont="1" applyFill="1" applyBorder="1" applyAlignment="1">
      <alignment vertical="center"/>
    </xf>
    <xf numFmtId="180" fontId="13" fillId="12" borderId="10" xfId="3" applyNumberFormat="1" applyFont="1" applyFill="1" applyBorder="1" applyAlignment="1">
      <alignment vertical="center"/>
    </xf>
    <xf numFmtId="180" fontId="13" fillId="0" borderId="11" xfId="3" applyNumberFormat="1" applyFont="1" applyFill="1" applyBorder="1" applyAlignment="1">
      <alignment vertical="center"/>
    </xf>
    <xf numFmtId="0" fontId="13" fillId="0" borderId="0" xfId="0" applyFont="1" applyAlignment="1">
      <alignment horizontal="right" vertical="center"/>
    </xf>
    <xf numFmtId="0" fontId="22" fillId="0" borderId="4" xfId="0" applyFont="1" applyBorder="1" applyAlignment="1">
      <alignment vertical="center"/>
    </xf>
    <xf numFmtId="0" fontId="13" fillId="0" borderId="10" xfId="0" applyFont="1" applyBorder="1" applyAlignment="1">
      <alignment vertical="center"/>
    </xf>
    <xf numFmtId="0" fontId="13" fillId="0" borderId="8" xfId="0" applyFont="1" applyBorder="1" applyAlignment="1">
      <alignment vertical="center"/>
    </xf>
    <xf numFmtId="0" fontId="13" fillId="0" borderId="6" xfId="0" applyFont="1" applyBorder="1" applyAlignment="1">
      <alignment vertical="center"/>
    </xf>
    <xf numFmtId="38" fontId="13" fillId="11" borderId="6" xfId="3" applyFont="1" applyFill="1" applyBorder="1" applyAlignment="1">
      <alignment vertical="center"/>
    </xf>
    <xf numFmtId="0" fontId="13" fillId="0" borderId="4" xfId="0" applyFont="1" applyBorder="1" applyAlignment="1">
      <alignment vertical="center"/>
    </xf>
    <xf numFmtId="0" fontId="13" fillId="0" borderId="8" xfId="0" applyFont="1" applyBorder="1" applyAlignment="1">
      <alignment vertical="center" shrinkToFit="1"/>
    </xf>
    <xf numFmtId="0" fontId="13" fillId="0" borderId="4" xfId="0" applyFont="1" applyFill="1" applyBorder="1" applyAlignment="1">
      <alignment horizontal="center" vertical="center"/>
    </xf>
    <xf numFmtId="0" fontId="13" fillId="0" borderId="11" xfId="0" applyFont="1" applyFill="1" applyBorder="1" applyAlignment="1">
      <alignment horizontal="center" vertical="center"/>
    </xf>
    <xf numFmtId="0" fontId="13" fillId="0" borderId="8" xfId="0" applyFont="1" applyFill="1" applyBorder="1" applyAlignment="1">
      <alignment horizontal="center" vertical="center"/>
    </xf>
    <xf numFmtId="0" fontId="13" fillId="0" borderId="20" xfId="0" applyFont="1" applyBorder="1" applyAlignment="1">
      <alignment horizontal="center" vertical="center"/>
    </xf>
    <xf numFmtId="180" fontId="13" fillId="0" borderId="23" xfId="0" applyNumberFormat="1" applyFont="1" applyBorder="1" applyAlignment="1">
      <alignment vertical="center"/>
    </xf>
    <xf numFmtId="180" fontId="13" fillId="0" borderId="21" xfId="0" applyNumberFormat="1" applyFont="1" applyBorder="1" applyAlignment="1">
      <alignment vertical="center"/>
    </xf>
    <xf numFmtId="180" fontId="13" fillId="0" borderId="22" xfId="0" applyNumberFormat="1" applyFont="1" applyBorder="1" applyAlignment="1">
      <alignment vertical="center"/>
    </xf>
    <xf numFmtId="0" fontId="34" fillId="0" borderId="0" xfId="0" applyFont="1" applyAlignment="1">
      <alignment vertical="center"/>
    </xf>
    <xf numFmtId="38" fontId="34" fillId="0" borderId="0" xfId="3" applyFont="1" applyAlignment="1">
      <alignment vertical="center"/>
    </xf>
    <xf numFmtId="0" fontId="35" fillId="0" borderId="0" xfId="0" applyFont="1" applyAlignment="1">
      <alignment vertical="center"/>
    </xf>
    <xf numFmtId="37" fontId="35" fillId="0" borderId="0" xfId="0" applyNumberFormat="1" applyFont="1" applyAlignment="1">
      <alignment vertical="center"/>
    </xf>
    <xf numFmtId="185" fontId="22" fillId="0" borderId="0" xfId="0" applyNumberFormat="1" applyFont="1" applyAlignment="1">
      <alignment vertical="center"/>
    </xf>
    <xf numFmtId="0" fontId="13" fillId="5" borderId="2" xfId="0" applyFont="1" applyFill="1" applyBorder="1" applyAlignment="1">
      <alignment vertical="center"/>
    </xf>
    <xf numFmtId="0" fontId="13" fillId="0" borderId="3" xfId="0" applyFont="1" applyBorder="1" applyAlignment="1">
      <alignment horizontal="center" vertical="center"/>
    </xf>
    <xf numFmtId="0" fontId="13" fillId="11" borderId="4" xfId="0" applyFont="1" applyFill="1" applyBorder="1" applyAlignment="1">
      <alignment vertical="center"/>
    </xf>
    <xf numFmtId="0" fontId="13" fillId="5" borderId="9" xfId="0" applyFont="1" applyFill="1" applyBorder="1" applyAlignment="1">
      <alignment vertical="center"/>
    </xf>
    <xf numFmtId="0" fontId="13" fillId="15" borderId="10" xfId="0" applyFont="1" applyFill="1" applyBorder="1" applyAlignment="1">
      <alignment vertical="center"/>
    </xf>
    <xf numFmtId="0" fontId="13" fillId="12" borderId="11" xfId="0" applyFont="1" applyFill="1" applyBorder="1" applyAlignment="1">
      <alignment horizontal="center" vertical="center"/>
    </xf>
    <xf numFmtId="0" fontId="13" fillId="11" borderId="11" xfId="0" applyFont="1" applyFill="1" applyBorder="1" applyAlignment="1">
      <alignment vertical="center"/>
    </xf>
    <xf numFmtId="0" fontId="13" fillId="12" borderId="8" xfId="0" applyFont="1" applyFill="1" applyBorder="1" applyAlignment="1">
      <alignment vertical="center"/>
    </xf>
    <xf numFmtId="0" fontId="13" fillId="0" borderId="12" xfId="0" applyFont="1" applyFill="1" applyBorder="1" applyAlignment="1">
      <alignment vertical="center" wrapText="1"/>
    </xf>
    <xf numFmtId="0" fontId="13" fillId="0" borderId="15" xfId="0" applyFont="1" applyFill="1" applyBorder="1" applyAlignment="1">
      <alignment vertical="center" wrapText="1"/>
    </xf>
    <xf numFmtId="0" fontId="13" fillId="0" borderId="14" xfId="0" applyFont="1" applyFill="1" applyBorder="1" applyAlignment="1">
      <alignment vertical="center" wrapText="1"/>
    </xf>
    <xf numFmtId="0" fontId="13" fillId="11" borderId="8" xfId="0" applyFont="1" applyFill="1" applyBorder="1" applyAlignment="1">
      <alignment vertical="center" wrapText="1"/>
    </xf>
    <xf numFmtId="0" fontId="13" fillId="15" borderId="5" xfId="0" applyFont="1" applyFill="1" applyBorder="1" applyAlignment="1">
      <alignment vertical="center"/>
    </xf>
    <xf numFmtId="0" fontId="13" fillId="15" borderId="6" xfId="0" applyFont="1" applyFill="1" applyBorder="1" applyAlignment="1">
      <alignment vertical="center"/>
    </xf>
    <xf numFmtId="0" fontId="13" fillId="12" borderId="8" xfId="0" applyFont="1" applyFill="1" applyBorder="1" applyAlignment="1">
      <alignment horizontal="center" vertical="center"/>
    </xf>
    <xf numFmtId="0" fontId="13" fillId="0" borderId="7" xfId="0" applyFont="1" applyBorder="1" applyAlignment="1">
      <alignment horizontal="center" vertical="center"/>
    </xf>
    <xf numFmtId="0" fontId="13" fillId="0" borderId="5" xfId="0" applyFont="1" applyFill="1" applyBorder="1" applyAlignment="1">
      <alignment horizontal="center" vertical="center"/>
    </xf>
    <xf numFmtId="0" fontId="13" fillId="0" borderId="8" xfId="0" applyFont="1" applyBorder="1" applyAlignment="1">
      <alignment horizontal="center" vertical="center"/>
    </xf>
    <xf numFmtId="0" fontId="13" fillId="0" borderId="7" xfId="0" applyFont="1" applyFill="1" applyBorder="1" applyAlignment="1">
      <alignment horizontal="center" vertical="center"/>
    </xf>
    <xf numFmtId="0" fontId="13" fillId="5" borderId="7" xfId="0" applyFont="1" applyFill="1" applyBorder="1" applyAlignment="1">
      <alignment horizontal="center" vertical="center"/>
    </xf>
    <xf numFmtId="0" fontId="13" fillId="11" borderId="8" xfId="0" applyFont="1" applyFill="1" applyBorder="1" applyAlignment="1">
      <alignment horizontal="center" vertical="center"/>
    </xf>
    <xf numFmtId="184" fontId="13" fillId="12" borderId="4" xfId="3" applyNumberFormat="1" applyFont="1" applyFill="1" applyBorder="1" applyAlignment="1">
      <alignment vertical="center"/>
    </xf>
    <xf numFmtId="184" fontId="13" fillId="0" borderId="3" xfId="3" applyNumberFormat="1" applyFont="1" applyFill="1" applyBorder="1" applyAlignment="1">
      <alignment vertical="center"/>
    </xf>
    <xf numFmtId="190" fontId="13" fillId="8" borderId="1" xfId="3" applyNumberFormat="1" applyFont="1" applyFill="1" applyBorder="1" applyAlignment="1">
      <alignment vertical="center"/>
    </xf>
    <xf numFmtId="180" fontId="13" fillId="8" borderId="3" xfId="3" applyNumberFormat="1" applyFont="1" applyFill="1" applyBorder="1" applyAlignment="1">
      <alignment vertical="center"/>
    </xf>
    <xf numFmtId="180" fontId="13" fillId="8" borderId="1" xfId="3" applyNumberFormat="1" applyFont="1" applyFill="1" applyBorder="1" applyAlignment="1">
      <alignment vertical="center"/>
    </xf>
    <xf numFmtId="181" fontId="13" fillId="0" borderId="3" xfId="3" applyNumberFormat="1" applyFont="1" applyFill="1" applyBorder="1" applyAlignment="1">
      <alignment vertical="center"/>
    </xf>
    <xf numFmtId="178" fontId="13" fillId="8" borderId="3" xfId="3" applyNumberFormat="1" applyFont="1" applyFill="1" applyBorder="1" applyAlignment="1">
      <alignment vertical="center"/>
    </xf>
    <xf numFmtId="181" fontId="13" fillId="11" borderId="4" xfId="3" applyNumberFormat="1" applyFont="1" applyFill="1" applyBorder="1" applyAlignment="1">
      <alignment vertical="center"/>
    </xf>
    <xf numFmtId="184" fontId="13" fillId="12" borderId="11" xfId="3" applyNumberFormat="1" applyFont="1" applyFill="1" applyBorder="1" applyAlignment="1">
      <alignment vertical="center"/>
    </xf>
    <xf numFmtId="184" fontId="13" fillId="0" borderId="0" xfId="3" applyNumberFormat="1" applyFont="1" applyFill="1" applyBorder="1" applyAlignment="1">
      <alignment vertical="center"/>
    </xf>
    <xf numFmtId="190" fontId="13" fillId="8" borderId="9" xfId="3" applyNumberFormat="1" applyFont="1" applyFill="1" applyBorder="1" applyAlignment="1">
      <alignment vertical="center"/>
    </xf>
    <xf numFmtId="180" fontId="13" fillId="8" borderId="9" xfId="3" applyNumberFormat="1" applyFont="1" applyFill="1" applyBorder="1" applyAlignment="1">
      <alignment vertical="center"/>
    </xf>
    <xf numFmtId="181" fontId="13" fillId="0" borderId="0" xfId="3" applyNumberFormat="1" applyFont="1" applyFill="1" applyBorder="1" applyAlignment="1">
      <alignment vertical="center"/>
    </xf>
    <xf numFmtId="178" fontId="13" fillId="0" borderId="0" xfId="3" applyNumberFormat="1" applyFont="1" applyFill="1" applyBorder="1" applyAlignment="1">
      <alignment vertical="center"/>
    </xf>
    <xf numFmtId="180" fontId="13" fillId="8" borderId="0" xfId="3" applyNumberFormat="1" applyFont="1" applyFill="1" applyBorder="1" applyAlignment="1">
      <alignment vertical="center"/>
    </xf>
    <xf numFmtId="181" fontId="13" fillId="11" borderId="11" xfId="3" applyNumberFormat="1" applyFont="1" applyFill="1" applyBorder="1" applyAlignment="1">
      <alignment vertical="center"/>
    </xf>
    <xf numFmtId="178" fontId="13" fillId="0" borderId="3" xfId="3" applyNumberFormat="1" applyFont="1" applyFill="1" applyBorder="1" applyAlignment="1">
      <alignment vertical="center"/>
    </xf>
    <xf numFmtId="0" fontId="13" fillId="0" borderId="10" xfId="0" applyFont="1" applyFill="1" applyBorder="1" applyAlignment="1">
      <alignment vertical="center"/>
    </xf>
    <xf numFmtId="184" fontId="13" fillId="12" borderId="8" xfId="3" applyNumberFormat="1" applyFont="1" applyFill="1" applyBorder="1" applyAlignment="1">
      <alignment vertical="center"/>
    </xf>
    <xf numFmtId="184" fontId="13" fillId="0" borderId="7" xfId="3" applyNumberFormat="1" applyFont="1" applyFill="1" applyBorder="1" applyAlignment="1">
      <alignment vertical="center"/>
    </xf>
    <xf numFmtId="190" fontId="13" fillId="8" borderId="5" xfId="3" applyNumberFormat="1" applyFont="1" applyFill="1" applyBorder="1" applyAlignment="1">
      <alignment vertical="center"/>
    </xf>
    <xf numFmtId="180" fontId="13" fillId="0" borderId="7" xfId="3" applyNumberFormat="1" applyFont="1" applyFill="1" applyBorder="1" applyAlignment="1">
      <alignment vertical="center"/>
    </xf>
    <xf numFmtId="180" fontId="13" fillId="8" borderId="5" xfId="3" applyNumberFormat="1" applyFont="1" applyFill="1" applyBorder="1" applyAlignment="1">
      <alignment vertical="center"/>
    </xf>
    <xf numFmtId="181" fontId="13" fillId="0" borderId="7" xfId="3" applyNumberFormat="1" applyFont="1" applyFill="1" applyBorder="1" applyAlignment="1">
      <alignment vertical="center"/>
    </xf>
    <xf numFmtId="178" fontId="13" fillId="0" borderId="7" xfId="3" applyNumberFormat="1" applyFont="1" applyFill="1" applyBorder="1" applyAlignment="1">
      <alignment vertical="center"/>
    </xf>
    <xf numFmtId="181" fontId="13" fillId="11" borderId="8" xfId="3" applyNumberFormat="1" applyFont="1" applyFill="1" applyBorder="1" applyAlignment="1">
      <alignment vertical="center"/>
    </xf>
    <xf numFmtId="180" fontId="13" fillId="5" borderId="0" xfId="3" applyNumberFormat="1" applyFont="1" applyFill="1" applyBorder="1" applyAlignment="1">
      <alignment vertical="center"/>
    </xf>
    <xf numFmtId="184" fontId="13" fillId="12" borderId="15" xfId="3" applyNumberFormat="1" applyFont="1" applyFill="1" applyBorder="1" applyAlignment="1">
      <alignment vertical="center"/>
    </xf>
    <xf numFmtId="184" fontId="13" fillId="0" borderId="14" xfId="3" applyNumberFormat="1" applyFont="1" applyFill="1" applyBorder="1" applyAlignment="1">
      <alignment vertical="center"/>
    </xf>
    <xf numFmtId="190" fontId="13" fillId="8" borderId="12" xfId="3" applyNumberFormat="1" applyFont="1" applyFill="1" applyBorder="1" applyAlignment="1">
      <alignment vertical="center"/>
    </xf>
    <xf numFmtId="181" fontId="13" fillId="0" borderId="14" xfId="3" applyNumberFormat="1" applyFont="1" applyFill="1" applyBorder="1" applyAlignment="1">
      <alignment vertical="center"/>
    </xf>
    <xf numFmtId="180" fontId="13" fillId="0" borderId="14" xfId="3" applyNumberFormat="1" applyFont="1" applyFill="1" applyBorder="1" applyAlignment="1">
      <alignment vertical="center"/>
    </xf>
    <xf numFmtId="180" fontId="13" fillId="8" borderId="12" xfId="3" applyNumberFormat="1" applyFont="1" applyFill="1" applyBorder="1" applyAlignment="1">
      <alignment vertical="center"/>
    </xf>
    <xf numFmtId="178" fontId="13" fillId="0" borderId="14" xfId="3" applyNumberFormat="1" applyFont="1" applyFill="1" applyBorder="1" applyAlignment="1">
      <alignment vertical="center"/>
    </xf>
    <xf numFmtId="38" fontId="13" fillId="0" borderId="14" xfId="3" applyFont="1" applyFill="1" applyBorder="1" applyAlignment="1">
      <alignment vertical="center"/>
    </xf>
    <xf numFmtId="181" fontId="13" fillId="11" borderId="10" xfId="3" applyNumberFormat="1" applyFont="1" applyFill="1" applyBorder="1" applyAlignment="1">
      <alignment vertical="center"/>
    </xf>
    <xf numFmtId="0" fontId="13" fillId="15" borderId="0" xfId="0" applyFont="1" applyFill="1" applyAlignment="1">
      <alignment vertical="center"/>
    </xf>
    <xf numFmtId="0" fontId="13" fillId="0" borderId="0" xfId="0" applyFont="1" applyFill="1" applyAlignment="1">
      <alignment vertical="center"/>
    </xf>
    <xf numFmtId="0" fontId="13" fillId="0" borderId="2" xfId="0" applyFont="1" applyBorder="1" applyAlignment="1">
      <alignment horizontal="center" vertical="center"/>
    </xf>
    <xf numFmtId="0" fontId="7" fillId="0" borderId="0" xfId="2" applyFont="1" applyFill="1" applyAlignment="1">
      <alignment vertical="center"/>
    </xf>
    <xf numFmtId="0" fontId="32" fillId="0" borderId="0" xfId="2" applyFont="1" applyFill="1" applyAlignment="1">
      <alignment vertical="center"/>
    </xf>
    <xf numFmtId="38" fontId="32" fillId="11" borderId="11" xfId="3" applyFont="1" applyFill="1" applyBorder="1" applyAlignment="1">
      <alignment vertical="center"/>
    </xf>
    <xf numFmtId="38" fontId="32" fillId="11" borderId="4" xfId="3" applyFont="1" applyFill="1" applyBorder="1" applyAlignment="1">
      <alignment vertical="center"/>
    </xf>
    <xf numFmtId="38" fontId="32" fillId="11" borderId="8" xfId="3" applyFont="1" applyFill="1" applyBorder="1" applyAlignment="1">
      <alignment vertical="center"/>
    </xf>
    <xf numFmtId="0" fontId="27" fillId="0" borderId="0" xfId="0" applyFont="1">
      <alignment vertical="center"/>
    </xf>
    <xf numFmtId="0" fontId="27" fillId="0" borderId="3" xfId="0" applyFont="1" applyBorder="1" applyAlignment="1">
      <alignment horizontal="center" vertical="center"/>
    </xf>
    <xf numFmtId="0" fontId="27" fillId="0" borderId="2" xfId="0" applyFont="1" applyBorder="1" applyAlignment="1">
      <alignment horizontal="center" vertical="center"/>
    </xf>
    <xf numFmtId="0" fontId="27" fillId="0" borderId="14" xfId="0" applyFont="1" applyBorder="1" applyAlignment="1">
      <alignment horizontal="center" vertical="center"/>
    </xf>
    <xf numFmtId="0" fontId="27" fillId="0" borderId="13" xfId="0" applyFont="1" applyBorder="1" applyAlignment="1">
      <alignment horizontal="center" vertical="center"/>
    </xf>
    <xf numFmtId="0" fontId="36" fillId="0" borderId="0" xfId="0" applyFont="1">
      <alignment vertical="center"/>
    </xf>
    <xf numFmtId="178" fontId="27" fillId="0" borderId="14" xfId="0" applyNumberFormat="1" applyFont="1" applyBorder="1">
      <alignment vertical="center"/>
    </xf>
    <xf numFmtId="178" fontId="27" fillId="0" borderId="14" xfId="1" applyNumberFormat="1" applyFont="1" applyBorder="1">
      <alignment vertical="center"/>
    </xf>
    <xf numFmtId="178" fontId="27" fillId="0" borderId="13" xfId="1" applyNumberFormat="1" applyFont="1" applyBorder="1">
      <alignment vertical="center"/>
    </xf>
    <xf numFmtId="0" fontId="27" fillId="0" borderId="4" xfId="0" applyFont="1" applyBorder="1">
      <alignment vertical="center"/>
    </xf>
    <xf numFmtId="0" fontId="27" fillId="0" borderId="11" xfId="0" applyFont="1" applyBorder="1">
      <alignment vertical="center"/>
    </xf>
    <xf numFmtId="0" fontId="27" fillId="0" borderId="8" xfId="0" applyFont="1" applyBorder="1">
      <alignment vertical="center"/>
    </xf>
    <xf numFmtId="0" fontId="27" fillId="0" borderId="15" xfId="0" applyFont="1" applyBorder="1">
      <alignment vertical="center"/>
    </xf>
    <xf numFmtId="178" fontId="27" fillId="0" borderId="15" xfId="0" applyNumberFormat="1" applyFont="1" applyBorder="1">
      <alignment vertical="center"/>
    </xf>
    <xf numFmtId="178" fontId="27" fillId="8" borderId="0" xfId="1" applyNumberFormat="1" applyFont="1" applyFill="1" applyBorder="1">
      <alignment vertical="center"/>
    </xf>
    <xf numFmtId="178" fontId="27" fillId="8" borderId="10" xfId="1" applyNumberFormat="1" applyFont="1" applyFill="1" applyBorder="1">
      <alignment vertical="center"/>
    </xf>
    <xf numFmtId="184" fontId="13" fillId="12" borderId="14" xfId="3" applyNumberFormat="1" applyFont="1" applyFill="1" applyBorder="1" applyAlignment="1">
      <alignment vertical="center"/>
    </xf>
    <xf numFmtId="184" fontId="13" fillId="12" borderId="13" xfId="3" applyNumberFormat="1" applyFont="1" applyFill="1" applyBorder="1" applyAlignment="1">
      <alignment vertical="center"/>
    </xf>
    <xf numFmtId="178" fontId="27" fillId="7" borderId="11" xfId="0" applyNumberFormat="1" applyFont="1" applyFill="1" applyBorder="1">
      <alignment vertical="center"/>
    </xf>
    <xf numFmtId="0" fontId="0" fillId="0" borderId="0" xfId="0" applyAlignment="1">
      <alignment vertical="center"/>
    </xf>
    <xf numFmtId="0" fontId="11" fillId="0" borderId="0" xfId="0" applyFont="1" applyFill="1" applyAlignment="1">
      <alignment vertical="center"/>
    </xf>
    <xf numFmtId="0" fontId="0" fillId="0" borderId="0" xfId="0" applyFill="1" applyAlignment="1">
      <alignment vertical="center"/>
    </xf>
    <xf numFmtId="0" fontId="27" fillId="0" borderId="15" xfId="0" applyFont="1" applyFill="1" applyBorder="1" applyAlignment="1">
      <alignment horizontal="center" vertical="center"/>
    </xf>
    <xf numFmtId="0" fontId="27" fillId="0" borderId="14" xfId="0" applyFont="1" applyFill="1" applyBorder="1" applyAlignment="1">
      <alignment vertical="center"/>
    </xf>
    <xf numFmtId="0" fontId="27" fillId="0" borderId="12" xfId="0" applyFont="1" applyFill="1" applyBorder="1" applyAlignment="1">
      <alignment horizontal="center" vertical="center"/>
    </xf>
    <xf numFmtId="38" fontId="27" fillId="0" borderId="4" xfId="3" applyFont="1" applyFill="1" applyBorder="1" applyAlignment="1">
      <alignment vertical="center"/>
    </xf>
    <xf numFmtId="0" fontId="27" fillId="0" borderId="3" xfId="0" applyFont="1" applyFill="1" applyBorder="1" applyAlignment="1">
      <alignment horizontal="center" vertical="center"/>
    </xf>
    <xf numFmtId="38" fontId="27" fillId="0" borderId="11" xfId="3" applyFont="1" applyFill="1" applyBorder="1" applyAlignment="1">
      <alignment vertical="center"/>
    </xf>
    <xf numFmtId="0" fontId="27" fillId="0" borderId="0" xfId="0" applyFont="1" applyFill="1" applyAlignment="1">
      <alignment horizontal="center" vertical="center"/>
    </xf>
    <xf numFmtId="0" fontId="27" fillId="0" borderId="14" xfId="0" applyFont="1" applyFill="1" applyBorder="1" applyAlignment="1">
      <alignment horizontal="center" vertical="center"/>
    </xf>
    <xf numFmtId="181" fontId="27" fillId="0" borderId="4" xfId="3" applyNumberFormat="1" applyFont="1" applyFill="1" applyBorder="1" applyAlignment="1">
      <alignment vertical="center"/>
    </xf>
    <xf numFmtId="181" fontId="27" fillId="0" borderId="11" xfId="3" applyNumberFormat="1" applyFont="1" applyFill="1" applyBorder="1" applyAlignment="1">
      <alignment vertical="center"/>
    </xf>
    <xf numFmtId="181" fontId="26" fillId="0" borderId="11" xfId="3" applyNumberFormat="1" applyFont="1" applyFill="1" applyBorder="1" applyAlignment="1">
      <alignment vertical="center"/>
    </xf>
    <xf numFmtId="0" fontId="27" fillId="0" borderId="0" xfId="0" applyFont="1" applyFill="1" applyAlignment="1">
      <alignment vertical="center"/>
    </xf>
    <xf numFmtId="0" fontId="27" fillId="0" borderId="12" xfId="0" applyFont="1" applyFill="1" applyBorder="1" applyAlignment="1">
      <alignment vertical="center"/>
    </xf>
    <xf numFmtId="178" fontId="27" fillId="0" borderId="7" xfId="0" applyNumberFormat="1" applyFont="1" applyBorder="1">
      <alignment vertical="center"/>
    </xf>
    <xf numFmtId="178" fontId="27" fillId="0" borderId="12" xfId="0" applyNumberFormat="1" applyFont="1" applyBorder="1">
      <alignment vertical="center"/>
    </xf>
    <xf numFmtId="178" fontId="27" fillId="0" borderId="6" xfId="0" applyNumberFormat="1" applyFont="1" applyBorder="1">
      <alignment vertical="center"/>
    </xf>
    <xf numFmtId="178" fontId="27" fillId="0" borderId="8" xfId="0" applyNumberFormat="1" applyFont="1" applyBorder="1">
      <alignment vertical="center"/>
    </xf>
    <xf numFmtId="178" fontId="27" fillId="8" borderId="3" xfId="0" applyNumberFormat="1" applyFont="1" applyFill="1" applyBorder="1">
      <alignment vertical="center"/>
    </xf>
    <xf numFmtId="178" fontId="27" fillId="8" borderId="2" xfId="0" applyNumberFormat="1" applyFont="1" applyFill="1" applyBorder="1">
      <alignment vertical="center"/>
    </xf>
    <xf numFmtId="178" fontId="27" fillId="8" borderId="9" xfId="0" applyNumberFormat="1" applyFont="1" applyFill="1" applyBorder="1">
      <alignment vertical="center"/>
    </xf>
    <xf numFmtId="178" fontId="27" fillId="8" borderId="0" xfId="0" applyNumberFormat="1" applyFont="1" applyFill="1" applyBorder="1">
      <alignment vertical="center"/>
    </xf>
    <xf numFmtId="178" fontId="27" fillId="8" borderId="10" xfId="0" applyNumberFormat="1" applyFont="1" applyFill="1" applyBorder="1">
      <alignment vertical="center"/>
    </xf>
    <xf numFmtId="178" fontId="27" fillId="8" borderId="7" xfId="0" applyNumberFormat="1" applyFont="1" applyFill="1" applyBorder="1">
      <alignment vertical="center"/>
    </xf>
    <xf numFmtId="178" fontId="27" fillId="8" borderId="6" xfId="0" applyNumberFormat="1" applyFont="1" applyFill="1" applyBorder="1">
      <alignment vertical="center"/>
    </xf>
    <xf numFmtId="178" fontId="27" fillId="7" borderId="4" xfId="0" applyNumberFormat="1" applyFont="1" applyFill="1" applyBorder="1">
      <alignment vertical="center"/>
    </xf>
    <xf numFmtId="178" fontId="27" fillId="7" borderId="8" xfId="0" applyNumberFormat="1" applyFont="1" applyFill="1" applyBorder="1">
      <alignment vertical="center"/>
    </xf>
    <xf numFmtId="0" fontId="27" fillId="0" borderId="0" xfId="0" applyFont="1" applyFill="1" applyAlignment="1">
      <alignment horizontal="right" vertical="center"/>
    </xf>
    <xf numFmtId="181" fontId="36" fillId="0" borderId="11" xfId="3" applyNumberFormat="1" applyFont="1" applyFill="1" applyBorder="1" applyAlignment="1">
      <alignment vertical="center"/>
    </xf>
    <xf numFmtId="0" fontId="10" fillId="0" borderId="9" xfId="2" applyBorder="1" applyAlignment="1">
      <alignment vertical="center"/>
    </xf>
    <xf numFmtId="0" fontId="26" fillId="0" borderId="12" xfId="0" applyFont="1" applyFill="1" applyBorder="1" applyAlignment="1">
      <alignment horizontal="center" vertical="center"/>
    </xf>
    <xf numFmtId="180" fontId="27" fillId="8" borderId="9" xfId="3" applyNumberFormat="1" applyFont="1" applyFill="1" applyBorder="1" applyAlignment="1">
      <alignment vertical="center"/>
    </xf>
    <xf numFmtId="180" fontId="27" fillId="8" borderId="1" xfId="3" applyNumberFormat="1" applyFont="1" applyFill="1" applyBorder="1" applyAlignment="1">
      <alignment vertical="center"/>
    </xf>
    <xf numFmtId="180" fontId="27" fillId="8" borderId="5" xfId="3" applyNumberFormat="1" applyFont="1" applyFill="1" applyBorder="1" applyAlignment="1">
      <alignment vertical="center"/>
    </xf>
    <xf numFmtId="180" fontId="27" fillId="0" borderId="9" xfId="3" applyNumberFormat="1" applyFont="1" applyFill="1" applyBorder="1" applyAlignment="1">
      <alignment vertical="center"/>
    </xf>
    <xf numFmtId="0" fontId="27" fillId="0" borderId="13" xfId="0" applyFont="1" applyFill="1" applyBorder="1" applyAlignment="1">
      <alignment horizontal="center" vertical="center"/>
    </xf>
    <xf numFmtId="180" fontId="27" fillId="0" borderId="2" xfId="3" applyNumberFormat="1" applyFont="1" applyFill="1" applyBorder="1" applyAlignment="1">
      <alignment vertical="center"/>
    </xf>
    <xf numFmtId="180" fontId="27" fillId="0" borderId="10" xfId="3" applyNumberFormat="1" applyFont="1" applyFill="1" applyBorder="1" applyAlignment="1">
      <alignment vertical="center"/>
    </xf>
    <xf numFmtId="180" fontId="27" fillId="0" borderId="6" xfId="3" applyNumberFormat="1" applyFont="1" applyFill="1" applyBorder="1" applyAlignment="1">
      <alignment vertical="center"/>
    </xf>
    <xf numFmtId="9" fontId="27" fillId="0" borderId="10" xfId="4" applyFont="1" applyFill="1" applyBorder="1" applyAlignment="1">
      <alignment vertical="center"/>
    </xf>
    <xf numFmtId="0" fontId="27" fillId="0" borderId="6" xfId="0" applyFont="1" applyFill="1" applyBorder="1" applyAlignment="1">
      <alignment vertical="center"/>
    </xf>
    <xf numFmtId="181" fontId="27" fillId="0" borderId="24" xfId="3" applyNumberFormat="1" applyFont="1" applyFill="1" applyBorder="1" applyAlignment="1">
      <alignment vertical="center"/>
    </xf>
    <xf numFmtId="0" fontId="27" fillId="0" borderId="16" xfId="0" applyFont="1" applyFill="1" applyBorder="1" applyAlignment="1">
      <alignment horizontal="center" vertical="center"/>
    </xf>
    <xf numFmtId="181" fontId="27" fillId="0" borderId="16" xfId="3" applyNumberFormat="1" applyFont="1" applyFill="1" applyBorder="1" applyAlignment="1">
      <alignment vertical="center"/>
    </xf>
    <xf numFmtId="0" fontId="11" fillId="0" borderId="12" xfId="2" applyNumberFormat="1" applyFont="1" applyBorder="1" applyAlignment="1">
      <alignment vertical="center"/>
    </xf>
    <xf numFmtId="0" fontId="11" fillId="0" borderId="14" xfId="2" applyFont="1" applyBorder="1" applyAlignment="1">
      <alignment vertical="center"/>
    </xf>
    <xf numFmtId="0" fontId="32" fillId="12" borderId="4" xfId="2" applyFont="1" applyFill="1" applyBorder="1" applyAlignment="1">
      <alignment horizontal="center" vertical="center" wrapText="1"/>
    </xf>
    <xf numFmtId="0" fontId="13" fillId="11" borderId="12" xfId="2" applyFont="1" applyFill="1" applyBorder="1" applyAlignment="1">
      <alignment vertical="center" wrapText="1"/>
    </xf>
    <xf numFmtId="0" fontId="13" fillId="11" borderId="14" xfId="2" applyFont="1" applyFill="1" applyBorder="1" applyAlignment="1">
      <alignment vertical="center" wrapText="1"/>
    </xf>
    <xf numFmtId="0" fontId="10" fillId="3" borderId="0" xfId="2" applyFill="1" applyBorder="1" applyAlignment="1">
      <alignment vertical="center"/>
    </xf>
    <xf numFmtId="0" fontId="10" fillId="3" borderId="7" xfId="2" applyFill="1" applyBorder="1" applyAlignment="1">
      <alignment vertical="center"/>
    </xf>
    <xf numFmtId="0" fontId="10" fillId="0" borderId="11" xfId="2" applyFill="1" applyBorder="1" applyAlignment="1">
      <alignment vertical="center"/>
    </xf>
    <xf numFmtId="0" fontId="10" fillId="0" borderId="15" xfId="2" applyFill="1" applyBorder="1" applyAlignment="1">
      <alignment vertical="center"/>
    </xf>
    <xf numFmtId="0" fontId="14" fillId="0" borderId="4" xfId="2" applyFont="1" applyFill="1" applyBorder="1" applyAlignment="1">
      <alignment vertical="center"/>
    </xf>
    <xf numFmtId="0" fontId="14" fillId="0" borderId="11" xfId="2" applyFont="1" applyFill="1" applyBorder="1" applyAlignment="1">
      <alignment vertical="center"/>
    </xf>
    <xf numFmtId="0" fontId="14" fillId="0" borderId="8" xfId="2" applyFont="1" applyFill="1" applyBorder="1" applyAlignment="1">
      <alignment vertical="center"/>
    </xf>
    <xf numFmtId="0" fontId="10" fillId="0" borderId="0" xfId="2" applyAlignment="1">
      <alignment horizontal="center" vertical="center"/>
    </xf>
    <xf numFmtId="0" fontId="10" fillId="0" borderId="0" xfId="2" quotePrefix="1" applyAlignment="1">
      <alignment vertical="center"/>
    </xf>
    <xf numFmtId="0" fontId="10" fillId="0" borderId="0" xfId="2" quotePrefix="1" applyAlignment="1">
      <alignment horizontal="center" vertical="center"/>
    </xf>
    <xf numFmtId="0" fontId="10" fillId="0" borderId="0" xfId="2" applyFill="1"/>
    <xf numFmtId="0" fontId="0" fillId="0" borderId="0" xfId="0" applyFill="1">
      <alignment vertical="center"/>
    </xf>
    <xf numFmtId="0" fontId="27" fillId="0" borderId="0" xfId="0" applyFont="1" applyAlignment="1">
      <alignment vertical="center"/>
    </xf>
    <xf numFmtId="38" fontId="27" fillId="0" borderId="16" xfId="0" applyNumberFormat="1" applyFont="1" applyBorder="1" applyAlignment="1">
      <alignment vertical="center"/>
    </xf>
    <xf numFmtId="0" fontId="40" fillId="0" borderId="0" xfId="0" applyFont="1" applyAlignment="1">
      <alignment vertical="center"/>
    </xf>
    <xf numFmtId="0" fontId="27" fillId="0" borderId="22" xfId="0" applyFont="1" applyBorder="1" applyAlignment="1">
      <alignment vertical="center"/>
    </xf>
    <xf numFmtId="0" fontId="27" fillId="0" borderId="20" xfId="0" applyFont="1" applyBorder="1" applyAlignment="1">
      <alignment horizontal="right" vertical="center"/>
    </xf>
    <xf numFmtId="0" fontId="27" fillId="0" borderId="16" xfId="0" applyFont="1" applyBorder="1" applyAlignment="1">
      <alignment horizontal="right" vertical="center"/>
    </xf>
    <xf numFmtId="0" fontId="27" fillId="0" borderId="0" xfId="0" applyFont="1" applyBorder="1" applyAlignment="1">
      <alignment horizontal="right" vertical="center"/>
    </xf>
    <xf numFmtId="38" fontId="40" fillId="0" borderId="16" xfId="0" applyNumberFormat="1" applyFont="1" applyBorder="1" applyAlignment="1">
      <alignment vertical="center"/>
    </xf>
    <xf numFmtId="0" fontId="4" fillId="9" borderId="15" xfId="0" applyFont="1" applyFill="1" applyBorder="1" applyAlignment="1">
      <alignment horizontal="center" vertical="center"/>
    </xf>
    <xf numFmtId="0" fontId="4" fillId="9" borderId="15" xfId="0" applyFont="1" applyFill="1" applyBorder="1" applyAlignment="1">
      <alignment vertical="center"/>
    </xf>
    <xf numFmtId="0" fontId="36" fillId="9" borderId="0" xfId="0" applyFont="1" applyFill="1" applyBorder="1" applyAlignment="1">
      <alignment vertical="center"/>
    </xf>
    <xf numFmtId="0" fontId="13" fillId="0" borderId="7" xfId="2" applyFont="1" applyFill="1" applyBorder="1" applyAlignment="1">
      <alignment vertical="center"/>
    </xf>
    <xf numFmtId="38" fontId="10" fillId="8" borderId="15" xfId="3" applyFont="1" applyFill="1" applyBorder="1" applyAlignment="1">
      <alignment vertical="center"/>
    </xf>
    <xf numFmtId="38" fontId="10" fillId="8" borderId="11" xfId="3" applyFont="1" applyFill="1" applyBorder="1" applyAlignment="1">
      <alignment vertical="center"/>
    </xf>
    <xf numFmtId="182" fontId="32" fillId="8" borderId="14" xfId="2" applyNumberFormat="1" applyFont="1" applyFill="1" applyBorder="1" applyAlignment="1">
      <alignment vertical="center"/>
    </xf>
    <xf numFmtId="182" fontId="32" fillId="8" borderId="15" xfId="2" applyNumberFormat="1" applyFont="1" applyFill="1" applyBorder="1" applyAlignment="1">
      <alignment vertical="center"/>
    </xf>
    <xf numFmtId="182" fontId="32" fillId="8" borderId="0" xfId="2" applyNumberFormat="1" applyFont="1" applyFill="1" applyAlignment="1">
      <alignment vertical="center"/>
    </xf>
    <xf numFmtId="182" fontId="32" fillId="8" borderId="11" xfId="2" applyNumberFormat="1" applyFont="1" applyFill="1" applyBorder="1" applyAlignment="1">
      <alignment vertical="center"/>
    </xf>
    <xf numFmtId="0" fontId="32" fillId="8" borderId="0" xfId="2" applyFont="1" applyFill="1" applyAlignment="1">
      <alignment vertical="center"/>
    </xf>
    <xf numFmtId="182" fontId="32" fillId="8" borderId="7" xfId="2" applyNumberFormat="1" applyFont="1" applyFill="1" applyBorder="1" applyAlignment="1">
      <alignment vertical="center"/>
    </xf>
    <xf numFmtId="182" fontId="32" fillId="8" borderId="8" xfId="2" applyNumberFormat="1" applyFont="1" applyFill="1" applyBorder="1" applyAlignment="1">
      <alignment vertical="center"/>
    </xf>
    <xf numFmtId="0" fontId="32" fillId="8" borderId="4" xfId="2" applyFont="1" applyFill="1" applyBorder="1" applyAlignment="1">
      <alignment horizontal="center" vertical="center" wrapText="1"/>
    </xf>
    <xf numFmtId="0" fontId="38" fillId="0" borderId="0" xfId="0" applyFont="1" applyFill="1" applyBorder="1" applyAlignment="1">
      <alignment vertical="center"/>
    </xf>
    <xf numFmtId="0" fontId="26" fillId="0" borderId="0" xfId="0" applyFont="1" applyFill="1" applyBorder="1" applyAlignment="1">
      <alignment horizontal="right" vertical="center"/>
    </xf>
    <xf numFmtId="0" fontId="27" fillId="0" borderId="0" xfId="0" applyFont="1" applyFill="1" applyBorder="1" applyAlignment="1">
      <alignment vertical="center"/>
    </xf>
    <xf numFmtId="0" fontId="26" fillId="0" borderId="0" xfId="0" applyFont="1" applyFill="1" applyBorder="1" applyAlignment="1">
      <alignment horizontal="center" vertical="center"/>
    </xf>
    <xf numFmtId="0" fontId="27" fillId="0" borderId="0" xfId="0" applyFont="1" applyFill="1" applyBorder="1" applyAlignment="1">
      <alignment horizontal="center" vertical="center"/>
    </xf>
    <xf numFmtId="38" fontId="27" fillId="0" borderId="0" xfId="0" applyNumberFormat="1" applyFont="1" applyFill="1" applyBorder="1" applyAlignment="1">
      <alignment vertical="center"/>
    </xf>
    <xf numFmtId="182" fontId="27" fillId="0" borderId="0" xfId="3" applyNumberFormat="1" applyFont="1" applyFill="1" applyBorder="1" applyAlignment="1">
      <alignment vertical="center"/>
    </xf>
    <xf numFmtId="0" fontId="13" fillId="10" borderId="1" xfId="2" applyFont="1" applyFill="1" applyBorder="1" applyAlignment="1">
      <alignment vertical="center" wrapText="1"/>
    </xf>
    <xf numFmtId="0" fontId="10" fillId="10" borderId="0" xfId="2" applyFill="1" applyAlignment="1">
      <alignment vertical="center" wrapText="1"/>
    </xf>
    <xf numFmtId="0" fontId="10" fillId="11" borderId="14" xfId="2" applyFill="1" applyBorder="1" applyAlignment="1">
      <alignment vertical="center" wrapText="1"/>
    </xf>
    <xf numFmtId="0" fontId="13" fillId="9" borderId="12" xfId="2" applyFont="1" applyFill="1" applyBorder="1" applyAlignment="1">
      <alignment vertical="center" wrapText="1"/>
    </xf>
    <xf numFmtId="0" fontId="10" fillId="9" borderId="14" xfId="2" applyFill="1" applyBorder="1" applyAlignment="1">
      <alignment vertical="center" wrapText="1"/>
    </xf>
    <xf numFmtId="0" fontId="41" fillId="0" borderId="13" xfId="2" applyFont="1" applyBorder="1" applyAlignment="1">
      <alignment vertical="center"/>
    </xf>
    <xf numFmtId="38" fontId="41" fillId="0" borderId="14" xfId="2" applyNumberFormat="1" applyFont="1" applyBorder="1" applyAlignment="1">
      <alignment vertical="center"/>
    </xf>
    <xf numFmtId="0" fontId="27" fillId="0" borderId="15" xfId="0" applyFont="1" applyBorder="1" applyAlignment="1">
      <alignment horizontal="center" vertical="center"/>
    </xf>
    <xf numFmtId="0" fontId="27" fillId="0" borderId="8" xfId="0" applyFont="1" applyBorder="1" applyAlignment="1">
      <alignment horizontal="center" vertical="center"/>
    </xf>
    <xf numFmtId="0" fontId="14" fillId="0" borderId="12" xfId="2" applyFont="1" applyFill="1" applyBorder="1" applyAlignment="1">
      <alignment horizontal="center" vertical="center"/>
    </xf>
    <xf numFmtId="0" fontId="14" fillId="0" borderId="13" xfId="2" applyFont="1" applyFill="1" applyBorder="1" applyAlignment="1">
      <alignment horizontal="center" vertical="center"/>
    </xf>
    <xf numFmtId="0" fontId="13" fillId="0" borderId="12" xfId="0" applyFont="1" applyBorder="1" applyAlignment="1">
      <alignment horizontal="center" vertical="center"/>
    </xf>
    <xf numFmtId="0" fontId="13" fillId="0" borderId="14" xfId="0" applyFont="1" applyBorder="1" applyAlignment="1">
      <alignment horizontal="center" vertical="center"/>
    </xf>
    <xf numFmtId="0" fontId="13" fillId="0" borderId="13" xfId="0" applyFont="1" applyBorder="1" applyAlignment="1">
      <alignment horizontal="center" vertical="center"/>
    </xf>
    <xf numFmtId="0" fontId="13" fillId="0" borderId="1" xfId="0" applyFont="1" applyBorder="1" applyAlignment="1">
      <alignment horizontal="center" vertical="center"/>
    </xf>
    <xf numFmtId="0" fontId="13" fillId="0" borderId="3" xfId="0" applyFont="1" applyBorder="1" applyAlignment="1">
      <alignment horizontal="center" vertical="center"/>
    </xf>
    <xf numFmtId="0" fontId="13" fillId="0" borderId="2" xfId="0" applyFont="1" applyBorder="1" applyAlignment="1">
      <alignment horizontal="center" vertical="center"/>
    </xf>
    <xf numFmtId="0" fontId="13" fillId="0" borderId="5" xfId="0" applyFont="1" applyBorder="1" applyAlignment="1">
      <alignment horizontal="center" vertical="center"/>
    </xf>
    <xf numFmtId="0" fontId="13" fillId="0" borderId="7" xfId="0" applyFont="1" applyBorder="1" applyAlignment="1">
      <alignment horizontal="center" vertical="center"/>
    </xf>
    <xf numFmtId="0" fontId="13" fillId="0" borderId="6" xfId="0" applyFont="1" applyBorder="1" applyAlignment="1">
      <alignment horizontal="center" vertical="center"/>
    </xf>
    <xf numFmtId="0" fontId="13" fillId="0" borderId="12" xfId="0" applyFont="1" applyBorder="1" applyAlignment="1">
      <alignment horizontal="left" vertical="center" wrapText="1"/>
    </xf>
    <xf numFmtId="0" fontId="13" fillId="0" borderId="14" xfId="0" applyFont="1" applyBorder="1" applyAlignment="1">
      <alignment horizontal="left" vertical="center" wrapText="1"/>
    </xf>
    <xf numFmtId="0" fontId="13" fillId="0" borderId="2"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4" fillId="0" borderId="12" xfId="0" applyFont="1" applyBorder="1" applyAlignment="1">
      <alignment horizontal="right" vertical="center"/>
    </xf>
    <xf numFmtId="0" fontId="4" fillId="0" borderId="13" xfId="0" applyFont="1" applyBorder="1" applyAlignment="1">
      <alignment horizontal="right"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 xfId="0" applyFont="1" applyBorder="1" applyAlignment="1">
      <alignment horizontal="center" vertical="center"/>
    </xf>
    <xf numFmtId="0" fontId="0" fillId="0" borderId="9" xfId="0" applyBorder="1" applyAlignment="1">
      <alignment vertical="center"/>
    </xf>
    <xf numFmtId="0" fontId="0" fillId="0" borderId="5" xfId="0" applyBorder="1" applyAlignment="1">
      <alignment vertical="center"/>
    </xf>
    <xf numFmtId="0" fontId="4" fillId="0" borderId="4" xfId="0" applyFont="1" applyBorder="1" applyAlignment="1">
      <alignment horizontal="center" vertical="center"/>
    </xf>
    <xf numFmtId="0" fontId="4" fillId="0" borderId="8" xfId="0" applyFont="1" applyBorder="1" applyAlignment="1">
      <alignment horizontal="center" vertical="center"/>
    </xf>
    <xf numFmtId="0" fontId="4" fillId="0" borderId="11" xfId="0" applyFont="1" applyBorder="1" applyAlignment="1">
      <alignment horizontal="center" vertical="center"/>
    </xf>
    <xf numFmtId="0" fontId="4" fillId="0" borderId="1" xfId="0" applyFont="1" applyBorder="1" applyAlignment="1">
      <alignment horizontal="center" vertical="center" wrapText="1"/>
    </xf>
    <xf numFmtId="0" fontId="4" fillId="0" borderId="9" xfId="0" applyFont="1" applyBorder="1" applyAlignment="1">
      <alignment horizontal="center" vertical="center" wrapText="1"/>
    </xf>
    <xf numFmtId="0" fontId="4" fillId="0" borderId="5" xfId="0" applyFont="1" applyBorder="1" applyAlignment="1">
      <alignment horizontal="center" vertical="center" wrapText="1"/>
    </xf>
    <xf numFmtId="0" fontId="4" fillId="0" borderId="9" xfId="0" applyFont="1" applyBorder="1" applyAlignment="1">
      <alignment horizontal="center" vertical="center"/>
    </xf>
    <xf numFmtId="0" fontId="4" fillId="0" borderId="5" xfId="0" applyFont="1" applyBorder="1" applyAlignment="1">
      <alignment horizontal="center" vertical="center"/>
    </xf>
  </cellXfs>
  <cellStyles count="5">
    <cellStyle name="パーセント" xfId="4" builtinId="5"/>
    <cellStyle name="桁区切り" xfId="1" builtinId="6"/>
    <cellStyle name="桁区切り 2" xfId="3" xr:uid="{50CD00ED-2BB7-42CF-A467-995312119DA7}"/>
    <cellStyle name="標準" xfId="0" builtinId="0"/>
    <cellStyle name="標準 2" xfId="2" xr:uid="{D7E7F8B5-C6C3-4C8B-BB63-3B1502FBD497}"/>
  </cellStyles>
  <dxfs count="2">
    <dxf>
      <fill>
        <patternFill>
          <bgColor rgb="FFFFFFCC"/>
        </patternFill>
      </fill>
    </dxf>
    <dxf>
      <font>
        <b/>
        <i val="0"/>
        <color theme="0"/>
      </font>
      <fill>
        <patternFill patternType="solid">
          <fgColor auto="1"/>
          <bgColor rgb="FFFF0000"/>
        </patternFill>
      </fill>
    </dxf>
  </dxfs>
  <tableStyles count="0" defaultTableStyle="TableStyleMedium2" defaultPivotStyle="PivotStyleLight16"/>
  <colors>
    <mruColors>
      <color rgb="FFFFFF99"/>
      <color rgb="FFFFFFCC"/>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Oaa01ndh001\bunseki_sv\&#29987;&#26989;&#36899;&#38306;&#34920;\&#24179;&#25104;12&#24180;&#34920;\&#26368;&#32066;&#38656;&#35201;\&#31227;&#20986;&#20837;\&#30476;&#12510;&#12540;&#12472;&#12531;&#349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フロー"/>
      <sheetName val="県移出マージン表"/>
      <sheetName val="県表"/>
      <sheetName val="全国表ｂ"/>
      <sheetName val="県CT"/>
      <sheetName val="局移出入取扱"/>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Legacy">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AAAFF8-635D-4E89-9EE2-F59CF38674B7}">
  <dimension ref="A1:C60"/>
  <sheetViews>
    <sheetView tabSelected="1" workbookViewId="0">
      <pane ySplit="2" topLeftCell="A3" activePane="bottomLeft" state="frozen"/>
      <selection pane="bottomLeft"/>
    </sheetView>
  </sheetViews>
  <sheetFormatPr defaultRowHeight="13"/>
  <cols>
    <col min="1" max="1" width="13.1640625" style="52" customWidth="1"/>
    <col min="2" max="2" width="41.5" style="52" customWidth="1"/>
    <col min="3" max="3" width="16.83203125" style="52" customWidth="1"/>
    <col min="4" max="16384" width="8.6640625" style="52"/>
  </cols>
  <sheetData>
    <row r="1" spans="1:3">
      <c r="A1" s="51" t="s">
        <v>804</v>
      </c>
    </row>
    <row r="2" spans="1:3" ht="21.5" customHeight="1">
      <c r="A2" s="74" t="s">
        <v>418</v>
      </c>
      <c r="B2" s="392" t="s">
        <v>105</v>
      </c>
      <c r="C2" s="75" t="s">
        <v>106</v>
      </c>
    </row>
    <row r="3" spans="1:3" ht="26">
      <c r="A3" s="393" t="s">
        <v>600</v>
      </c>
      <c r="B3" s="394" t="s">
        <v>601</v>
      </c>
      <c r="C3" s="211"/>
    </row>
    <row r="4" spans="1:3" ht="36.5" customHeight="1">
      <c r="A4" s="280" t="s">
        <v>783</v>
      </c>
      <c r="B4" s="281" t="s">
        <v>782</v>
      </c>
      <c r="C4" s="75"/>
    </row>
    <row r="5" spans="1:3" ht="45" customHeight="1">
      <c r="A5" s="280" t="s">
        <v>784</v>
      </c>
      <c r="B5" s="281" t="s">
        <v>785</v>
      </c>
      <c r="C5" s="75"/>
    </row>
    <row r="6" spans="1:3" ht="26">
      <c r="A6" s="683" t="s">
        <v>589</v>
      </c>
      <c r="B6" s="684" t="s">
        <v>413</v>
      </c>
      <c r="C6" s="75"/>
    </row>
    <row r="7" spans="1:3" ht="26">
      <c r="A7" s="680" t="s">
        <v>753</v>
      </c>
      <c r="B7" s="681" t="s">
        <v>754</v>
      </c>
      <c r="C7" s="641"/>
    </row>
    <row r="8" spans="1:3" ht="26">
      <c r="A8" s="637" t="s">
        <v>795</v>
      </c>
      <c r="B8" s="682" t="s">
        <v>759</v>
      </c>
      <c r="C8" s="642"/>
    </row>
    <row r="9" spans="1:3" ht="38.5" customHeight="1">
      <c r="A9" s="390" t="s">
        <v>755</v>
      </c>
      <c r="B9" s="391" t="s">
        <v>760</v>
      </c>
      <c r="C9" s="641"/>
    </row>
    <row r="10" spans="1:3" ht="38.5" customHeight="1">
      <c r="A10" s="390" t="s">
        <v>756</v>
      </c>
      <c r="B10" s="391" t="s">
        <v>761</v>
      </c>
      <c r="C10" s="641"/>
    </row>
    <row r="11" spans="1:3" ht="38.5" customHeight="1">
      <c r="A11" s="390" t="s">
        <v>757</v>
      </c>
      <c r="B11" s="391" t="s">
        <v>762</v>
      </c>
      <c r="C11" s="641"/>
    </row>
    <row r="12" spans="1:3" ht="38.5" customHeight="1">
      <c r="A12" s="390" t="s">
        <v>758</v>
      </c>
      <c r="B12" s="391" t="s">
        <v>763</v>
      </c>
      <c r="C12" s="641"/>
    </row>
    <row r="13" spans="1:3" ht="40" customHeight="1">
      <c r="A13" s="637" t="s">
        <v>587</v>
      </c>
      <c r="B13" s="638" t="s">
        <v>588</v>
      </c>
      <c r="C13" s="642"/>
    </row>
    <row r="14" spans="1:3" ht="66.5" customHeight="1">
      <c r="A14" s="390" t="s">
        <v>586</v>
      </c>
      <c r="B14" s="391" t="s">
        <v>585</v>
      </c>
      <c r="C14" s="641"/>
    </row>
    <row r="15" spans="1:3" ht="66.5" customHeight="1">
      <c r="A15" s="390" t="s">
        <v>583</v>
      </c>
      <c r="B15" s="391" t="s">
        <v>584</v>
      </c>
      <c r="C15" s="641"/>
    </row>
    <row r="16" spans="1:3">
      <c r="A16" s="200">
        <v>1</v>
      </c>
      <c r="B16" s="228" t="s">
        <v>107</v>
      </c>
      <c r="C16" s="643" t="s">
        <v>108</v>
      </c>
    </row>
    <row r="17" spans="1:3">
      <c r="A17" s="244">
        <v>2</v>
      </c>
      <c r="B17" s="107" t="s">
        <v>109</v>
      </c>
      <c r="C17" s="644" t="s">
        <v>108</v>
      </c>
    </row>
    <row r="18" spans="1:3">
      <c r="A18" s="244">
        <v>3</v>
      </c>
      <c r="B18" s="107" t="s">
        <v>110</v>
      </c>
      <c r="C18" s="644" t="s">
        <v>108</v>
      </c>
    </row>
    <row r="19" spans="1:3">
      <c r="A19" s="244">
        <v>4</v>
      </c>
      <c r="B19" s="107" t="s">
        <v>111</v>
      </c>
      <c r="C19" s="644" t="s">
        <v>108</v>
      </c>
    </row>
    <row r="20" spans="1:3">
      <c r="A20" s="244">
        <v>5</v>
      </c>
      <c r="B20" s="107" t="s">
        <v>112</v>
      </c>
      <c r="C20" s="644" t="s">
        <v>108</v>
      </c>
    </row>
    <row r="21" spans="1:3">
      <c r="A21" s="244">
        <v>6</v>
      </c>
      <c r="B21" s="107" t="s">
        <v>78</v>
      </c>
      <c r="C21" s="644" t="s">
        <v>108</v>
      </c>
    </row>
    <row r="22" spans="1:3">
      <c r="A22" s="244">
        <v>7</v>
      </c>
      <c r="B22" s="107" t="s">
        <v>79</v>
      </c>
      <c r="C22" s="644" t="s">
        <v>108</v>
      </c>
    </row>
    <row r="23" spans="1:3">
      <c r="A23" s="244">
        <v>8</v>
      </c>
      <c r="B23" s="107" t="s">
        <v>80</v>
      </c>
      <c r="C23" s="644" t="s">
        <v>108</v>
      </c>
    </row>
    <row r="24" spans="1:3">
      <c r="A24" s="244">
        <v>9</v>
      </c>
      <c r="B24" s="107" t="s">
        <v>81</v>
      </c>
      <c r="C24" s="644" t="s">
        <v>108</v>
      </c>
    </row>
    <row r="25" spans="1:3">
      <c r="A25" s="244">
        <v>10</v>
      </c>
      <c r="B25" s="107" t="s">
        <v>113</v>
      </c>
      <c r="C25" s="644" t="s">
        <v>108</v>
      </c>
    </row>
    <row r="26" spans="1:3">
      <c r="A26" s="244">
        <v>11</v>
      </c>
      <c r="B26" s="107" t="s">
        <v>83</v>
      </c>
      <c r="C26" s="644" t="s">
        <v>108</v>
      </c>
    </row>
    <row r="27" spans="1:3">
      <c r="A27" s="244">
        <v>12</v>
      </c>
      <c r="B27" s="107" t="s">
        <v>84</v>
      </c>
      <c r="C27" s="644" t="s">
        <v>108</v>
      </c>
    </row>
    <row r="28" spans="1:3">
      <c r="A28" s="244">
        <v>13</v>
      </c>
      <c r="B28" s="107" t="s">
        <v>85</v>
      </c>
      <c r="C28" s="644" t="s">
        <v>108</v>
      </c>
    </row>
    <row r="29" spans="1:3">
      <c r="A29" s="244">
        <v>14</v>
      </c>
      <c r="B29" s="107" t="s">
        <v>86</v>
      </c>
      <c r="C29" s="644" t="s">
        <v>108</v>
      </c>
    </row>
    <row r="30" spans="1:3">
      <c r="A30" s="244">
        <v>15</v>
      </c>
      <c r="B30" s="107" t="s">
        <v>114</v>
      </c>
      <c r="C30" s="644" t="s">
        <v>108</v>
      </c>
    </row>
    <row r="31" spans="1:3">
      <c r="A31" s="244">
        <v>16</v>
      </c>
      <c r="B31" s="107" t="s">
        <v>115</v>
      </c>
      <c r="C31" s="644" t="s">
        <v>108</v>
      </c>
    </row>
    <row r="32" spans="1:3">
      <c r="A32" s="244">
        <v>17</v>
      </c>
      <c r="B32" s="107" t="s">
        <v>116</v>
      </c>
      <c r="C32" s="644" t="s">
        <v>108</v>
      </c>
    </row>
    <row r="33" spans="1:3">
      <c r="A33" s="244">
        <v>18</v>
      </c>
      <c r="B33" s="107" t="s">
        <v>117</v>
      </c>
      <c r="C33" s="644" t="s">
        <v>108</v>
      </c>
    </row>
    <row r="34" spans="1:3">
      <c r="A34" s="244">
        <v>19</v>
      </c>
      <c r="B34" s="107" t="s">
        <v>88</v>
      </c>
      <c r="C34" s="644" t="s">
        <v>108</v>
      </c>
    </row>
    <row r="35" spans="1:3">
      <c r="A35" s="244">
        <v>20</v>
      </c>
      <c r="B35" s="107" t="s">
        <v>118</v>
      </c>
      <c r="C35" s="644" t="s">
        <v>108</v>
      </c>
    </row>
    <row r="36" spans="1:3">
      <c r="A36" s="244">
        <v>21</v>
      </c>
      <c r="B36" s="107" t="s">
        <v>119</v>
      </c>
      <c r="C36" s="644" t="s">
        <v>108</v>
      </c>
    </row>
    <row r="37" spans="1:3">
      <c r="A37" s="244">
        <v>22</v>
      </c>
      <c r="B37" s="107" t="s">
        <v>64</v>
      </c>
      <c r="C37" s="644" t="s">
        <v>108</v>
      </c>
    </row>
    <row r="38" spans="1:3">
      <c r="A38" s="244">
        <v>23</v>
      </c>
      <c r="B38" s="107" t="s">
        <v>91</v>
      </c>
      <c r="C38" s="644" t="s">
        <v>108</v>
      </c>
    </row>
    <row r="39" spans="1:3">
      <c r="A39" s="244">
        <v>24</v>
      </c>
      <c r="B39" s="107" t="s">
        <v>417</v>
      </c>
      <c r="C39" s="644" t="s">
        <v>108</v>
      </c>
    </row>
    <row r="40" spans="1:3">
      <c r="A40" s="244">
        <v>25</v>
      </c>
      <c r="B40" s="107" t="s">
        <v>120</v>
      </c>
      <c r="C40" s="644" t="s">
        <v>108</v>
      </c>
    </row>
    <row r="41" spans="1:3">
      <c r="A41" s="244">
        <v>26</v>
      </c>
      <c r="B41" s="107" t="s">
        <v>121</v>
      </c>
      <c r="C41" s="644" t="s">
        <v>108</v>
      </c>
    </row>
    <row r="42" spans="1:3">
      <c r="A42" s="244">
        <v>27</v>
      </c>
      <c r="B42" s="107" t="s">
        <v>122</v>
      </c>
      <c r="C42" s="644" t="s">
        <v>108</v>
      </c>
    </row>
    <row r="43" spans="1:3">
      <c r="A43" s="244">
        <v>28</v>
      </c>
      <c r="B43" s="107" t="s">
        <v>66</v>
      </c>
      <c r="C43" s="644" t="s">
        <v>108</v>
      </c>
    </row>
    <row r="44" spans="1:3">
      <c r="A44" s="244">
        <v>29</v>
      </c>
      <c r="B44" s="107" t="s">
        <v>93</v>
      </c>
      <c r="C44" s="644" t="s">
        <v>108</v>
      </c>
    </row>
    <row r="45" spans="1:3">
      <c r="A45" s="244">
        <v>30</v>
      </c>
      <c r="B45" s="107" t="s">
        <v>123</v>
      </c>
      <c r="C45" s="644" t="s">
        <v>108</v>
      </c>
    </row>
    <row r="46" spans="1:3">
      <c r="A46" s="244">
        <v>31</v>
      </c>
      <c r="B46" s="107" t="s">
        <v>124</v>
      </c>
      <c r="C46" s="644" t="s">
        <v>108</v>
      </c>
    </row>
    <row r="47" spans="1:3">
      <c r="A47" s="244">
        <v>32</v>
      </c>
      <c r="B47" s="107" t="s">
        <v>67</v>
      </c>
      <c r="C47" s="644" t="s">
        <v>108</v>
      </c>
    </row>
    <row r="48" spans="1:3">
      <c r="A48" s="244">
        <v>33</v>
      </c>
      <c r="B48" s="107" t="s">
        <v>96</v>
      </c>
      <c r="C48" s="644" t="s">
        <v>108</v>
      </c>
    </row>
    <row r="49" spans="1:3">
      <c r="A49" s="244">
        <v>34</v>
      </c>
      <c r="B49" s="107" t="s">
        <v>125</v>
      </c>
      <c r="C49" s="644" t="s">
        <v>108</v>
      </c>
    </row>
    <row r="50" spans="1:3">
      <c r="A50" s="244">
        <v>35</v>
      </c>
      <c r="B50" s="107" t="s">
        <v>126</v>
      </c>
      <c r="C50" s="644" t="s">
        <v>108</v>
      </c>
    </row>
    <row r="51" spans="1:3">
      <c r="A51" s="244">
        <v>36</v>
      </c>
      <c r="B51" s="107" t="s">
        <v>98</v>
      </c>
      <c r="C51" s="644" t="s">
        <v>108</v>
      </c>
    </row>
    <row r="52" spans="1:3">
      <c r="A52" s="244">
        <v>37</v>
      </c>
      <c r="B52" s="107" t="s">
        <v>127</v>
      </c>
      <c r="C52" s="644" t="s">
        <v>108</v>
      </c>
    </row>
    <row r="53" spans="1:3">
      <c r="A53" s="244">
        <v>38</v>
      </c>
      <c r="B53" s="107" t="s">
        <v>128</v>
      </c>
      <c r="C53" s="644" t="s">
        <v>108</v>
      </c>
    </row>
    <row r="54" spans="1:3">
      <c r="A54" s="205">
        <v>39</v>
      </c>
      <c r="B54" s="230" t="s">
        <v>129</v>
      </c>
      <c r="C54" s="645" t="s">
        <v>108</v>
      </c>
    </row>
    <row r="55" spans="1:3">
      <c r="A55" s="269" t="s">
        <v>213</v>
      </c>
      <c r="B55" s="270" t="s">
        <v>420</v>
      </c>
      <c r="C55" s="211"/>
    </row>
    <row r="56" spans="1:3">
      <c r="A56" s="271" t="s">
        <v>414</v>
      </c>
      <c r="B56" s="639" t="s">
        <v>419</v>
      </c>
      <c r="C56" s="217"/>
    </row>
    <row r="57" spans="1:3">
      <c r="A57" s="271" t="s">
        <v>103</v>
      </c>
      <c r="B57" s="639" t="s">
        <v>419</v>
      </c>
      <c r="C57" s="217"/>
    </row>
    <row r="58" spans="1:3">
      <c r="A58" s="271" t="s">
        <v>130</v>
      </c>
      <c r="B58" s="639" t="s">
        <v>419</v>
      </c>
      <c r="C58" s="217"/>
    </row>
    <row r="59" spans="1:3">
      <c r="A59" s="272" t="s">
        <v>415</v>
      </c>
      <c r="B59" s="640" t="s">
        <v>419</v>
      </c>
      <c r="C59" s="237"/>
    </row>
    <row r="60" spans="1:3">
      <c r="A60" s="52" t="s">
        <v>132</v>
      </c>
    </row>
  </sheetData>
  <phoneticPr fontId="3"/>
  <pageMargins left="0.75" right="0.75" top="1" bottom="1" header="0.51200000000000001" footer="0.51200000000000001"/>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BF576-C0A1-4CEE-BC2B-BAC05EED8867}">
  <dimension ref="A1:AP74"/>
  <sheetViews>
    <sheetView workbookViewId="0"/>
  </sheetViews>
  <sheetFormatPr defaultColWidth="8.25" defaultRowHeight="12"/>
  <cols>
    <col min="1" max="1" width="10.33203125" style="405" customWidth="1"/>
    <col min="2" max="2" width="10.08203125" style="405" customWidth="1"/>
    <col min="3" max="20" width="9.08203125" style="405" customWidth="1"/>
    <col min="21" max="21" width="8.1640625" style="405" customWidth="1"/>
    <col min="22" max="16384" width="8.25" style="405"/>
  </cols>
  <sheetData>
    <row r="1" spans="1:42">
      <c r="A1" s="404" t="s">
        <v>682</v>
      </c>
    </row>
    <row r="2" spans="1:42">
      <c r="T2" s="484" t="s">
        <v>647</v>
      </c>
    </row>
    <row r="3" spans="1:42">
      <c r="A3" s="485"/>
      <c r="B3" s="410" t="s">
        <v>683</v>
      </c>
      <c r="C3" s="408" t="s">
        <v>684</v>
      </c>
      <c r="D3" s="408"/>
      <c r="E3" s="408"/>
      <c r="F3" s="408"/>
      <c r="G3" s="408"/>
      <c r="H3" s="408"/>
      <c r="I3" s="408"/>
      <c r="J3" s="408"/>
      <c r="K3" s="408"/>
      <c r="L3" s="408"/>
      <c r="M3" s="408"/>
      <c r="N3" s="408"/>
      <c r="O3" s="408"/>
      <c r="P3" s="408"/>
      <c r="Q3" s="408"/>
      <c r="R3" s="408"/>
      <c r="S3" s="408"/>
      <c r="T3" s="410"/>
    </row>
    <row r="4" spans="1:42">
      <c r="A4" s="437"/>
      <c r="B4" s="486" t="s">
        <v>256</v>
      </c>
      <c r="C4" s="706" t="s">
        <v>685</v>
      </c>
      <c r="D4" s="704" t="s">
        <v>686</v>
      </c>
      <c r="E4" s="704" t="s">
        <v>687</v>
      </c>
      <c r="F4" s="704" t="s">
        <v>688</v>
      </c>
      <c r="G4" s="704" t="s">
        <v>209</v>
      </c>
      <c r="H4" s="704" t="s">
        <v>689</v>
      </c>
      <c r="I4" s="704" t="s">
        <v>690</v>
      </c>
      <c r="J4" s="704" t="s">
        <v>691</v>
      </c>
      <c r="K4" s="704" t="s">
        <v>692</v>
      </c>
      <c r="L4" s="704" t="s">
        <v>693</v>
      </c>
      <c r="M4" s="704" t="s">
        <v>694</v>
      </c>
      <c r="N4" s="704" t="s">
        <v>695</v>
      </c>
      <c r="O4" s="704" t="s">
        <v>696</v>
      </c>
      <c r="P4" s="704" t="s">
        <v>697</v>
      </c>
      <c r="Q4" s="704" t="s">
        <v>698</v>
      </c>
      <c r="R4" s="704" t="s">
        <v>699</v>
      </c>
      <c r="S4" s="704" t="s">
        <v>700</v>
      </c>
      <c r="T4" s="702" t="s">
        <v>701</v>
      </c>
      <c r="U4" s="405" t="s">
        <v>178</v>
      </c>
    </row>
    <row r="5" spans="1:42">
      <c r="A5" s="487"/>
      <c r="B5" s="488"/>
      <c r="C5" s="707"/>
      <c r="D5" s="705"/>
      <c r="E5" s="705"/>
      <c r="F5" s="705"/>
      <c r="G5" s="705"/>
      <c r="H5" s="705"/>
      <c r="I5" s="705"/>
      <c r="J5" s="705"/>
      <c r="K5" s="705"/>
      <c r="L5" s="705"/>
      <c r="M5" s="705"/>
      <c r="N5" s="705"/>
      <c r="O5" s="705"/>
      <c r="P5" s="705"/>
      <c r="Q5" s="705"/>
      <c r="R5" s="705"/>
      <c r="S5" s="705"/>
      <c r="T5" s="703"/>
    </row>
    <row r="6" spans="1:42">
      <c r="A6" s="437" t="s">
        <v>665</v>
      </c>
      <c r="B6" s="435">
        <f t="shared" ref="B6:B17" si="0">SUM(C6:T6)</f>
        <v>1298089.0591344831</v>
      </c>
      <c r="C6" s="481">
        <v>4671</v>
      </c>
      <c r="D6" s="427">
        <v>401</v>
      </c>
      <c r="E6" s="427">
        <v>1168</v>
      </c>
      <c r="F6" s="427">
        <v>540</v>
      </c>
      <c r="G6" s="427">
        <v>497709</v>
      </c>
      <c r="H6" s="427">
        <v>51193</v>
      </c>
      <c r="I6" s="427">
        <v>48200</v>
      </c>
      <c r="J6" s="427">
        <v>178055</v>
      </c>
      <c r="K6" s="427">
        <v>79832.106</v>
      </c>
      <c r="L6" s="427">
        <v>35617</v>
      </c>
      <c r="M6" s="427">
        <v>36170</v>
      </c>
      <c r="N6" s="427">
        <v>22984</v>
      </c>
      <c r="O6" s="427">
        <v>107591</v>
      </c>
      <c r="P6" s="427">
        <v>74609.834122118933</v>
      </c>
      <c r="Q6" s="427">
        <v>210.13150141700001</v>
      </c>
      <c r="R6" s="427">
        <v>27127.119571258681</v>
      </c>
      <c r="S6" s="427">
        <v>41950.890335260345</v>
      </c>
      <c r="T6" s="429">
        <v>90059.977604427811</v>
      </c>
      <c r="AE6" s="447"/>
      <c r="AF6" s="447"/>
      <c r="AG6" s="447"/>
      <c r="AH6" s="447"/>
      <c r="AI6" s="447"/>
      <c r="AJ6" s="447"/>
      <c r="AK6" s="447"/>
      <c r="AL6" s="447"/>
      <c r="AM6" s="447"/>
      <c r="AN6" s="447"/>
      <c r="AO6" s="447"/>
      <c r="AP6" s="447"/>
    </row>
    <row r="7" spans="1:42">
      <c r="A7" s="437" t="s">
        <v>666</v>
      </c>
      <c r="B7" s="435">
        <f t="shared" si="0"/>
        <v>1246218.5422299269</v>
      </c>
      <c r="C7" s="481">
        <v>4799</v>
      </c>
      <c r="D7" s="427">
        <v>374</v>
      </c>
      <c r="E7" s="427">
        <v>1517</v>
      </c>
      <c r="F7" s="427">
        <v>519</v>
      </c>
      <c r="G7" s="427">
        <v>449069</v>
      </c>
      <c r="H7" s="427">
        <v>48414</v>
      </c>
      <c r="I7" s="427">
        <v>50076</v>
      </c>
      <c r="J7" s="427">
        <v>180945</v>
      </c>
      <c r="K7" s="427">
        <v>82436.619000000006</v>
      </c>
      <c r="L7" s="427">
        <v>34101</v>
      </c>
      <c r="M7" s="427">
        <v>34575</v>
      </c>
      <c r="N7" s="427">
        <v>22671</v>
      </c>
      <c r="O7" s="427">
        <v>106111</v>
      </c>
      <c r="P7" s="427">
        <v>73699.658794234885</v>
      </c>
      <c r="Q7" s="427">
        <v>333.14919289800002</v>
      </c>
      <c r="R7" s="427">
        <v>25555.718282581034</v>
      </c>
      <c r="S7" s="427">
        <v>42338.986826579647</v>
      </c>
      <c r="T7" s="429">
        <v>88683.410133633195</v>
      </c>
      <c r="AE7" s="447"/>
      <c r="AF7" s="447"/>
      <c r="AG7" s="447"/>
      <c r="AH7" s="447"/>
      <c r="AI7" s="447"/>
      <c r="AJ7" s="447"/>
      <c r="AK7" s="447"/>
      <c r="AL7" s="447"/>
      <c r="AM7" s="447"/>
      <c r="AN7" s="447"/>
      <c r="AO7" s="447"/>
      <c r="AP7" s="447"/>
    </row>
    <row r="8" spans="1:42">
      <c r="A8" s="437" t="s">
        <v>667</v>
      </c>
      <c r="B8" s="435">
        <f t="shared" si="0"/>
        <v>1246780.6617985866</v>
      </c>
      <c r="C8" s="481">
        <v>4291</v>
      </c>
      <c r="D8" s="427">
        <v>373</v>
      </c>
      <c r="E8" s="427">
        <v>1113</v>
      </c>
      <c r="F8" s="427">
        <v>578</v>
      </c>
      <c r="G8" s="427">
        <v>442767</v>
      </c>
      <c r="H8" s="427">
        <v>53703</v>
      </c>
      <c r="I8" s="427">
        <v>55139</v>
      </c>
      <c r="J8" s="427">
        <v>185455</v>
      </c>
      <c r="K8" s="427">
        <v>75996.573000000004</v>
      </c>
      <c r="L8" s="427">
        <v>34303</v>
      </c>
      <c r="M8" s="427">
        <v>33898</v>
      </c>
      <c r="N8" s="427">
        <v>23160</v>
      </c>
      <c r="O8" s="427">
        <v>104954</v>
      </c>
      <c r="P8" s="427">
        <v>75457.305609992574</v>
      </c>
      <c r="Q8" s="427">
        <v>342.45165214900004</v>
      </c>
      <c r="R8" s="427">
        <v>24273.067573480334</v>
      </c>
      <c r="S8" s="427">
        <v>42090.068420201074</v>
      </c>
      <c r="T8" s="429">
        <v>88887.195542763598</v>
      </c>
      <c r="AE8" s="447"/>
      <c r="AF8" s="447"/>
      <c r="AG8" s="447"/>
      <c r="AH8" s="447"/>
      <c r="AI8" s="447"/>
      <c r="AJ8" s="447"/>
      <c r="AK8" s="447"/>
      <c r="AL8" s="447"/>
      <c r="AM8" s="447"/>
      <c r="AN8" s="447"/>
      <c r="AO8" s="447"/>
      <c r="AP8" s="447"/>
    </row>
    <row r="9" spans="1:42">
      <c r="A9" s="437" t="s">
        <v>668</v>
      </c>
      <c r="B9" s="435">
        <f t="shared" si="0"/>
        <v>1438686.3748093646</v>
      </c>
      <c r="C9" s="481">
        <v>4924</v>
      </c>
      <c r="D9" s="427">
        <v>454</v>
      </c>
      <c r="E9" s="427">
        <v>1494</v>
      </c>
      <c r="F9" s="427">
        <v>763</v>
      </c>
      <c r="G9" s="427">
        <v>518685</v>
      </c>
      <c r="H9" s="427">
        <v>63478</v>
      </c>
      <c r="I9" s="427">
        <v>68574</v>
      </c>
      <c r="J9" s="427">
        <v>214581</v>
      </c>
      <c r="K9" s="427">
        <v>102292.272</v>
      </c>
      <c r="L9" s="427">
        <v>38877</v>
      </c>
      <c r="M9" s="427">
        <v>39487</v>
      </c>
      <c r="N9" s="427">
        <v>25512</v>
      </c>
      <c r="O9" s="427">
        <v>113397</v>
      </c>
      <c r="P9" s="427">
        <v>85291.914104214709</v>
      </c>
      <c r="Q9" s="427">
        <v>464.57476856200003</v>
      </c>
      <c r="R9" s="427">
        <v>23649.78028634873</v>
      </c>
      <c r="S9" s="427">
        <v>43016.195910945688</v>
      </c>
      <c r="T9" s="429">
        <v>93745.637739293423</v>
      </c>
      <c r="AE9" s="447"/>
      <c r="AF9" s="447"/>
      <c r="AG9" s="447"/>
      <c r="AH9" s="447"/>
      <c r="AI9" s="447"/>
      <c r="AJ9" s="447"/>
      <c r="AK9" s="447"/>
      <c r="AL9" s="447"/>
      <c r="AM9" s="447"/>
      <c r="AN9" s="447"/>
      <c r="AO9" s="447"/>
      <c r="AP9" s="447"/>
    </row>
    <row r="10" spans="1:42">
      <c r="A10" s="437" t="s">
        <v>669</v>
      </c>
      <c r="B10" s="435">
        <f t="shared" si="0"/>
        <v>1593540.8304233125</v>
      </c>
      <c r="C10" s="481">
        <v>5984</v>
      </c>
      <c r="D10" s="427">
        <v>499</v>
      </c>
      <c r="E10" s="427">
        <v>1931</v>
      </c>
      <c r="F10" s="427">
        <v>763</v>
      </c>
      <c r="G10" s="427">
        <v>585163</v>
      </c>
      <c r="H10" s="427">
        <v>82808</v>
      </c>
      <c r="I10" s="427">
        <v>74955</v>
      </c>
      <c r="J10" s="427">
        <v>229690</v>
      </c>
      <c r="K10" s="427">
        <v>112262.257</v>
      </c>
      <c r="L10" s="427">
        <v>42754</v>
      </c>
      <c r="M10" s="427">
        <v>43815</v>
      </c>
      <c r="N10" s="427">
        <v>26071</v>
      </c>
      <c r="O10" s="427">
        <v>116668</v>
      </c>
      <c r="P10" s="427">
        <v>103669.76149047032</v>
      </c>
      <c r="Q10" s="427">
        <v>378.70334836500001</v>
      </c>
      <c r="R10" s="427">
        <v>23548.37603994376</v>
      </c>
      <c r="S10" s="427">
        <v>43487.244538367057</v>
      </c>
      <c r="T10" s="429">
        <v>99093.48800616675</v>
      </c>
      <c r="AE10" s="447"/>
      <c r="AF10" s="447"/>
      <c r="AG10" s="447"/>
      <c r="AH10" s="447"/>
      <c r="AI10" s="447"/>
      <c r="AJ10" s="447"/>
      <c r="AK10" s="447"/>
      <c r="AL10" s="447"/>
      <c r="AM10" s="447"/>
      <c r="AN10" s="447"/>
      <c r="AO10" s="447"/>
      <c r="AP10" s="447"/>
    </row>
    <row r="11" spans="1:42">
      <c r="A11" s="437" t="s">
        <v>670</v>
      </c>
      <c r="B11" s="435">
        <f t="shared" si="0"/>
        <v>1592917.9988835072</v>
      </c>
      <c r="C11" s="481">
        <v>6490</v>
      </c>
      <c r="D11" s="427">
        <v>455</v>
      </c>
      <c r="E11" s="427">
        <v>2188</v>
      </c>
      <c r="F11" s="427">
        <v>620</v>
      </c>
      <c r="G11" s="427">
        <v>577536</v>
      </c>
      <c r="H11" s="427">
        <v>85232</v>
      </c>
      <c r="I11" s="427">
        <v>81216</v>
      </c>
      <c r="J11" s="427">
        <v>225994</v>
      </c>
      <c r="K11" s="427">
        <v>105188.25199999999</v>
      </c>
      <c r="L11" s="427">
        <v>46491</v>
      </c>
      <c r="M11" s="427">
        <v>43200</v>
      </c>
      <c r="N11" s="427">
        <v>24488</v>
      </c>
      <c r="O11" s="427">
        <v>117827</v>
      </c>
      <c r="P11" s="427">
        <v>109927.64421743521</v>
      </c>
      <c r="Q11" s="427">
        <v>568.41153731040004</v>
      </c>
      <c r="R11" s="427">
        <v>24412.521380248538</v>
      </c>
      <c r="S11" s="427">
        <v>44642.568760970615</v>
      </c>
      <c r="T11" s="429">
        <v>96441.600987542537</v>
      </c>
      <c r="AE11" s="447"/>
      <c r="AF11" s="447"/>
      <c r="AG11" s="447"/>
      <c r="AH11" s="447"/>
      <c r="AI11" s="447"/>
      <c r="AJ11" s="447"/>
      <c r="AK11" s="447"/>
      <c r="AL11" s="447"/>
      <c r="AM11" s="447"/>
      <c r="AN11" s="447"/>
      <c r="AO11" s="447"/>
      <c r="AP11" s="447"/>
    </row>
    <row r="12" spans="1:42">
      <c r="A12" s="437" t="s">
        <v>671</v>
      </c>
      <c r="B12" s="435">
        <f t="shared" si="0"/>
        <v>1616884.1978237394</v>
      </c>
      <c r="C12" s="433">
        <v>6447</v>
      </c>
      <c r="D12" s="439">
        <v>466</v>
      </c>
      <c r="E12" s="439">
        <v>2151</v>
      </c>
      <c r="F12" s="439">
        <v>645</v>
      </c>
      <c r="G12" s="439">
        <v>584498</v>
      </c>
      <c r="H12" s="439">
        <v>85296</v>
      </c>
      <c r="I12" s="439">
        <v>78773</v>
      </c>
      <c r="J12" s="439">
        <v>233417</v>
      </c>
      <c r="K12" s="439">
        <v>107534.242</v>
      </c>
      <c r="L12" s="439">
        <v>48950</v>
      </c>
      <c r="M12" s="439">
        <v>43142</v>
      </c>
      <c r="N12" s="439">
        <v>24736</v>
      </c>
      <c r="O12" s="439">
        <v>117956</v>
      </c>
      <c r="P12" s="439">
        <v>114247.48855174368</v>
      </c>
      <c r="Q12" s="439">
        <v>589.31610800576004</v>
      </c>
      <c r="R12" s="439">
        <v>25250.230301030628</v>
      </c>
      <c r="S12" s="439">
        <v>44360.70448731145</v>
      </c>
      <c r="T12" s="431">
        <v>98425.216375647622</v>
      </c>
      <c r="AE12" s="447"/>
      <c r="AF12" s="447"/>
      <c r="AG12" s="447"/>
      <c r="AH12" s="447"/>
      <c r="AI12" s="447"/>
      <c r="AJ12" s="447"/>
      <c r="AK12" s="447"/>
      <c r="AL12" s="447"/>
      <c r="AM12" s="447"/>
      <c r="AN12" s="447"/>
      <c r="AO12" s="447"/>
      <c r="AP12" s="447"/>
    </row>
    <row r="13" spans="1:42">
      <c r="A13" s="437" t="s">
        <v>672</v>
      </c>
      <c r="B13" s="434">
        <f t="shared" si="0"/>
        <v>1615784.661077738</v>
      </c>
      <c r="C13" s="439">
        <v>5751</v>
      </c>
      <c r="D13" s="439">
        <v>456</v>
      </c>
      <c r="E13" s="439">
        <v>2166</v>
      </c>
      <c r="F13" s="439">
        <v>616</v>
      </c>
      <c r="G13" s="439">
        <v>584493</v>
      </c>
      <c r="H13" s="439">
        <v>82513</v>
      </c>
      <c r="I13" s="439">
        <v>78537</v>
      </c>
      <c r="J13" s="439">
        <v>233270</v>
      </c>
      <c r="K13" s="439">
        <v>104309.247</v>
      </c>
      <c r="L13" s="439">
        <v>49319</v>
      </c>
      <c r="M13" s="439">
        <v>43607</v>
      </c>
      <c r="N13" s="439">
        <v>24376</v>
      </c>
      <c r="O13" s="439">
        <v>119009</v>
      </c>
      <c r="P13" s="439">
        <v>117953.80863432852</v>
      </c>
      <c r="Q13" s="439">
        <v>470.82834395999998</v>
      </c>
      <c r="R13" s="439">
        <v>24923.256665306675</v>
      </c>
      <c r="S13" s="439">
        <v>44151.345531185012</v>
      </c>
      <c r="T13" s="431">
        <v>99863.174902958053</v>
      </c>
      <c r="AE13" s="447"/>
      <c r="AF13" s="447"/>
      <c r="AG13" s="447"/>
      <c r="AH13" s="447"/>
      <c r="AI13" s="447"/>
      <c r="AJ13" s="447"/>
      <c r="AK13" s="447"/>
      <c r="AL13" s="447"/>
      <c r="AM13" s="447"/>
      <c r="AN13" s="447"/>
      <c r="AO13" s="447"/>
      <c r="AP13" s="447"/>
    </row>
    <row r="14" spans="1:42">
      <c r="A14" s="437" t="s">
        <v>673</v>
      </c>
      <c r="B14" s="434">
        <f t="shared" si="0"/>
        <v>1663605.5040120902</v>
      </c>
      <c r="C14" s="439">
        <v>5921</v>
      </c>
      <c r="D14" s="439">
        <v>471</v>
      </c>
      <c r="E14" s="439">
        <v>2009</v>
      </c>
      <c r="F14" s="439">
        <v>612</v>
      </c>
      <c r="G14" s="439">
        <v>606869</v>
      </c>
      <c r="H14" s="439">
        <v>86013</v>
      </c>
      <c r="I14" s="439">
        <v>81190</v>
      </c>
      <c r="J14" s="439">
        <v>234927</v>
      </c>
      <c r="K14" s="439">
        <v>109290.2577323818</v>
      </c>
      <c r="L14" s="439">
        <v>47490</v>
      </c>
      <c r="M14" s="439">
        <v>44543</v>
      </c>
      <c r="N14" s="439">
        <v>25979</v>
      </c>
      <c r="O14" s="439">
        <v>122691</v>
      </c>
      <c r="P14" s="439">
        <v>125919.21600031383</v>
      </c>
      <c r="Q14" s="439">
        <v>399.184741659304</v>
      </c>
      <c r="R14" s="439">
        <v>25665.940010831688</v>
      </c>
      <c r="S14" s="439">
        <v>46419.086355102845</v>
      </c>
      <c r="T14" s="431">
        <v>97196.819171800438</v>
      </c>
      <c r="AE14" s="447"/>
      <c r="AF14" s="447"/>
      <c r="AG14" s="447"/>
      <c r="AH14" s="447"/>
      <c r="AI14" s="447"/>
      <c r="AJ14" s="447"/>
      <c r="AK14" s="447"/>
      <c r="AL14" s="447"/>
      <c r="AM14" s="447"/>
      <c r="AN14" s="447"/>
      <c r="AO14" s="447"/>
      <c r="AP14" s="447"/>
    </row>
    <row r="15" spans="1:42">
      <c r="A15" s="437" t="s">
        <v>674</v>
      </c>
      <c r="B15" s="434">
        <f t="shared" si="0"/>
        <v>1774421.5870863334</v>
      </c>
      <c r="C15" s="439">
        <v>6589</v>
      </c>
      <c r="D15" s="439">
        <v>504</v>
      </c>
      <c r="E15" s="439">
        <v>2216</v>
      </c>
      <c r="F15" s="439">
        <v>653</v>
      </c>
      <c r="G15" s="439">
        <v>668999</v>
      </c>
      <c r="H15" s="439">
        <v>94578</v>
      </c>
      <c r="I15" s="439">
        <v>105288</v>
      </c>
      <c r="J15" s="439">
        <v>241695</v>
      </c>
      <c r="K15" s="439">
        <v>95033.257732381797</v>
      </c>
      <c r="L15" s="439">
        <v>33007</v>
      </c>
      <c r="M15" s="439">
        <v>53046</v>
      </c>
      <c r="N15" s="439">
        <v>28055</v>
      </c>
      <c r="O15" s="439">
        <v>128130</v>
      </c>
      <c r="P15" s="439">
        <v>142109.94802579167</v>
      </c>
      <c r="Q15" s="439">
        <v>514.93587749159997</v>
      </c>
      <c r="R15" s="439">
        <v>26546.300464966753</v>
      </c>
      <c r="S15" s="439">
        <v>47288.193271057142</v>
      </c>
      <c r="T15" s="431">
        <v>100168.95171464441</v>
      </c>
      <c r="AE15" s="447"/>
      <c r="AF15" s="447"/>
      <c r="AG15" s="447"/>
      <c r="AH15" s="447"/>
      <c r="AI15" s="447"/>
      <c r="AJ15" s="447"/>
      <c r="AK15" s="447"/>
      <c r="AL15" s="447"/>
      <c r="AM15" s="447"/>
      <c r="AN15" s="447"/>
      <c r="AO15" s="447"/>
      <c r="AP15" s="447"/>
    </row>
    <row r="16" spans="1:42">
      <c r="A16" s="437" t="s">
        <v>675</v>
      </c>
      <c r="B16" s="434">
        <f t="shared" si="0"/>
        <v>1792764.4036363538</v>
      </c>
      <c r="C16" s="439">
        <v>6366</v>
      </c>
      <c r="D16" s="439">
        <v>556</v>
      </c>
      <c r="E16" s="439">
        <v>1735</v>
      </c>
      <c r="F16" s="439">
        <v>602</v>
      </c>
      <c r="G16" s="439">
        <v>670190</v>
      </c>
      <c r="H16" s="439">
        <v>94417</v>
      </c>
      <c r="I16" s="439">
        <v>103629</v>
      </c>
      <c r="J16" s="439">
        <v>249067</v>
      </c>
      <c r="K16" s="439">
        <v>101857.592</v>
      </c>
      <c r="L16" s="439">
        <v>29291</v>
      </c>
      <c r="M16" s="439">
        <v>51445</v>
      </c>
      <c r="N16" s="439">
        <v>28827</v>
      </c>
      <c r="O16" s="439">
        <v>126166</v>
      </c>
      <c r="P16" s="439">
        <v>151945.28447560529</v>
      </c>
      <c r="Q16" s="439">
        <v>326.99482337851481</v>
      </c>
      <c r="R16" s="439">
        <v>26287.771785970101</v>
      </c>
      <c r="S16" s="439">
        <v>46125.155854418961</v>
      </c>
      <c r="T16" s="431">
        <v>103930.60469698113</v>
      </c>
      <c r="AE16" s="447"/>
      <c r="AF16" s="447"/>
      <c r="AG16" s="447"/>
      <c r="AH16" s="447"/>
      <c r="AI16" s="447"/>
      <c r="AJ16" s="447"/>
      <c r="AK16" s="447"/>
      <c r="AL16" s="447"/>
      <c r="AM16" s="447"/>
      <c r="AN16" s="447"/>
      <c r="AO16" s="447"/>
      <c r="AP16" s="447"/>
    </row>
    <row r="17" spans="1:42">
      <c r="A17" s="487" t="s">
        <v>676</v>
      </c>
      <c r="B17" s="442">
        <f t="shared" si="0"/>
        <v>1886545.3397754102</v>
      </c>
      <c r="C17" s="446">
        <v>6845</v>
      </c>
      <c r="D17" s="446">
        <v>596</v>
      </c>
      <c r="E17" s="446">
        <v>1839</v>
      </c>
      <c r="F17" s="446">
        <v>719</v>
      </c>
      <c r="G17" s="446">
        <v>730542</v>
      </c>
      <c r="H17" s="446">
        <v>88997</v>
      </c>
      <c r="I17" s="446">
        <v>98470</v>
      </c>
      <c r="J17" s="446">
        <v>260347</v>
      </c>
      <c r="K17" s="446">
        <v>110090.951</v>
      </c>
      <c r="L17" s="446">
        <v>37453</v>
      </c>
      <c r="M17" s="446">
        <v>51030</v>
      </c>
      <c r="N17" s="446">
        <v>31186</v>
      </c>
      <c r="O17" s="446">
        <v>128439</v>
      </c>
      <c r="P17" s="446">
        <v>157140.34956133875</v>
      </c>
      <c r="Q17" s="446">
        <v>491.9653940882485</v>
      </c>
      <c r="R17" s="446">
        <v>26773.490230876818</v>
      </c>
      <c r="S17" s="446">
        <v>47025.989987764333</v>
      </c>
      <c r="T17" s="489">
        <v>108559.59360134228</v>
      </c>
      <c r="AE17" s="447"/>
      <c r="AF17" s="447"/>
      <c r="AG17" s="447"/>
      <c r="AH17" s="447"/>
      <c r="AI17" s="447"/>
      <c r="AJ17" s="447"/>
      <c r="AK17" s="447"/>
      <c r="AL17" s="447"/>
      <c r="AM17" s="447"/>
      <c r="AN17" s="447"/>
      <c r="AO17" s="447"/>
      <c r="AP17" s="447"/>
    </row>
    <row r="18" spans="1:42">
      <c r="A18" s="405" t="s">
        <v>677</v>
      </c>
      <c r="AE18" s="447"/>
      <c r="AF18" s="447"/>
      <c r="AG18" s="447"/>
      <c r="AH18" s="447"/>
      <c r="AI18" s="447"/>
      <c r="AJ18" s="447"/>
      <c r="AK18" s="447"/>
      <c r="AL18" s="447"/>
      <c r="AM18" s="447"/>
      <c r="AN18" s="447"/>
      <c r="AO18" s="447"/>
      <c r="AP18" s="447"/>
    </row>
    <row r="19" spans="1:42">
      <c r="AE19" s="447"/>
      <c r="AF19" s="447"/>
      <c r="AG19" s="447"/>
      <c r="AH19" s="447"/>
      <c r="AI19" s="447"/>
      <c r="AJ19" s="447"/>
      <c r="AK19" s="447"/>
      <c r="AL19" s="447"/>
      <c r="AM19" s="447"/>
      <c r="AN19" s="447"/>
      <c r="AO19" s="447"/>
      <c r="AP19" s="447"/>
    </row>
    <row r="20" spans="1:42">
      <c r="AE20" s="447"/>
      <c r="AF20" s="447"/>
      <c r="AG20" s="447"/>
      <c r="AH20" s="447"/>
      <c r="AI20" s="447"/>
      <c r="AJ20" s="447"/>
      <c r="AK20" s="447"/>
      <c r="AL20" s="447"/>
      <c r="AM20" s="447"/>
      <c r="AN20" s="447"/>
      <c r="AO20" s="447"/>
      <c r="AP20" s="447"/>
    </row>
    <row r="21" spans="1:42">
      <c r="A21" s="404" t="s">
        <v>702</v>
      </c>
    </row>
    <row r="23" spans="1:42">
      <c r="A23" s="485"/>
      <c r="B23" s="490" t="s">
        <v>703</v>
      </c>
      <c r="C23" s="408" t="s">
        <v>704</v>
      </c>
      <c r="D23" s="408"/>
      <c r="E23" s="408"/>
      <c r="F23" s="408"/>
      <c r="G23" s="408"/>
      <c r="H23" s="408"/>
      <c r="I23" s="408"/>
      <c r="J23" s="408"/>
      <c r="K23" s="408"/>
      <c r="L23" s="408"/>
      <c r="M23" s="408"/>
      <c r="N23" s="408"/>
      <c r="O23" s="408"/>
      <c r="P23" s="408"/>
      <c r="Q23" s="408"/>
      <c r="R23" s="408"/>
      <c r="S23" s="408"/>
      <c r="T23" s="410"/>
    </row>
    <row r="24" spans="1:42">
      <c r="A24" s="437"/>
      <c r="B24" s="437" t="s">
        <v>256</v>
      </c>
      <c r="C24" s="706" t="s">
        <v>685</v>
      </c>
      <c r="D24" s="704" t="s">
        <v>686</v>
      </c>
      <c r="E24" s="704" t="s">
        <v>687</v>
      </c>
      <c r="F24" s="704" t="s">
        <v>688</v>
      </c>
      <c r="G24" s="704" t="s">
        <v>209</v>
      </c>
      <c r="H24" s="704" t="s">
        <v>689</v>
      </c>
      <c r="I24" s="704" t="s">
        <v>690</v>
      </c>
      <c r="J24" s="704" t="s">
        <v>691</v>
      </c>
      <c r="K24" s="704" t="s">
        <v>692</v>
      </c>
      <c r="L24" s="704" t="s">
        <v>693</v>
      </c>
      <c r="M24" s="704" t="s">
        <v>694</v>
      </c>
      <c r="N24" s="704" t="s">
        <v>695</v>
      </c>
      <c r="O24" s="704" t="s">
        <v>696</v>
      </c>
      <c r="P24" s="704" t="s">
        <v>697</v>
      </c>
      <c r="Q24" s="704" t="s">
        <v>698</v>
      </c>
      <c r="R24" s="704" t="s">
        <v>699</v>
      </c>
      <c r="S24" s="704" t="s">
        <v>700</v>
      </c>
      <c r="T24" s="702" t="s">
        <v>701</v>
      </c>
      <c r="U24" s="405" t="s">
        <v>178</v>
      </c>
    </row>
    <row r="25" spans="1:42">
      <c r="A25" s="487"/>
      <c r="B25" s="491" t="s">
        <v>705</v>
      </c>
      <c r="C25" s="707"/>
      <c r="D25" s="705"/>
      <c r="E25" s="705"/>
      <c r="F25" s="705"/>
      <c r="G25" s="705"/>
      <c r="H25" s="705"/>
      <c r="I25" s="705"/>
      <c r="J25" s="705"/>
      <c r="K25" s="705"/>
      <c r="L25" s="705"/>
      <c r="M25" s="705"/>
      <c r="N25" s="705"/>
      <c r="O25" s="705"/>
      <c r="P25" s="705"/>
      <c r="Q25" s="705"/>
      <c r="R25" s="705"/>
      <c r="S25" s="705"/>
      <c r="T25" s="703"/>
    </row>
    <row r="26" spans="1:42">
      <c r="A26" s="437" t="s">
        <v>665</v>
      </c>
      <c r="B26" s="474">
        <f t="shared" ref="B26:B37" si="1">SUM(C26:T26)</f>
        <v>19881757</v>
      </c>
      <c r="C26" s="481">
        <v>70767</v>
      </c>
      <c r="D26" s="427">
        <v>5455</v>
      </c>
      <c r="E26" s="427">
        <v>17477</v>
      </c>
      <c r="F26" s="427">
        <v>5931</v>
      </c>
      <c r="G26" s="427">
        <v>5209302</v>
      </c>
      <c r="H26" s="427">
        <v>612287</v>
      </c>
      <c r="I26" s="427">
        <v>688792</v>
      </c>
      <c r="J26" s="427">
        <v>2042465</v>
      </c>
      <c r="K26" s="427">
        <v>1154703</v>
      </c>
      <c r="L26" s="427">
        <v>540093</v>
      </c>
      <c r="M26" s="427">
        <v>590895</v>
      </c>
      <c r="N26" s="427">
        <v>687097</v>
      </c>
      <c r="O26" s="427">
        <v>2820870</v>
      </c>
      <c r="P26" s="427">
        <v>1184149</v>
      </c>
      <c r="Q26" s="427">
        <v>697904</v>
      </c>
      <c r="R26" s="427">
        <v>884384</v>
      </c>
      <c r="S26" s="427">
        <v>1671626</v>
      </c>
      <c r="T26" s="429">
        <v>997560</v>
      </c>
      <c r="AE26" s="447"/>
      <c r="AF26" s="447"/>
      <c r="AG26" s="447"/>
      <c r="AH26" s="447"/>
      <c r="AI26" s="447"/>
      <c r="AJ26" s="447"/>
      <c r="AK26" s="447"/>
      <c r="AL26" s="447"/>
      <c r="AM26" s="447"/>
      <c r="AN26" s="447"/>
      <c r="AO26" s="447"/>
      <c r="AP26" s="447"/>
    </row>
    <row r="27" spans="1:42">
      <c r="A27" s="437" t="s">
        <v>666</v>
      </c>
      <c r="B27" s="474">
        <f t="shared" si="1"/>
        <v>19767777</v>
      </c>
      <c r="C27" s="481">
        <v>74430</v>
      </c>
      <c r="D27" s="427">
        <v>5145</v>
      </c>
      <c r="E27" s="427">
        <v>23203</v>
      </c>
      <c r="F27" s="427">
        <v>5858</v>
      </c>
      <c r="G27" s="427">
        <v>4904953</v>
      </c>
      <c r="H27" s="427">
        <v>579943</v>
      </c>
      <c r="I27" s="427">
        <v>727769</v>
      </c>
      <c r="J27" s="427">
        <v>2131204</v>
      </c>
      <c r="K27" s="427">
        <v>1225781</v>
      </c>
      <c r="L27" s="427">
        <v>524225</v>
      </c>
      <c r="M27" s="427">
        <v>574788</v>
      </c>
      <c r="N27" s="427">
        <v>687302</v>
      </c>
      <c r="O27" s="427">
        <v>2836241</v>
      </c>
      <c r="P27" s="427">
        <v>1183387</v>
      </c>
      <c r="Q27" s="427">
        <v>669247</v>
      </c>
      <c r="R27" s="427">
        <v>859852</v>
      </c>
      <c r="S27" s="427">
        <v>1752806</v>
      </c>
      <c r="T27" s="429">
        <v>1001643</v>
      </c>
      <c r="AE27" s="447"/>
      <c r="AF27" s="447"/>
      <c r="AG27" s="447"/>
      <c r="AH27" s="447"/>
      <c r="AI27" s="447"/>
      <c r="AJ27" s="447"/>
      <c r="AK27" s="447"/>
      <c r="AL27" s="447"/>
      <c r="AM27" s="447"/>
      <c r="AN27" s="447"/>
      <c r="AO27" s="447"/>
      <c r="AP27" s="447"/>
    </row>
    <row r="28" spans="1:42">
      <c r="A28" s="437" t="s">
        <v>667</v>
      </c>
      <c r="B28" s="474">
        <f t="shared" si="1"/>
        <v>20399126</v>
      </c>
      <c r="C28" s="481">
        <v>68118</v>
      </c>
      <c r="D28" s="427">
        <v>5274</v>
      </c>
      <c r="E28" s="427">
        <v>17436</v>
      </c>
      <c r="F28" s="427">
        <v>7050</v>
      </c>
      <c r="G28" s="427">
        <v>5167105</v>
      </c>
      <c r="H28" s="427">
        <v>686295</v>
      </c>
      <c r="I28" s="427">
        <v>825444</v>
      </c>
      <c r="J28" s="427">
        <v>2254879</v>
      </c>
      <c r="K28" s="427">
        <v>1159757</v>
      </c>
      <c r="L28" s="427">
        <v>548553</v>
      </c>
      <c r="M28" s="427">
        <v>580085</v>
      </c>
      <c r="N28" s="427">
        <v>710774</v>
      </c>
      <c r="O28" s="427">
        <v>2818338</v>
      </c>
      <c r="P28" s="427">
        <v>1244997</v>
      </c>
      <c r="Q28" s="427">
        <v>640703</v>
      </c>
      <c r="R28" s="427">
        <v>844254</v>
      </c>
      <c r="S28" s="427">
        <v>1817023</v>
      </c>
      <c r="T28" s="429">
        <v>1003041</v>
      </c>
      <c r="AE28" s="447"/>
      <c r="AF28" s="447"/>
      <c r="AG28" s="447"/>
      <c r="AH28" s="447"/>
      <c r="AI28" s="447"/>
      <c r="AJ28" s="447"/>
      <c r="AK28" s="447"/>
      <c r="AL28" s="447"/>
      <c r="AM28" s="447"/>
      <c r="AN28" s="447"/>
      <c r="AO28" s="447"/>
      <c r="AP28" s="447"/>
    </row>
    <row r="29" spans="1:42">
      <c r="A29" s="437" t="s">
        <v>668</v>
      </c>
      <c r="B29" s="474">
        <f t="shared" si="1"/>
        <v>20522455</v>
      </c>
      <c r="C29" s="481">
        <v>64086</v>
      </c>
      <c r="D29" s="427">
        <v>5383</v>
      </c>
      <c r="E29" s="427">
        <v>19375</v>
      </c>
      <c r="F29" s="427">
        <v>8072</v>
      </c>
      <c r="G29" s="427">
        <v>5379438</v>
      </c>
      <c r="H29" s="427">
        <v>715023</v>
      </c>
      <c r="I29" s="427">
        <v>851189</v>
      </c>
      <c r="J29" s="427">
        <v>2227917</v>
      </c>
      <c r="K29" s="427">
        <v>1303915</v>
      </c>
      <c r="L29" s="427">
        <v>511689</v>
      </c>
      <c r="M29" s="427">
        <v>546723</v>
      </c>
      <c r="N29" s="427">
        <v>691390</v>
      </c>
      <c r="O29" s="427">
        <v>2817336</v>
      </c>
      <c r="P29" s="427">
        <v>1153122</v>
      </c>
      <c r="Q29" s="427">
        <v>657083</v>
      </c>
      <c r="R29" s="427">
        <v>823333</v>
      </c>
      <c r="S29" s="427">
        <v>1825426</v>
      </c>
      <c r="T29" s="429">
        <v>921955</v>
      </c>
      <c r="AE29" s="447"/>
      <c r="AF29" s="447"/>
      <c r="AG29" s="447"/>
      <c r="AH29" s="447"/>
      <c r="AI29" s="447"/>
      <c r="AJ29" s="447"/>
      <c r="AK29" s="447"/>
      <c r="AL29" s="447"/>
      <c r="AM29" s="447"/>
      <c r="AN29" s="447"/>
      <c r="AO29" s="447"/>
      <c r="AP29" s="447"/>
    </row>
    <row r="30" spans="1:42">
      <c r="A30" s="437" t="s">
        <v>669</v>
      </c>
      <c r="B30" s="474">
        <f t="shared" si="1"/>
        <v>21540446</v>
      </c>
      <c r="C30" s="481">
        <v>72361</v>
      </c>
      <c r="D30" s="427">
        <v>5523</v>
      </c>
      <c r="E30" s="427">
        <v>23325</v>
      </c>
      <c r="F30" s="427">
        <v>7516</v>
      </c>
      <c r="G30" s="427">
        <v>5745608</v>
      </c>
      <c r="H30" s="427">
        <v>918007</v>
      </c>
      <c r="I30" s="427">
        <v>864466</v>
      </c>
      <c r="J30" s="427">
        <v>2243425</v>
      </c>
      <c r="K30" s="427">
        <v>1338192</v>
      </c>
      <c r="L30" s="427">
        <v>521766</v>
      </c>
      <c r="M30" s="427">
        <v>560142</v>
      </c>
      <c r="N30" s="427">
        <v>697724</v>
      </c>
      <c r="O30" s="427">
        <v>2838199</v>
      </c>
      <c r="P30" s="427">
        <v>1292877</v>
      </c>
      <c r="Q30" s="427">
        <v>666614</v>
      </c>
      <c r="R30" s="427">
        <v>847780</v>
      </c>
      <c r="S30" s="427">
        <v>1952549</v>
      </c>
      <c r="T30" s="429">
        <v>944372</v>
      </c>
      <c r="AE30" s="447"/>
      <c r="AF30" s="447"/>
      <c r="AG30" s="447"/>
      <c r="AH30" s="447"/>
      <c r="AI30" s="447"/>
      <c r="AJ30" s="447"/>
      <c r="AK30" s="447"/>
      <c r="AL30" s="447"/>
      <c r="AM30" s="447"/>
      <c r="AN30" s="447"/>
      <c r="AO30" s="447"/>
      <c r="AP30" s="447"/>
    </row>
    <row r="31" spans="1:42">
      <c r="A31" s="437" t="s">
        <v>670</v>
      </c>
      <c r="B31" s="474">
        <f t="shared" si="1"/>
        <v>21762462</v>
      </c>
      <c r="C31" s="481">
        <v>80167</v>
      </c>
      <c r="D31" s="427">
        <v>5041</v>
      </c>
      <c r="E31" s="427">
        <v>26867</v>
      </c>
      <c r="F31" s="427">
        <v>5912</v>
      </c>
      <c r="G31" s="427">
        <v>5753987</v>
      </c>
      <c r="H31" s="427">
        <v>952391</v>
      </c>
      <c r="I31" s="427">
        <v>945944</v>
      </c>
      <c r="J31" s="427">
        <v>2224308</v>
      </c>
      <c r="K31" s="427">
        <v>1262869</v>
      </c>
      <c r="L31" s="427">
        <v>576507</v>
      </c>
      <c r="M31" s="427">
        <v>557875</v>
      </c>
      <c r="N31" s="427">
        <v>662436</v>
      </c>
      <c r="O31" s="427">
        <v>2830812</v>
      </c>
      <c r="P31" s="427">
        <v>1377914</v>
      </c>
      <c r="Q31" s="427">
        <v>678941</v>
      </c>
      <c r="R31" s="427">
        <v>881187</v>
      </c>
      <c r="S31" s="427">
        <v>2010242</v>
      </c>
      <c r="T31" s="429">
        <v>929062</v>
      </c>
      <c r="AE31" s="447"/>
      <c r="AF31" s="447"/>
      <c r="AG31" s="447"/>
      <c r="AH31" s="447"/>
      <c r="AI31" s="447"/>
      <c r="AJ31" s="447"/>
      <c r="AK31" s="447"/>
      <c r="AL31" s="447"/>
      <c r="AM31" s="447"/>
      <c r="AN31" s="447"/>
      <c r="AO31" s="447"/>
      <c r="AP31" s="447"/>
    </row>
    <row r="32" spans="1:42">
      <c r="A32" s="437" t="s">
        <v>671</v>
      </c>
      <c r="B32" s="474">
        <f t="shared" si="1"/>
        <v>22050788</v>
      </c>
      <c r="C32" s="439">
        <v>78830</v>
      </c>
      <c r="D32" s="439">
        <v>5088</v>
      </c>
      <c r="E32" s="439">
        <v>26141</v>
      </c>
      <c r="F32" s="439">
        <v>6167</v>
      </c>
      <c r="G32" s="439">
        <v>5869262</v>
      </c>
      <c r="H32" s="439">
        <v>943771</v>
      </c>
      <c r="I32" s="439">
        <v>906492</v>
      </c>
      <c r="J32" s="439">
        <v>2298575</v>
      </c>
      <c r="K32" s="439">
        <v>1283961</v>
      </c>
      <c r="L32" s="439">
        <v>603881</v>
      </c>
      <c r="M32" s="439">
        <v>552803</v>
      </c>
      <c r="N32" s="439">
        <v>661411</v>
      </c>
      <c r="O32" s="439">
        <v>2833121</v>
      </c>
      <c r="P32" s="439">
        <v>1414712</v>
      </c>
      <c r="Q32" s="439">
        <v>672693</v>
      </c>
      <c r="R32" s="439">
        <v>912749</v>
      </c>
      <c r="S32" s="439">
        <v>2016616</v>
      </c>
      <c r="T32" s="431">
        <v>964515</v>
      </c>
      <c r="AE32" s="447"/>
      <c r="AF32" s="447"/>
      <c r="AG32" s="447"/>
      <c r="AH32" s="447"/>
      <c r="AI32" s="447"/>
      <c r="AJ32" s="447"/>
      <c r="AK32" s="447"/>
      <c r="AL32" s="447"/>
      <c r="AM32" s="447"/>
      <c r="AN32" s="447"/>
      <c r="AO32" s="447"/>
      <c r="AP32" s="447"/>
    </row>
    <row r="33" spans="1:42">
      <c r="A33" s="411" t="s">
        <v>672</v>
      </c>
      <c r="B33" s="474">
        <f t="shared" si="1"/>
        <v>22012675</v>
      </c>
      <c r="C33" s="439">
        <v>70198</v>
      </c>
      <c r="D33" s="439">
        <v>4945</v>
      </c>
      <c r="E33" s="439">
        <v>26303</v>
      </c>
      <c r="F33" s="439">
        <v>6046</v>
      </c>
      <c r="G33" s="439">
        <v>5860185</v>
      </c>
      <c r="H33" s="439">
        <v>915619</v>
      </c>
      <c r="I33" s="439">
        <v>899528</v>
      </c>
      <c r="J33" s="439">
        <v>2281361</v>
      </c>
      <c r="K33" s="439">
        <v>1239894</v>
      </c>
      <c r="L33" s="439">
        <v>608967</v>
      </c>
      <c r="M33" s="439">
        <v>557539</v>
      </c>
      <c r="N33" s="439">
        <v>655959</v>
      </c>
      <c r="O33" s="439">
        <v>2851337</v>
      </c>
      <c r="P33" s="439">
        <v>1455611</v>
      </c>
      <c r="Q33" s="439">
        <v>674464</v>
      </c>
      <c r="R33" s="439">
        <v>911985</v>
      </c>
      <c r="S33" s="439">
        <v>2037274</v>
      </c>
      <c r="T33" s="431">
        <v>955460</v>
      </c>
      <c r="AE33" s="447"/>
      <c r="AF33" s="447"/>
      <c r="AG33" s="447"/>
      <c r="AH33" s="447"/>
      <c r="AI33" s="447"/>
      <c r="AJ33" s="447"/>
      <c r="AK33" s="447"/>
      <c r="AL33" s="447"/>
      <c r="AM33" s="447"/>
      <c r="AN33" s="447"/>
      <c r="AO33" s="447"/>
      <c r="AP33" s="447"/>
    </row>
    <row r="34" spans="1:42">
      <c r="A34" s="411" t="s">
        <v>673</v>
      </c>
      <c r="B34" s="474">
        <f t="shared" si="1"/>
        <v>22246394</v>
      </c>
      <c r="C34" s="439">
        <v>70182</v>
      </c>
      <c r="D34" s="439">
        <v>4948</v>
      </c>
      <c r="E34" s="439">
        <v>23587</v>
      </c>
      <c r="F34" s="439">
        <v>5962</v>
      </c>
      <c r="G34" s="439">
        <v>5936756</v>
      </c>
      <c r="H34" s="439">
        <v>927149</v>
      </c>
      <c r="I34" s="439">
        <v>898877</v>
      </c>
      <c r="J34" s="439">
        <v>2218660</v>
      </c>
      <c r="K34" s="439">
        <v>1257567</v>
      </c>
      <c r="L34" s="439">
        <v>565390</v>
      </c>
      <c r="M34" s="439">
        <v>547379</v>
      </c>
      <c r="N34" s="439">
        <v>694941</v>
      </c>
      <c r="O34" s="439">
        <v>2895032</v>
      </c>
      <c r="P34" s="439">
        <v>1494900</v>
      </c>
      <c r="Q34" s="439">
        <v>692493</v>
      </c>
      <c r="R34" s="439">
        <v>936201</v>
      </c>
      <c r="S34" s="439">
        <v>2127864</v>
      </c>
      <c r="T34" s="431">
        <v>948506</v>
      </c>
      <c r="AE34" s="447"/>
      <c r="AF34" s="447"/>
      <c r="AG34" s="447"/>
      <c r="AH34" s="447"/>
      <c r="AI34" s="447"/>
      <c r="AJ34" s="447"/>
      <c r="AK34" s="447"/>
      <c r="AL34" s="447"/>
      <c r="AM34" s="447"/>
      <c r="AN34" s="447"/>
      <c r="AO34" s="447"/>
      <c r="AP34" s="447"/>
    </row>
    <row r="35" spans="1:42">
      <c r="A35" s="411" t="s">
        <v>674</v>
      </c>
      <c r="B35" s="474">
        <f t="shared" si="1"/>
        <v>21751676</v>
      </c>
      <c r="C35" s="439">
        <v>69792</v>
      </c>
      <c r="D35" s="439">
        <v>4746</v>
      </c>
      <c r="E35" s="439">
        <v>23226</v>
      </c>
      <c r="F35" s="439">
        <v>5880</v>
      </c>
      <c r="G35" s="439">
        <v>6020923</v>
      </c>
      <c r="H35" s="439">
        <v>924350</v>
      </c>
      <c r="I35" s="439">
        <v>1044959</v>
      </c>
      <c r="J35" s="439">
        <v>2063892</v>
      </c>
      <c r="K35" s="439">
        <v>978372</v>
      </c>
      <c r="L35" s="439">
        <v>345370</v>
      </c>
      <c r="M35" s="439">
        <v>577015</v>
      </c>
      <c r="N35" s="439">
        <v>680953</v>
      </c>
      <c r="O35" s="439">
        <v>2936156</v>
      </c>
      <c r="P35" s="439">
        <v>1504966</v>
      </c>
      <c r="Q35" s="439">
        <v>678190</v>
      </c>
      <c r="R35" s="439">
        <v>944503</v>
      </c>
      <c r="S35" s="439">
        <v>2111301</v>
      </c>
      <c r="T35" s="431">
        <v>837082</v>
      </c>
      <c r="AE35" s="447"/>
      <c r="AF35" s="447"/>
      <c r="AG35" s="447"/>
      <c r="AH35" s="447"/>
      <c r="AI35" s="447"/>
      <c r="AJ35" s="447"/>
      <c r="AK35" s="447"/>
      <c r="AL35" s="447"/>
      <c r="AM35" s="447"/>
      <c r="AN35" s="447"/>
      <c r="AO35" s="447"/>
      <c r="AP35" s="447"/>
    </row>
    <row r="36" spans="1:42">
      <c r="A36" s="411" t="s">
        <v>675</v>
      </c>
      <c r="B36" s="474">
        <f t="shared" si="1"/>
        <v>22379150</v>
      </c>
      <c r="C36" s="439">
        <v>68838</v>
      </c>
      <c r="D36" s="439">
        <v>5372</v>
      </c>
      <c r="E36" s="439">
        <v>18543</v>
      </c>
      <c r="F36" s="439">
        <v>5514</v>
      </c>
      <c r="G36" s="439">
        <v>6170941</v>
      </c>
      <c r="H36" s="439">
        <v>934527</v>
      </c>
      <c r="I36" s="439">
        <v>1042659</v>
      </c>
      <c r="J36" s="439">
        <v>2184574</v>
      </c>
      <c r="K36" s="439">
        <v>1067017</v>
      </c>
      <c r="L36" s="439">
        <v>309867</v>
      </c>
      <c r="M36" s="439">
        <v>570018</v>
      </c>
      <c r="N36" s="439">
        <v>716581</v>
      </c>
      <c r="O36" s="439">
        <v>2937464</v>
      </c>
      <c r="P36" s="439">
        <v>1642480</v>
      </c>
      <c r="Q36" s="439">
        <v>670661</v>
      </c>
      <c r="R36" s="439">
        <v>967681</v>
      </c>
      <c r="S36" s="439">
        <v>2153815</v>
      </c>
      <c r="T36" s="431">
        <v>912598</v>
      </c>
      <c r="AE36" s="447"/>
      <c r="AF36" s="447"/>
      <c r="AG36" s="447"/>
      <c r="AH36" s="447"/>
      <c r="AI36" s="447"/>
      <c r="AJ36" s="447"/>
      <c r="AK36" s="447"/>
      <c r="AL36" s="447"/>
      <c r="AM36" s="447"/>
      <c r="AN36" s="447"/>
      <c r="AO36" s="447"/>
      <c r="AP36" s="447"/>
    </row>
    <row r="37" spans="1:42">
      <c r="A37" s="417" t="s">
        <v>676</v>
      </c>
      <c r="B37" s="475">
        <f t="shared" si="1"/>
        <v>23129001</v>
      </c>
      <c r="C37" s="446">
        <v>72817</v>
      </c>
      <c r="D37" s="446">
        <v>5686</v>
      </c>
      <c r="E37" s="446">
        <v>19333</v>
      </c>
      <c r="F37" s="446">
        <v>6751</v>
      </c>
      <c r="G37" s="446">
        <v>6655174</v>
      </c>
      <c r="H37" s="446">
        <v>861484</v>
      </c>
      <c r="I37" s="446">
        <v>959677</v>
      </c>
      <c r="J37" s="446">
        <v>2282082</v>
      </c>
      <c r="K37" s="446">
        <v>1138620</v>
      </c>
      <c r="L37" s="446">
        <v>392997</v>
      </c>
      <c r="M37" s="446">
        <v>556108</v>
      </c>
      <c r="N37" s="446">
        <v>773712</v>
      </c>
      <c r="O37" s="446">
        <v>2942932</v>
      </c>
      <c r="P37" s="446">
        <v>1672408</v>
      </c>
      <c r="Q37" s="446">
        <v>680809</v>
      </c>
      <c r="R37" s="446">
        <v>982585</v>
      </c>
      <c r="S37" s="446">
        <v>2199811</v>
      </c>
      <c r="T37" s="489">
        <v>926015</v>
      </c>
      <c r="AE37" s="447"/>
      <c r="AF37" s="447"/>
      <c r="AG37" s="447"/>
      <c r="AH37" s="447"/>
      <c r="AI37" s="447"/>
      <c r="AJ37" s="447"/>
      <c r="AK37" s="447"/>
      <c r="AL37" s="447"/>
      <c r="AM37" s="447"/>
      <c r="AN37" s="447"/>
      <c r="AO37" s="447"/>
      <c r="AP37" s="447"/>
    </row>
    <row r="38" spans="1:42">
      <c r="A38" s="405" t="s">
        <v>677</v>
      </c>
      <c r="AE38" s="447"/>
      <c r="AF38" s="447"/>
      <c r="AG38" s="447"/>
      <c r="AH38" s="447"/>
      <c r="AI38" s="447"/>
      <c r="AJ38" s="447"/>
      <c r="AK38" s="447"/>
      <c r="AL38" s="447"/>
      <c r="AM38" s="447"/>
      <c r="AN38" s="447"/>
      <c r="AO38" s="447"/>
      <c r="AP38" s="447"/>
    </row>
    <row r="39" spans="1:42">
      <c r="AE39" s="447"/>
      <c r="AF39" s="447"/>
      <c r="AG39" s="447"/>
      <c r="AH39" s="447"/>
      <c r="AI39" s="447"/>
      <c r="AJ39" s="447"/>
      <c r="AK39" s="447"/>
      <c r="AL39" s="447"/>
      <c r="AM39" s="447"/>
      <c r="AN39" s="447"/>
      <c r="AO39" s="447"/>
      <c r="AP39" s="447"/>
    </row>
    <row r="40" spans="1:42">
      <c r="AE40" s="447"/>
      <c r="AF40" s="447"/>
      <c r="AG40" s="447"/>
      <c r="AH40" s="447"/>
      <c r="AI40" s="447"/>
      <c r="AJ40" s="447"/>
      <c r="AK40" s="447"/>
      <c r="AL40" s="447"/>
      <c r="AM40" s="447"/>
      <c r="AN40" s="447"/>
      <c r="AO40" s="447"/>
      <c r="AP40" s="447"/>
    </row>
    <row r="41" spans="1:42">
      <c r="A41" s="404" t="s">
        <v>706</v>
      </c>
    </row>
    <row r="43" spans="1:42">
      <c r="A43" s="406"/>
      <c r="B43" s="492" t="s">
        <v>683</v>
      </c>
      <c r="C43" s="409" t="s">
        <v>684</v>
      </c>
      <c r="D43" s="408"/>
      <c r="E43" s="408"/>
      <c r="F43" s="408"/>
      <c r="G43" s="408"/>
      <c r="H43" s="408"/>
      <c r="I43" s="408"/>
      <c r="J43" s="408"/>
      <c r="K43" s="408"/>
      <c r="L43" s="408"/>
      <c r="M43" s="408"/>
      <c r="N43" s="408"/>
      <c r="O43" s="408"/>
      <c r="P43" s="408"/>
      <c r="Q43" s="408"/>
      <c r="R43" s="408"/>
      <c r="S43" s="408"/>
      <c r="T43" s="410"/>
    </row>
    <row r="44" spans="1:42">
      <c r="A44" s="411"/>
      <c r="B44" s="493" t="s">
        <v>707</v>
      </c>
      <c r="C44" s="706" t="s">
        <v>685</v>
      </c>
      <c r="D44" s="704" t="s">
        <v>686</v>
      </c>
      <c r="E44" s="704" t="s">
        <v>687</v>
      </c>
      <c r="F44" s="704" t="s">
        <v>688</v>
      </c>
      <c r="G44" s="704" t="s">
        <v>209</v>
      </c>
      <c r="H44" s="704" t="s">
        <v>689</v>
      </c>
      <c r="I44" s="704" t="s">
        <v>690</v>
      </c>
      <c r="J44" s="704" t="s">
        <v>691</v>
      </c>
      <c r="K44" s="704" t="s">
        <v>692</v>
      </c>
      <c r="L44" s="704" t="s">
        <v>693</v>
      </c>
      <c r="M44" s="704" t="s">
        <v>694</v>
      </c>
      <c r="N44" s="704" t="s">
        <v>695</v>
      </c>
      <c r="O44" s="704" t="s">
        <v>696</v>
      </c>
      <c r="P44" s="704" t="s">
        <v>697</v>
      </c>
      <c r="Q44" s="704" t="s">
        <v>698</v>
      </c>
      <c r="R44" s="704" t="s">
        <v>699</v>
      </c>
      <c r="S44" s="704" t="s">
        <v>700</v>
      </c>
      <c r="T44" s="702" t="s">
        <v>701</v>
      </c>
      <c r="U44" s="405" t="s">
        <v>178</v>
      </c>
    </row>
    <row r="45" spans="1:42" ht="12" customHeight="1">
      <c r="A45" s="417"/>
      <c r="B45" s="494" t="s">
        <v>708</v>
      </c>
      <c r="C45" s="707"/>
      <c r="D45" s="705"/>
      <c r="E45" s="705"/>
      <c r="F45" s="705"/>
      <c r="G45" s="705"/>
      <c r="H45" s="705"/>
      <c r="I45" s="705"/>
      <c r="J45" s="705"/>
      <c r="K45" s="705"/>
      <c r="L45" s="705"/>
      <c r="M45" s="705"/>
      <c r="N45" s="705"/>
      <c r="O45" s="705"/>
      <c r="P45" s="705"/>
      <c r="Q45" s="705"/>
      <c r="R45" s="705"/>
      <c r="S45" s="705"/>
      <c r="T45" s="703"/>
    </row>
    <row r="46" spans="1:42">
      <c r="A46" s="411" t="s">
        <v>665</v>
      </c>
      <c r="B46" s="483">
        <f t="shared" ref="B46:T46" si="2">B6/B26</f>
        <v>6.5290459949514684E-2</v>
      </c>
      <c r="C46" s="476">
        <f t="shared" si="2"/>
        <v>6.600534147272033E-2</v>
      </c>
      <c r="D46" s="476">
        <f t="shared" si="2"/>
        <v>7.3510540788267645E-2</v>
      </c>
      <c r="E46" s="476">
        <f t="shared" si="2"/>
        <v>6.6830691766321448E-2</v>
      </c>
      <c r="F46" s="476">
        <f t="shared" si="2"/>
        <v>9.1047040971168433E-2</v>
      </c>
      <c r="G46" s="476">
        <f t="shared" si="2"/>
        <v>9.554235864996885E-2</v>
      </c>
      <c r="H46" s="476">
        <f t="shared" si="2"/>
        <v>8.3609483787831521E-2</v>
      </c>
      <c r="I46" s="476">
        <f t="shared" si="2"/>
        <v>6.9977583944064392E-2</v>
      </c>
      <c r="J46" s="476">
        <f t="shared" si="2"/>
        <v>8.717652444472733E-2</v>
      </c>
      <c r="K46" s="476">
        <f t="shared" si="2"/>
        <v>6.9136484446649923E-2</v>
      </c>
      <c r="L46" s="476">
        <f t="shared" si="2"/>
        <v>6.5946050032124101E-2</v>
      </c>
      <c r="M46" s="476">
        <f t="shared" si="2"/>
        <v>6.1212228906997013E-2</v>
      </c>
      <c r="N46" s="476">
        <f t="shared" si="2"/>
        <v>3.3450881025532057E-2</v>
      </c>
      <c r="O46" s="476">
        <f t="shared" si="2"/>
        <v>3.8141069953595876E-2</v>
      </c>
      <c r="P46" s="476">
        <f t="shared" si="2"/>
        <v>6.3007133495969619E-2</v>
      </c>
      <c r="Q46" s="476">
        <f t="shared" si="2"/>
        <v>3.0108940687687707E-4</v>
      </c>
      <c r="R46" s="476">
        <f t="shared" si="2"/>
        <v>3.0673462626255883E-2</v>
      </c>
      <c r="S46" s="476">
        <f t="shared" si="2"/>
        <v>2.5095858963225234E-2</v>
      </c>
      <c r="T46" s="477">
        <f t="shared" si="2"/>
        <v>9.0280261442347132E-2</v>
      </c>
      <c r="AE46" s="447"/>
      <c r="AF46" s="447"/>
      <c r="AG46" s="447"/>
      <c r="AH46" s="447"/>
      <c r="AI46" s="447"/>
      <c r="AJ46" s="447"/>
      <c r="AK46" s="447"/>
      <c r="AL46" s="447"/>
      <c r="AM46" s="447"/>
      <c r="AN46" s="447"/>
      <c r="AO46" s="447"/>
      <c r="AP46" s="447"/>
    </row>
    <row r="47" spans="1:42">
      <c r="A47" s="411" t="s">
        <v>666</v>
      </c>
      <c r="B47" s="483">
        <f t="shared" ref="B47:T47" si="3">B7/B27</f>
        <v>6.3042928005001622E-2</v>
      </c>
      <c r="C47" s="476">
        <f t="shared" si="3"/>
        <v>6.4476689506919246E-2</v>
      </c>
      <c r="D47" s="476">
        <f t="shared" si="3"/>
        <v>7.2691933916423715E-2</v>
      </c>
      <c r="E47" s="476">
        <f t="shared" si="3"/>
        <v>6.5379476791794164E-2</v>
      </c>
      <c r="F47" s="476">
        <f t="shared" si="3"/>
        <v>8.8596790713554113E-2</v>
      </c>
      <c r="G47" s="476">
        <f t="shared" si="3"/>
        <v>9.1554190223637213E-2</v>
      </c>
      <c r="H47" s="476">
        <f t="shared" si="3"/>
        <v>8.3480617922795861E-2</v>
      </c>
      <c r="I47" s="476">
        <f t="shared" si="3"/>
        <v>6.8807547449808937E-2</v>
      </c>
      <c r="J47" s="476">
        <f t="shared" si="3"/>
        <v>8.4902712269684183E-2</v>
      </c>
      <c r="K47" s="476">
        <f t="shared" si="3"/>
        <v>6.7252322396904513E-2</v>
      </c>
      <c r="L47" s="476">
        <f t="shared" si="3"/>
        <v>6.5050312365873428E-2</v>
      </c>
      <c r="M47" s="476">
        <f t="shared" si="3"/>
        <v>6.0152612789411052E-2</v>
      </c>
      <c r="N47" s="476">
        <f t="shared" si="3"/>
        <v>3.2985499823949299E-2</v>
      </c>
      <c r="O47" s="476">
        <f t="shared" si="3"/>
        <v>3.7412547100193531E-2</v>
      </c>
      <c r="P47" s="476">
        <f t="shared" si="3"/>
        <v>6.2278577332888468E-2</v>
      </c>
      <c r="Q47" s="476">
        <f t="shared" si="3"/>
        <v>4.9779706580380643E-4</v>
      </c>
      <c r="R47" s="476">
        <f t="shared" si="3"/>
        <v>2.9721066279523724E-2</v>
      </c>
      <c r="S47" s="476">
        <f t="shared" si="3"/>
        <v>2.4154975979417941E-2</v>
      </c>
      <c r="T47" s="477">
        <f t="shared" si="3"/>
        <v>8.8537942294443422E-2</v>
      </c>
      <c r="AE47" s="447"/>
      <c r="AF47" s="447"/>
      <c r="AG47" s="447"/>
      <c r="AH47" s="447"/>
      <c r="AI47" s="447"/>
      <c r="AJ47" s="447"/>
      <c r="AK47" s="447"/>
      <c r="AL47" s="447"/>
      <c r="AM47" s="447"/>
      <c r="AN47" s="447"/>
      <c r="AO47" s="447"/>
      <c r="AP47" s="447"/>
    </row>
    <row r="48" spans="1:42">
      <c r="A48" s="411" t="s">
        <v>667</v>
      </c>
      <c r="B48" s="483">
        <f t="shared" ref="B48:T48" si="4">B8/B28</f>
        <v>6.1119317651088904E-2</v>
      </c>
      <c r="C48" s="476">
        <f t="shared" si="4"/>
        <v>6.2993628703132798E-2</v>
      </c>
      <c r="D48" s="476">
        <f t="shared" si="4"/>
        <v>7.0724307925673108E-2</v>
      </c>
      <c r="E48" s="476">
        <f t="shared" si="4"/>
        <v>6.3833448038540949E-2</v>
      </c>
      <c r="F48" s="476">
        <f t="shared" si="4"/>
        <v>8.1985815602836881E-2</v>
      </c>
      <c r="G48" s="476">
        <f t="shared" si="4"/>
        <v>8.5689568917217671E-2</v>
      </c>
      <c r="H48" s="476">
        <f t="shared" si="4"/>
        <v>7.8250606517605403E-2</v>
      </c>
      <c r="I48" s="476">
        <f t="shared" si="4"/>
        <v>6.679920139948925E-2</v>
      </c>
      <c r="J48" s="476">
        <f t="shared" si="4"/>
        <v>8.2246098349401456E-2</v>
      </c>
      <c r="K48" s="476">
        <f t="shared" si="4"/>
        <v>6.5528014058117354E-2</v>
      </c>
      <c r="L48" s="476">
        <f t="shared" si="4"/>
        <v>6.253361115516641E-2</v>
      </c>
      <c r="M48" s="476">
        <f t="shared" si="4"/>
        <v>5.8436263651016659E-2</v>
      </c>
      <c r="N48" s="476">
        <f t="shared" si="4"/>
        <v>3.2584196945864646E-2</v>
      </c>
      <c r="O48" s="476">
        <f t="shared" si="4"/>
        <v>3.723967813654714E-2</v>
      </c>
      <c r="P48" s="476">
        <f t="shared" si="4"/>
        <v>6.0608423642781926E-2</v>
      </c>
      <c r="Q48" s="476">
        <f t="shared" si="4"/>
        <v>5.3449359867052291E-4</v>
      </c>
      <c r="R48" s="476">
        <f t="shared" si="4"/>
        <v>2.8750906212443569E-2</v>
      </c>
      <c r="S48" s="476">
        <f t="shared" si="4"/>
        <v>2.3164301398606993E-2</v>
      </c>
      <c r="T48" s="477">
        <f t="shared" si="4"/>
        <v>8.8617709089422667E-2</v>
      </c>
      <c r="AE48" s="447"/>
      <c r="AF48" s="447"/>
      <c r="AG48" s="447"/>
      <c r="AH48" s="447"/>
      <c r="AI48" s="447"/>
      <c r="AJ48" s="447"/>
      <c r="AK48" s="447"/>
      <c r="AL48" s="447"/>
      <c r="AM48" s="447"/>
      <c r="AN48" s="447"/>
      <c r="AO48" s="447"/>
      <c r="AP48" s="447"/>
    </row>
    <row r="49" spans="1:42">
      <c r="A49" s="411" t="s">
        <v>668</v>
      </c>
      <c r="B49" s="483">
        <f t="shared" ref="B49:T49" si="5">B9/B29</f>
        <v>7.0103034690994062E-2</v>
      </c>
      <c r="C49" s="476">
        <f t="shared" si="5"/>
        <v>7.683425397122616E-2</v>
      </c>
      <c r="D49" s="476">
        <f t="shared" si="5"/>
        <v>8.4339587590562884E-2</v>
      </c>
      <c r="E49" s="476">
        <f t="shared" si="5"/>
        <v>7.7109677419354844E-2</v>
      </c>
      <c r="F49" s="476">
        <f t="shared" si="5"/>
        <v>9.452428146679881E-2</v>
      </c>
      <c r="G49" s="476">
        <f t="shared" si="5"/>
        <v>9.6419923419509626E-2</v>
      </c>
      <c r="H49" s="476">
        <f t="shared" si="5"/>
        <v>8.8777563798647041E-2</v>
      </c>
      <c r="I49" s="476">
        <f t="shared" si="5"/>
        <v>8.0562601255420363E-2</v>
      </c>
      <c r="J49" s="476">
        <f t="shared" si="5"/>
        <v>9.6314629315185446E-2</v>
      </c>
      <c r="K49" s="476">
        <f t="shared" si="5"/>
        <v>7.845010756069222E-2</v>
      </c>
      <c r="L49" s="476">
        <f t="shared" si="5"/>
        <v>7.597779119738747E-2</v>
      </c>
      <c r="M49" s="476">
        <f t="shared" si="5"/>
        <v>7.2224874387944171E-2</v>
      </c>
      <c r="N49" s="476">
        <f t="shared" si="5"/>
        <v>3.6899579108751933E-2</v>
      </c>
      <c r="O49" s="476">
        <f t="shared" si="5"/>
        <v>4.0249725272384976E-2</v>
      </c>
      <c r="P49" s="476">
        <f t="shared" si="5"/>
        <v>7.3966080002128745E-2</v>
      </c>
      <c r="Q49" s="476">
        <f t="shared" si="5"/>
        <v>7.0702600518047197E-4</v>
      </c>
      <c r="R49" s="476">
        <f t="shared" si="5"/>
        <v>2.8724441126917941E-2</v>
      </c>
      <c r="S49" s="476">
        <f t="shared" si="5"/>
        <v>2.3565017651192482E-2</v>
      </c>
      <c r="T49" s="477">
        <f t="shared" si="5"/>
        <v>0.10168135943651634</v>
      </c>
      <c r="AE49" s="447"/>
      <c r="AF49" s="447"/>
      <c r="AG49" s="447"/>
      <c r="AH49" s="447"/>
      <c r="AI49" s="447"/>
      <c r="AJ49" s="447"/>
      <c r="AK49" s="447"/>
      <c r="AL49" s="447"/>
      <c r="AM49" s="447"/>
      <c r="AN49" s="447"/>
      <c r="AO49" s="447"/>
      <c r="AP49" s="447"/>
    </row>
    <row r="50" spans="1:42">
      <c r="A50" s="411" t="s">
        <v>669</v>
      </c>
      <c r="B50" s="483">
        <f t="shared" ref="B50:T50" si="6">B10/B30</f>
        <v>7.3979008160894741E-2</v>
      </c>
      <c r="C50" s="476">
        <f t="shared" si="6"/>
        <v>8.2696480148146095E-2</v>
      </c>
      <c r="D50" s="476">
        <f t="shared" si="6"/>
        <v>9.0349447763896432E-2</v>
      </c>
      <c r="E50" s="476">
        <f t="shared" si="6"/>
        <v>8.2786709539121109E-2</v>
      </c>
      <c r="F50" s="476">
        <f t="shared" si="6"/>
        <v>0.10151676423629591</v>
      </c>
      <c r="G50" s="476">
        <f t="shared" si="6"/>
        <v>0.10184527033518471</v>
      </c>
      <c r="H50" s="476">
        <f t="shared" si="6"/>
        <v>9.020410519745492E-2</v>
      </c>
      <c r="I50" s="476">
        <f t="shared" si="6"/>
        <v>8.6706706799342018E-2</v>
      </c>
      <c r="J50" s="476">
        <f t="shared" si="6"/>
        <v>0.10238363216956216</v>
      </c>
      <c r="K50" s="476">
        <f t="shared" si="6"/>
        <v>8.3890993967980679E-2</v>
      </c>
      <c r="L50" s="476">
        <f t="shared" si="6"/>
        <v>8.1940946707911202E-2</v>
      </c>
      <c r="M50" s="476">
        <f t="shared" si="6"/>
        <v>7.8221236757822124E-2</v>
      </c>
      <c r="N50" s="476">
        <f t="shared" si="6"/>
        <v>3.7365777872052558E-2</v>
      </c>
      <c r="O50" s="476">
        <f t="shared" si="6"/>
        <v>4.1106349484303251E-2</v>
      </c>
      <c r="P50" s="476">
        <f t="shared" si="6"/>
        <v>8.0185324273283787E-2</v>
      </c>
      <c r="Q50" s="476">
        <f t="shared" si="6"/>
        <v>5.6809990243979279E-4</v>
      </c>
      <c r="R50" s="476">
        <f t="shared" si="6"/>
        <v>2.7776517539861472E-2</v>
      </c>
      <c r="S50" s="476">
        <f t="shared" si="6"/>
        <v>2.2272037494765588E-2</v>
      </c>
      <c r="T50" s="477">
        <f t="shared" si="6"/>
        <v>0.10493056550402463</v>
      </c>
      <c r="AE50" s="447"/>
      <c r="AF50" s="447"/>
      <c r="AG50" s="447"/>
      <c r="AH50" s="447"/>
      <c r="AI50" s="447"/>
      <c r="AJ50" s="447"/>
      <c r="AK50" s="447"/>
      <c r="AL50" s="447"/>
      <c r="AM50" s="447"/>
      <c r="AN50" s="447"/>
      <c r="AO50" s="447"/>
      <c r="AP50" s="447"/>
    </row>
    <row r="51" spans="1:42">
      <c r="A51" s="411" t="s">
        <v>670</v>
      </c>
      <c r="B51" s="483">
        <f t="shared" ref="B51:T51" si="7">B11/B31</f>
        <v>7.3195670548833455E-2</v>
      </c>
      <c r="C51" s="478">
        <f t="shared" si="7"/>
        <v>8.095600434093829E-2</v>
      </c>
      <c r="D51" s="476">
        <f t="shared" si="7"/>
        <v>9.025986907359651E-2</v>
      </c>
      <c r="E51" s="476">
        <f t="shared" si="7"/>
        <v>8.1438195555886397E-2</v>
      </c>
      <c r="F51" s="476">
        <f t="shared" si="7"/>
        <v>0.10487144790257104</v>
      </c>
      <c r="G51" s="476">
        <f t="shared" si="7"/>
        <v>0.10037144678985198</v>
      </c>
      <c r="H51" s="476">
        <f t="shared" si="7"/>
        <v>8.9492655852480757E-2</v>
      </c>
      <c r="I51" s="476">
        <f t="shared" si="7"/>
        <v>8.5857090906015579E-2</v>
      </c>
      <c r="J51" s="476">
        <f t="shared" si="7"/>
        <v>0.10160193642247387</v>
      </c>
      <c r="K51" s="476">
        <f t="shared" si="7"/>
        <v>8.3293082655445647E-2</v>
      </c>
      <c r="L51" s="476">
        <f t="shared" si="7"/>
        <v>8.0642559413849263E-2</v>
      </c>
      <c r="M51" s="476">
        <f t="shared" si="7"/>
        <v>7.7436701770109792E-2</v>
      </c>
      <c r="N51" s="476">
        <f t="shared" si="7"/>
        <v>3.6966589980013162E-2</v>
      </c>
      <c r="O51" s="476">
        <f t="shared" si="7"/>
        <v>4.1623039608423305E-2</v>
      </c>
      <c r="P51" s="476">
        <f t="shared" si="7"/>
        <v>7.9778305625340343E-2</v>
      </c>
      <c r="Q51" s="476">
        <f t="shared" si="7"/>
        <v>8.3720314034709941E-4</v>
      </c>
      <c r="R51" s="476">
        <f t="shared" si="7"/>
        <v>2.770413247159631E-2</v>
      </c>
      <c r="S51" s="476">
        <f t="shared" si="7"/>
        <v>2.2207559468447387E-2</v>
      </c>
      <c r="T51" s="477">
        <f t="shared" si="7"/>
        <v>0.10380534451688105</v>
      </c>
      <c r="AE51" s="447"/>
      <c r="AF51" s="447"/>
      <c r="AG51" s="447"/>
      <c r="AH51" s="447"/>
      <c r="AI51" s="447"/>
      <c r="AJ51" s="447"/>
      <c r="AK51" s="447"/>
      <c r="AL51" s="447"/>
      <c r="AM51" s="447"/>
      <c r="AN51" s="447"/>
      <c r="AO51" s="447"/>
      <c r="AP51" s="447"/>
    </row>
    <row r="52" spans="1:42">
      <c r="A52" s="437" t="s">
        <v>671</v>
      </c>
      <c r="B52" s="483">
        <f t="shared" ref="B52:T52" si="8">B12/B32</f>
        <v>7.3325461104779541E-2</v>
      </c>
      <c r="C52" s="476">
        <f t="shared" si="8"/>
        <v>8.1783584929595338E-2</v>
      </c>
      <c r="D52" s="476">
        <f t="shared" si="8"/>
        <v>9.1588050314465402E-2</v>
      </c>
      <c r="E52" s="476">
        <f t="shared" si="8"/>
        <v>8.2284533873991053E-2</v>
      </c>
      <c r="F52" s="476">
        <f t="shared" si="8"/>
        <v>0.10458894113831685</v>
      </c>
      <c r="G52" s="476">
        <f t="shared" si="8"/>
        <v>9.958628529447143E-2</v>
      </c>
      <c r="H52" s="476">
        <f t="shared" si="8"/>
        <v>9.0377856492729697E-2</v>
      </c>
      <c r="I52" s="476">
        <f t="shared" si="8"/>
        <v>8.689872607811211E-2</v>
      </c>
      <c r="J52" s="476">
        <f t="shared" si="8"/>
        <v>0.10154856813460514</v>
      </c>
      <c r="K52" s="476">
        <f t="shared" si="8"/>
        <v>8.3751953525068132E-2</v>
      </c>
      <c r="L52" s="476">
        <f t="shared" si="8"/>
        <v>8.1059016594329014E-2</v>
      </c>
      <c r="M52" s="476">
        <f t="shared" si="8"/>
        <v>7.8042268222133379E-2</v>
      </c>
      <c r="N52" s="476">
        <f t="shared" si="8"/>
        <v>3.7398833705517449E-2</v>
      </c>
      <c r="O52" s="476">
        <f t="shared" si="8"/>
        <v>4.1634649561384775E-2</v>
      </c>
      <c r="P52" s="476">
        <f t="shared" si="8"/>
        <v>8.0756711296535041E-2</v>
      </c>
      <c r="Q52" s="476">
        <f t="shared" si="8"/>
        <v>8.7605506227322123E-4</v>
      </c>
      <c r="R52" s="476">
        <f t="shared" si="8"/>
        <v>2.766393641738378E-2</v>
      </c>
      <c r="S52" s="476">
        <f t="shared" si="8"/>
        <v>2.1997596214307261E-2</v>
      </c>
      <c r="T52" s="477">
        <f t="shared" si="8"/>
        <v>0.10204633041025554</v>
      </c>
      <c r="AE52" s="447"/>
      <c r="AF52" s="447"/>
      <c r="AG52" s="447"/>
      <c r="AH52" s="447"/>
      <c r="AI52" s="447"/>
      <c r="AJ52" s="447"/>
      <c r="AK52" s="447"/>
      <c r="AL52" s="447"/>
      <c r="AM52" s="447"/>
      <c r="AN52" s="447"/>
      <c r="AO52" s="447"/>
      <c r="AP52" s="447"/>
    </row>
    <row r="53" spans="1:42">
      <c r="A53" s="411" t="s">
        <v>672</v>
      </c>
      <c r="B53" s="483">
        <f t="shared" ref="B53:T53" si="9">B13/B33</f>
        <v>7.340246749101316E-2</v>
      </c>
      <c r="C53" s="476">
        <f t="shared" si="9"/>
        <v>8.1925410980369817E-2</v>
      </c>
      <c r="D53" s="476">
        <f t="shared" si="9"/>
        <v>9.2214357937310421E-2</v>
      </c>
      <c r="E53" s="476">
        <f t="shared" si="9"/>
        <v>8.2348021138273206E-2</v>
      </c>
      <c r="F53" s="476">
        <f t="shared" si="9"/>
        <v>0.10188554416142905</v>
      </c>
      <c r="G53" s="476">
        <f t="shared" si="9"/>
        <v>9.9739683986085764E-2</v>
      </c>
      <c r="H53" s="476">
        <f t="shared" si="9"/>
        <v>9.0117177559661824E-2</v>
      </c>
      <c r="I53" s="476">
        <f t="shared" si="9"/>
        <v>8.7309122117377111E-2</v>
      </c>
      <c r="J53" s="476">
        <f t="shared" si="9"/>
        <v>0.10225036721500894</v>
      </c>
      <c r="K53" s="476">
        <f t="shared" si="9"/>
        <v>8.4127552032673761E-2</v>
      </c>
      <c r="L53" s="476">
        <f t="shared" si="9"/>
        <v>8.0987968149341422E-2</v>
      </c>
      <c r="M53" s="476">
        <f t="shared" si="9"/>
        <v>7.8213362652657478E-2</v>
      </c>
      <c r="N53" s="476">
        <f t="shared" si="9"/>
        <v>3.7160859139062044E-2</v>
      </c>
      <c r="O53" s="476">
        <f t="shared" si="9"/>
        <v>4.1737963628992292E-2</v>
      </c>
      <c r="P53" s="476">
        <f t="shared" si="9"/>
        <v>8.103388105361152E-2</v>
      </c>
      <c r="Q53" s="476">
        <f t="shared" si="9"/>
        <v>6.9807779801442328E-4</v>
      </c>
      <c r="R53" s="476">
        <f t="shared" si="9"/>
        <v>2.7328581791703454E-2</v>
      </c>
      <c r="S53" s="476">
        <f t="shared" si="9"/>
        <v>2.1671775878544079E-2</v>
      </c>
      <c r="T53" s="477">
        <f t="shared" si="9"/>
        <v>0.1045184255782116</v>
      </c>
      <c r="AE53" s="447"/>
      <c r="AF53" s="447"/>
      <c r="AG53" s="447"/>
      <c r="AH53" s="447"/>
      <c r="AI53" s="447"/>
      <c r="AJ53" s="447"/>
      <c r="AK53" s="447"/>
      <c r="AL53" s="447"/>
      <c r="AM53" s="447"/>
      <c r="AN53" s="447"/>
      <c r="AO53" s="447"/>
      <c r="AP53" s="447"/>
    </row>
    <row r="54" spans="1:42">
      <c r="A54" s="411" t="s">
        <v>673</v>
      </c>
      <c r="B54" s="483">
        <f t="shared" ref="B54:T54" si="10">B14/B34</f>
        <v>7.4780906245393755E-2</v>
      </c>
      <c r="C54" s="476">
        <f t="shared" si="10"/>
        <v>8.4366361745176824E-2</v>
      </c>
      <c r="D54" s="476">
        <f t="shared" si="10"/>
        <v>9.5189975747776878E-2</v>
      </c>
      <c r="E54" s="476">
        <f t="shared" si="10"/>
        <v>8.5174036545554749E-2</v>
      </c>
      <c r="F54" s="476">
        <f t="shared" si="10"/>
        <v>0.10265011741026502</v>
      </c>
      <c r="G54" s="476">
        <f t="shared" si="10"/>
        <v>0.10222232478478145</v>
      </c>
      <c r="H54" s="476">
        <f t="shared" si="10"/>
        <v>9.2771496275140239E-2</v>
      </c>
      <c r="I54" s="476">
        <f t="shared" si="10"/>
        <v>9.0323815160472457E-2</v>
      </c>
      <c r="J54" s="476">
        <f t="shared" si="10"/>
        <v>0.10588688667934699</v>
      </c>
      <c r="K54" s="476">
        <f t="shared" si="10"/>
        <v>8.6906111350235654E-2</v>
      </c>
      <c r="L54" s="476">
        <f t="shared" si="10"/>
        <v>8.3995118413838235E-2</v>
      </c>
      <c r="M54" s="476">
        <f t="shared" si="10"/>
        <v>8.1375061885823163E-2</v>
      </c>
      <c r="N54" s="476">
        <f t="shared" si="10"/>
        <v>3.7383029638487296E-2</v>
      </c>
      <c r="O54" s="476">
        <f t="shared" si="10"/>
        <v>4.2379842433520595E-2</v>
      </c>
      <c r="P54" s="476">
        <f t="shared" si="10"/>
        <v>8.423253461791011E-2</v>
      </c>
      <c r="Q54" s="476">
        <f t="shared" si="10"/>
        <v>5.764458870476727E-4</v>
      </c>
      <c r="R54" s="476">
        <f t="shared" si="10"/>
        <v>2.7414988886822048E-2</v>
      </c>
      <c r="S54" s="476">
        <f t="shared" si="10"/>
        <v>2.1814874613745448E-2</v>
      </c>
      <c r="T54" s="477">
        <f t="shared" si="10"/>
        <v>0.10247359444410518</v>
      </c>
      <c r="AE54" s="447"/>
      <c r="AF54" s="447"/>
      <c r="AG54" s="447"/>
      <c r="AH54" s="447"/>
      <c r="AI54" s="447"/>
      <c r="AJ54" s="447"/>
      <c r="AK54" s="447"/>
      <c r="AL54" s="447"/>
      <c r="AM54" s="447"/>
      <c r="AN54" s="447"/>
      <c r="AO54" s="447"/>
      <c r="AP54" s="447"/>
    </row>
    <row r="55" spans="1:42">
      <c r="A55" s="411" t="s">
        <v>674</v>
      </c>
      <c r="B55" s="430">
        <f t="shared" ref="B55:T55" si="11">B15/B35</f>
        <v>8.1576315640520453E-2</v>
      </c>
      <c r="C55" s="438">
        <f t="shared" si="11"/>
        <v>9.440910132966529E-2</v>
      </c>
      <c r="D55" s="438">
        <f t="shared" si="11"/>
        <v>0.10619469026548672</v>
      </c>
      <c r="E55" s="438">
        <f t="shared" si="11"/>
        <v>9.5410316025144229E-2</v>
      </c>
      <c r="F55" s="438">
        <f t="shared" si="11"/>
        <v>0.11105442176870749</v>
      </c>
      <c r="G55" s="438">
        <f t="shared" si="11"/>
        <v>0.11111236599438325</v>
      </c>
      <c r="H55" s="438">
        <f t="shared" si="11"/>
        <v>0.10231838589278953</v>
      </c>
      <c r="I55" s="438">
        <f t="shared" si="11"/>
        <v>0.10075802017112633</v>
      </c>
      <c r="J55" s="438">
        <f t="shared" si="11"/>
        <v>0.11710641835910018</v>
      </c>
      <c r="K55" s="438">
        <f t="shared" si="11"/>
        <v>9.7134073473465921E-2</v>
      </c>
      <c r="L55" s="438">
        <f t="shared" si="11"/>
        <v>9.5569968439644437E-2</v>
      </c>
      <c r="M55" s="438">
        <f t="shared" si="11"/>
        <v>9.1931752207481607E-2</v>
      </c>
      <c r="N55" s="438">
        <f t="shared" si="11"/>
        <v>4.1199612895456809E-2</v>
      </c>
      <c r="O55" s="438">
        <f t="shared" si="11"/>
        <v>4.3638689497424527E-2</v>
      </c>
      <c r="P55" s="438">
        <f t="shared" si="11"/>
        <v>9.4427347877488049E-2</v>
      </c>
      <c r="Q55" s="438">
        <f t="shared" si="11"/>
        <v>7.5927966719002043E-4</v>
      </c>
      <c r="R55" s="438">
        <f t="shared" si="11"/>
        <v>2.8106104972632964E-2</v>
      </c>
      <c r="S55" s="438">
        <f t="shared" si="11"/>
        <v>2.2397655886610739E-2</v>
      </c>
      <c r="T55" s="482">
        <f t="shared" si="11"/>
        <v>0.11966444352482124</v>
      </c>
      <c r="AE55" s="447"/>
      <c r="AF55" s="447"/>
      <c r="AG55" s="447"/>
      <c r="AH55" s="447"/>
      <c r="AI55" s="447"/>
      <c r="AJ55" s="447"/>
      <c r="AK55" s="447"/>
      <c r="AL55" s="447"/>
      <c r="AM55" s="447"/>
      <c r="AN55" s="447"/>
      <c r="AO55" s="447"/>
      <c r="AP55" s="447"/>
    </row>
    <row r="56" spans="1:42">
      <c r="A56" s="411" t="s">
        <v>675</v>
      </c>
      <c r="B56" s="430">
        <f t="shared" ref="B56:T56" si="12">B16/B36</f>
        <v>8.0108690617666609E-2</v>
      </c>
      <c r="C56" s="438">
        <f t="shared" si="12"/>
        <v>9.2477991806850873E-2</v>
      </c>
      <c r="D56" s="438">
        <f t="shared" si="12"/>
        <v>0.10349962769918093</v>
      </c>
      <c r="E56" s="438">
        <f t="shared" si="12"/>
        <v>9.3566305344334785E-2</v>
      </c>
      <c r="F56" s="438">
        <f t="shared" si="12"/>
        <v>0.10917664127675009</v>
      </c>
      <c r="G56" s="438">
        <f t="shared" si="12"/>
        <v>0.10860418208503371</v>
      </c>
      <c r="H56" s="438">
        <f t="shared" si="12"/>
        <v>0.10103185889760274</v>
      </c>
      <c r="I56" s="438">
        <f t="shared" si="12"/>
        <v>9.9389157912606135E-2</v>
      </c>
      <c r="J56" s="438">
        <f t="shared" si="12"/>
        <v>0.11401170205266564</v>
      </c>
      <c r="K56" s="438">
        <f t="shared" si="12"/>
        <v>9.5460139810331052E-2</v>
      </c>
      <c r="L56" s="438">
        <f t="shared" si="12"/>
        <v>9.4527652186260552E-2</v>
      </c>
      <c r="M56" s="438">
        <f t="shared" si="12"/>
        <v>9.025153591640965E-2</v>
      </c>
      <c r="N56" s="438">
        <f t="shared" si="12"/>
        <v>4.0228529642845678E-2</v>
      </c>
      <c r="O56" s="438">
        <f t="shared" si="12"/>
        <v>4.2950654033547302E-2</v>
      </c>
      <c r="P56" s="438">
        <f t="shared" si="12"/>
        <v>9.2509671031370422E-2</v>
      </c>
      <c r="Q56" s="438">
        <f t="shared" si="12"/>
        <v>4.8757095369868653E-4</v>
      </c>
      <c r="R56" s="438">
        <f t="shared" si="12"/>
        <v>2.7165741381684771E-2</v>
      </c>
      <c r="S56" s="438">
        <f t="shared" si="12"/>
        <v>2.1415560693197402E-2</v>
      </c>
      <c r="T56" s="482">
        <f t="shared" si="12"/>
        <v>0.11388432222838657</v>
      </c>
      <c r="AE56" s="447"/>
      <c r="AF56" s="447"/>
      <c r="AG56" s="447"/>
      <c r="AH56" s="447"/>
      <c r="AI56" s="447"/>
      <c r="AJ56" s="447"/>
      <c r="AK56" s="447"/>
      <c r="AL56" s="447"/>
      <c r="AM56" s="447"/>
      <c r="AN56" s="447"/>
      <c r="AO56" s="447"/>
      <c r="AP56" s="447"/>
    </row>
    <row r="57" spans="1:42" ht="12.5" thickBot="1">
      <c r="A57" s="411" t="s">
        <v>676</v>
      </c>
      <c r="B57" s="430">
        <f t="shared" ref="B57:T57" si="13">B17/B37</f>
        <v>8.1566226737393902E-2</v>
      </c>
      <c r="C57" s="438">
        <f t="shared" si="13"/>
        <v>9.4002774077481907E-2</v>
      </c>
      <c r="D57" s="438">
        <f t="shared" si="13"/>
        <v>0.10481885332395358</v>
      </c>
      <c r="E57" s="438">
        <f t="shared" si="13"/>
        <v>9.5122329695339569E-2</v>
      </c>
      <c r="F57" s="438">
        <f t="shared" si="13"/>
        <v>0.10650274033476521</v>
      </c>
      <c r="G57" s="438">
        <f t="shared" si="13"/>
        <v>0.10977053342256717</v>
      </c>
      <c r="H57" s="438">
        <f t="shared" si="13"/>
        <v>0.10330661973989071</v>
      </c>
      <c r="I57" s="438">
        <f t="shared" si="13"/>
        <v>0.10260743979484764</v>
      </c>
      <c r="J57" s="438">
        <f t="shared" si="13"/>
        <v>0.11408310481393745</v>
      </c>
      <c r="K57" s="438">
        <f t="shared" si="13"/>
        <v>9.6688053081800771E-2</v>
      </c>
      <c r="L57" s="438">
        <f t="shared" si="13"/>
        <v>9.5300981941337973E-2</v>
      </c>
      <c r="M57" s="438">
        <f t="shared" si="13"/>
        <v>9.1762751120285993E-2</v>
      </c>
      <c r="N57" s="438">
        <f t="shared" si="13"/>
        <v>4.0306987612961927E-2</v>
      </c>
      <c r="O57" s="438">
        <f t="shared" si="13"/>
        <v>4.3643210240671547E-2</v>
      </c>
      <c r="P57" s="438">
        <f t="shared" si="13"/>
        <v>9.3960534487600361E-2</v>
      </c>
      <c r="Q57" s="438">
        <f t="shared" si="13"/>
        <v>7.2261881686089421E-4</v>
      </c>
      <c r="R57" s="438">
        <f t="shared" si="13"/>
        <v>2.7248014401682112E-2</v>
      </c>
      <c r="S57" s="438">
        <f t="shared" si="13"/>
        <v>2.1377286497687453E-2</v>
      </c>
      <c r="T57" s="482">
        <f t="shared" si="13"/>
        <v>0.11723308326683939</v>
      </c>
      <c r="AE57" s="447"/>
      <c r="AF57" s="447"/>
      <c r="AG57" s="447"/>
      <c r="AH57" s="447"/>
      <c r="AI57" s="447"/>
      <c r="AJ57" s="447"/>
      <c r="AK57" s="447"/>
      <c r="AL57" s="447"/>
      <c r="AM57" s="447"/>
      <c r="AN57" s="447"/>
      <c r="AO57" s="447"/>
      <c r="AP57" s="447"/>
    </row>
    <row r="58" spans="1:42" ht="12.5" thickBot="1">
      <c r="A58" s="495" t="s">
        <v>679</v>
      </c>
      <c r="B58" s="496">
        <f>AVERAGE(B55:B57)</f>
        <v>8.1083744331860316E-2</v>
      </c>
      <c r="C58" s="497">
        <f t="shared" ref="C58:T58" si="14">AVERAGE(C55:C57)</f>
        <v>9.3629955737999357E-2</v>
      </c>
      <c r="D58" s="497">
        <f t="shared" si="14"/>
        <v>0.10483772376287374</v>
      </c>
      <c r="E58" s="497">
        <f t="shared" si="14"/>
        <v>9.4699650354939532E-2</v>
      </c>
      <c r="F58" s="497">
        <f t="shared" si="14"/>
        <v>0.1089112677934076</v>
      </c>
      <c r="G58" s="497">
        <f t="shared" si="14"/>
        <v>0.10982902716732805</v>
      </c>
      <c r="H58" s="497">
        <f t="shared" si="14"/>
        <v>0.10221895484342765</v>
      </c>
      <c r="I58" s="497">
        <f t="shared" si="14"/>
        <v>0.10091820595952671</v>
      </c>
      <c r="J58" s="497">
        <f t="shared" si="14"/>
        <v>0.11506707507523443</v>
      </c>
      <c r="K58" s="497">
        <f t="shared" si="14"/>
        <v>9.6427422121865905E-2</v>
      </c>
      <c r="L58" s="497">
        <f t="shared" si="14"/>
        <v>9.513286752241433E-2</v>
      </c>
      <c r="M58" s="497">
        <f t="shared" si="14"/>
        <v>9.1315346414725759E-2</v>
      </c>
      <c r="N58" s="497">
        <f t="shared" si="14"/>
        <v>4.0578376717088138E-2</v>
      </c>
      <c r="O58" s="497">
        <f t="shared" si="14"/>
        <v>4.3410851257214465E-2</v>
      </c>
      <c r="P58" s="497">
        <f t="shared" si="14"/>
        <v>9.3632517798819606E-2</v>
      </c>
      <c r="Q58" s="497">
        <f t="shared" si="14"/>
        <v>6.5648981258320039E-4</v>
      </c>
      <c r="R58" s="497">
        <f t="shared" si="14"/>
        <v>2.7506620251999948E-2</v>
      </c>
      <c r="S58" s="497">
        <f t="shared" si="14"/>
        <v>2.1730167692498529E-2</v>
      </c>
      <c r="T58" s="498">
        <f t="shared" si="14"/>
        <v>0.11692728300668241</v>
      </c>
    </row>
    <row r="59" spans="1:42">
      <c r="A59" s="405" t="s">
        <v>677</v>
      </c>
      <c r="AE59" s="447"/>
      <c r="AF59" s="447"/>
      <c r="AG59" s="447"/>
      <c r="AH59" s="447"/>
      <c r="AI59" s="447"/>
      <c r="AJ59" s="447"/>
      <c r="AK59" s="447"/>
      <c r="AL59" s="447"/>
      <c r="AM59" s="447"/>
      <c r="AN59" s="447"/>
      <c r="AO59" s="447"/>
      <c r="AP59" s="447"/>
    </row>
    <row r="61" spans="1:42">
      <c r="B61" s="499"/>
      <c r="C61" s="500"/>
      <c r="D61" s="500"/>
      <c r="E61" s="500"/>
      <c r="F61" s="500"/>
      <c r="G61" s="500"/>
      <c r="H61" s="500"/>
      <c r="I61" s="500"/>
      <c r="J61" s="500"/>
      <c r="K61" s="500"/>
      <c r="L61" s="500"/>
      <c r="M61" s="500"/>
      <c r="N61" s="500"/>
      <c r="O61" s="500"/>
      <c r="P61" s="500"/>
      <c r="Q61" s="500"/>
      <c r="R61" s="500"/>
      <c r="S61" s="500"/>
      <c r="T61" s="500"/>
      <c r="U61" s="500"/>
      <c r="V61" s="500"/>
      <c r="W61" s="500"/>
      <c r="X61" s="500"/>
    </row>
    <row r="62" spans="1:42">
      <c r="B62" s="480"/>
      <c r="C62" s="501"/>
      <c r="D62" s="501"/>
      <c r="E62" s="501"/>
      <c r="F62" s="501"/>
      <c r="G62" s="501"/>
      <c r="H62" s="501"/>
      <c r="I62" s="501"/>
      <c r="J62" s="501"/>
      <c r="K62" s="501"/>
      <c r="L62" s="501"/>
      <c r="M62" s="501"/>
      <c r="N62" s="501"/>
      <c r="O62" s="501"/>
      <c r="P62" s="501"/>
      <c r="Q62" s="501"/>
      <c r="R62" s="501"/>
      <c r="S62" s="501"/>
      <c r="T62" s="501"/>
      <c r="U62" s="501"/>
      <c r="V62" s="501"/>
      <c r="W62" s="501"/>
      <c r="X62" s="501"/>
    </row>
    <row r="63" spans="1:42">
      <c r="B63" s="480"/>
      <c r="C63" s="501"/>
      <c r="D63" s="501"/>
      <c r="E63" s="501"/>
      <c r="F63" s="501"/>
      <c r="G63" s="501"/>
      <c r="H63" s="501"/>
      <c r="I63" s="501"/>
      <c r="J63" s="501"/>
      <c r="K63" s="501"/>
      <c r="L63" s="501"/>
      <c r="M63" s="501"/>
      <c r="N63" s="501"/>
      <c r="O63" s="501"/>
      <c r="P63" s="501"/>
      <c r="Q63" s="501"/>
      <c r="R63" s="501"/>
      <c r="S63" s="501"/>
      <c r="T63" s="501"/>
      <c r="U63" s="501"/>
      <c r="V63" s="501"/>
      <c r="W63" s="501"/>
      <c r="X63" s="502"/>
    </row>
    <row r="64" spans="1:42">
      <c r="B64" s="480"/>
      <c r="C64" s="501"/>
      <c r="D64" s="501"/>
      <c r="E64" s="501"/>
      <c r="F64" s="501"/>
      <c r="G64" s="501"/>
      <c r="H64" s="501"/>
      <c r="I64" s="501"/>
      <c r="J64" s="501"/>
      <c r="K64" s="501"/>
      <c r="L64" s="501"/>
      <c r="M64" s="501"/>
      <c r="N64" s="501"/>
      <c r="O64" s="501"/>
      <c r="P64" s="501"/>
      <c r="Q64" s="501"/>
      <c r="R64" s="501"/>
      <c r="S64" s="501"/>
      <c r="T64" s="501"/>
      <c r="U64" s="501"/>
      <c r="V64" s="501"/>
      <c r="W64" s="501"/>
      <c r="X64" s="480"/>
    </row>
    <row r="65" spans="2:24">
      <c r="B65" s="480"/>
      <c r="C65" s="501"/>
      <c r="D65" s="501"/>
      <c r="E65" s="501"/>
      <c r="F65" s="501"/>
      <c r="G65" s="501"/>
      <c r="H65" s="501"/>
      <c r="I65" s="501"/>
      <c r="J65" s="501"/>
      <c r="K65" s="501"/>
      <c r="L65" s="501"/>
      <c r="M65" s="501"/>
      <c r="N65" s="501"/>
      <c r="O65" s="501"/>
      <c r="P65" s="501"/>
      <c r="Q65" s="501"/>
      <c r="R65" s="501"/>
      <c r="S65" s="501"/>
      <c r="T65" s="501"/>
      <c r="U65" s="501"/>
      <c r="V65" s="501"/>
      <c r="W65" s="501"/>
      <c r="X65" s="480"/>
    </row>
    <row r="66" spans="2:24">
      <c r="B66" s="480"/>
      <c r="C66" s="501"/>
      <c r="D66" s="501"/>
      <c r="E66" s="501"/>
      <c r="F66" s="501"/>
      <c r="G66" s="501"/>
      <c r="H66" s="501"/>
      <c r="I66" s="501"/>
      <c r="J66" s="501"/>
      <c r="K66" s="501"/>
      <c r="L66" s="501"/>
      <c r="M66" s="501"/>
      <c r="N66" s="501"/>
      <c r="O66" s="501"/>
      <c r="P66" s="501"/>
      <c r="Q66" s="501"/>
      <c r="R66" s="501"/>
      <c r="S66" s="501"/>
      <c r="T66" s="501"/>
      <c r="U66" s="501"/>
      <c r="V66" s="501"/>
      <c r="W66" s="501"/>
      <c r="X66" s="480"/>
    </row>
    <row r="67" spans="2:24">
      <c r="B67" s="480"/>
      <c r="C67" s="501"/>
      <c r="D67" s="501"/>
      <c r="E67" s="501"/>
      <c r="F67" s="501"/>
      <c r="G67" s="501"/>
      <c r="H67" s="501"/>
      <c r="I67" s="501"/>
      <c r="J67" s="501"/>
      <c r="K67" s="501"/>
      <c r="L67" s="501"/>
      <c r="M67" s="501"/>
      <c r="N67" s="501"/>
      <c r="O67" s="501"/>
      <c r="P67" s="501"/>
      <c r="Q67" s="501"/>
      <c r="R67" s="501"/>
      <c r="S67" s="501"/>
      <c r="T67" s="501"/>
      <c r="U67" s="501"/>
      <c r="V67" s="501"/>
      <c r="W67" s="501"/>
      <c r="X67" s="480"/>
    </row>
    <row r="68" spans="2:24">
      <c r="B68" s="480"/>
      <c r="C68" s="501"/>
      <c r="D68" s="501"/>
      <c r="E68" s="501"/>
      <c r="F68" s="501"/>
      <c r="G68" s="501"/>
      <c r="H68" s="501"/>
      <c r="I68" s="501"/>
      <c r="J68" s="501"/>
      <c r="K68" s="501"/>
      <c r="L68" s="501"/>
      <c r="M68" s="501"/>
      <c r="N68" s="501"/>
      <c r="O68" s="501"/>
      <c r="P68" s="501"/>
      <c r="Q68" s="501"/>
      <c r="R68" s="501"/>
      <c r="S68" s="501"/>
      <c r="T68" s="501"/>
      <c r="U68" s="501"/>
      <c r="V68" s="501"/>
      <c r="W68" s="501"/>
      <c r="X68" s="480"/>
    </row>
    <row r="69" spans="2:24">
      <c r="B69" s="480"/>
      <c r="C69" s="502"/>
      <c r="D69" s="502"/>
      <c r="E69" s="502"/>
      <c r="F69" s="502"/>
      <c r="G69" s="502"/>
      <c r="H69" s="502"/>
      <c r="I69" s="502"/>
      <c r="J69" s="502"/>
      <c r="K69" s="502"/>
      <c r="L69" s="502"/>
      <c r="M69" s="502"/>
      <c r="N69" s="502"/>
      <c r="O69" s="502"/>
      <c r="P69" s="502"/>
      <c r="Q69" s="502"/>
      <c r="R69" s="502"/>
      <c r="S69" s="502"/>
      <c r="T69" s="502"/>
      <c r="U69" s="502"/>
      <c r="V69" s="502"/>
      <c r="W69" s="502"/>
      <c r="X69" s="480"/>
    </row>
    <row r="70" spans="2:24">
      <c r="B70" s="480"/>
      <c r="C70" s="502"/>
      <c r="D70" s="502"/>
      <c r="E70" s="502"/>
      <c r="F70" s="502"/>
      <c r="G70" s="502"/>
      <c r="H70" s="502"/>
      <c r="I70" s="502"/>
      <c r="J70" s="502"/>
      <c r="K70" s="502"/>
      <c r="L70" s="502"/>
      <c r="M70" s="502"/>
      <c r="N70" s="502"/>
      <c r="O70" s="502"/>
      <c r="P70" s="502"/>
      <c r="Q70" s="502"/>
      <c r="R70" s="502"/>
      <c r="S70" s="502"/>
      <c r="T70" s="502"/>
      <c r="U70" s="502"/>
      <c r="V70" s="502"/>
      <c r="W70" s="502"/>
      <c r="X70" s="480"/>
    </row>
    <row r="71" spans="2:24">
      <c r="B71" s="499"/>
      <c r="C71" s="480"/>
      <c r="D71" s="480"/>
      <c r="E71" s="480"/>
      <c r="F71" s="480"/>
      <c r="G71" s="480"/>
      <c r="H71" s="480"/>
      <c r="I71" s="480"/>
      <c r="J71" s="480"/>
      <c r="K71" s="480"/>
      <c r="L71" s="480"/>
      <c r="M71" s="480"/>
      <c r="N71" s="480"/>
      <c r="O71" s="480"/>
      <c r="P71" s="480"/>
      <c r="Q71" s="480"/>
      <c r="R71" s="480"/>
      <c r="S71" s="480"/>
      <c r="T71" s="480"/>
      <c r="U71" s="480"/>
      <c r="V71" s="480"/>
      <c r="W71" s="480"/>
      <c r="X71" s="480"/>
    </row>
    <row r="72" spans="2:24">
      <c r="B72" s="499"/>
      <c r="C72" s="480"/>
      <c r="D72" s="480"/>
      <c r="E72" s="480"/>
      <c r="F72" s="480"/>
      <c r="G72" s="480"/>
      <c r="H72" s="480"/>
      <c r="I72" s="480"/>
      <c r="J72" s="480"/>
      <c r="K72" s="480"/>
      <c r="L72" s="480"/>
      <c r="M72" s="480"/>
      <c r="N72" s="480"/>
      <c r="O72" s="480"/>
      <c r="P72" s="480"/>
      <c r="Q72" s="480"/>
      <c r="R72" s="480"/>
      <c r="S72" s="480"/>
      <c r="T72" s="480"/>
      <c r="U72" s="480"/>
      <c r="V72" s="480"/>
      <c r="W72" s="480"/>
      <c r="X72" s="480"/>
    </row>
    <row r="73" spans="2:24">
      <c r="B73" s="499"/>
      <c r="C73" s="480"/>
      <c r="D73" s="480"/>
      <c r="E73" s="480"/>
      <c r="F73" s="480"/>
      <c r="G73" s="480"/>
      <c r="H73" s="480"/>
      <c r="I73" s="480"/>
      <c r="J73" s="480"/>
      <c r="K73" s="480"/>
      <c r="L73" s="480"/>
      <c r="M73" s="480"/>
      <c r="N73" s="480"/>
      <c r="O73" s="480"/>
      <c r="P73" s="480"/>
      <c r="Q73" s="480"/>
      <c r="R73" s="480"/>
      <c r="S73" s="480"/>
      <c r="T73" s="480"/>
      <c r="U73" s="480"/>
      <c r="V73" s="480"/>
      <c r="W73" s="480"/>
      <c r="X73" s="480"/>
    </row>
    <row r="74" spans="2:24">
      <c r="B74" s="499"/>
      <c r="C74" s="480"/>
      <c r="D74" s="480"/>
      <c r="E74" s="480"/>
      <c r="F74" s="480"/>
      <c r="G74" s="480"/>
      <c r="H74" s="480"/>
      <c r="I74" s="480"/>
      <c r="J74" s="480"/>
      <c r="K74" s="480"/>
      <c r="L74" s="480"/>
      <c r="M74" s="480"/>
      <c r="N74" s="480"/>
      <c r="O74" s="480"/>
      <c r="P74" s="480"/>
      <c r="Q74" s="480"/>
      <c r="R74" s="480"/>
      <c r="S74" s="480"/>
      <c r="T74" s="480"/>
      <c r="U74" s="480"/>
      <c r="V74" s="480"/>
      <c r="W74" s="480"/>
      <c r="X74" s="480"/>
    </row>
  </sheetData>
  <mergeCells count="54">
    <mergeCell ref="H4:H5"/>
    <mergeCell ref="C4:C5"/>
    <mergeCell ref="D4:D5"/>
    <mergeCell ref="E4:E5"/>
    <mergeCell ref="F4:F5"/>
    <mergeCell ref="G4:G5"/>
    <mergeCell ref="T4:T5"/>
    <mergeCell ref="I4:I5"/>
    <mergeCell ref="J4:J5"/>
    <mergeCell ref="K4:K5"/>
    <mergeCell ref="L4:L5"/>
    <mergeCell ref="M4:M5"/>
    <mergeCell ref="N4:N5"/>
    <mergeCell ref="O4:O5"/>
    <mergeCell ref="P4:P5"/>
    <mergeCell ref="Q4:Q5"/>
    <mergeCell ref="R4:R5"/>
    <mergeCell ref="S4:S5"/>
    <mergeCell ref="C24:C25"/>
    <mergeCell ref="D24:D25"/>
    <mergeCell ref="E24:E25"/>
    <mergeCell ref="F24:F25"/>
    <mergeCell ref="G24:G25"/>
    <mergeCell ref="S24:S25"/>
    <mergeCell ref="T24:T25"/>
    <mergeCell ref="I24:I25"/>
    <mergeCell ref="J24:J25"/>
    <mergeCell ref="K24:K25"/>
    <mergeCell ref="L24:L25"/>
    <mergeCell ref="M24:M25"/>
    <mergeCell ref="N24:N25"/>
    <mergeCell ref="H44:H45"/>
    <mergeCell ref="O24:O25"/>
    <mergeCell ref="P24:P25"/>
    <mergeCell ref="Q24:Q25"/>
    <mergeCell ref="R24:R25"/>
    <mergeCell ref="H24:H25"/>
    <mergeCell ref="C44:C45"/>
    <mergeCell ref="D44:D45"/>
    <mergeCell ref="E44:E45"/>
    <mergeCell ref="F44:F45"/>
    <mergeCell ref="G44:G45"/>
    <mergeCell ref="T44:T45"/>
    <mergeCell ref="I44:I45"/>
    <mergeCell ref="J44:J45"/>
    <mergeCell ref="K44:K45"/>
    <mergeCell ref="L44:L45"/>
    <mergeCell ref="M44:M45"/>
    <mergeCell ref="N44:N45"/>
    <mergeCell ref="O44:O45"/>
    <mergeCell ref="P44:P45"/>
    <mergeCell ref="Q44:Q45"/>
    <mergeCell ref="R44:R45"/>
    <mergeCell ref="S44:S45"/>
  </mergeCells>
  <phoneticPr fontId="3"/>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22EC87-A74C-4EC6-B918-E65F3B555901}">
  <dimension ref="A1:N8"/>
  <sheetViews>
    <sheetView workbookViewId="0"/>
  </sheetViews>
  <sheetFormatPr defaultRowHeight="13"/>
  <cols>
    <col min="1" max="1" width="10.1640625" style="569" customWidth="1"/>
    <col min="2" max="14" width="11.6640625" style="569" customWidth="1"/>
    <col min="15" max="16384" width="8.6640625" style="569"/>
  </cols>
  <sheetData>
    <row r="1" spans="1:14">
      <c r="A1" s="574" t="s">
        <v>802</v>
      </c>
    </row>
    <row r="2" spans="1:14">
      <c r="A2" s="581"/>
      <c r="B2" s="572" t="s">
        <v>719</v>
      </c>
      <c r="C2" s="572" t="s">
        <v>720</v>
      </c>
      <c r="D2" s="572" t="s">
        <v>721</v>
      </c>
      <c r="E2" s="572" t="s">
        <v>722</v>
      </c>
      <c r="F2" s="572" t="s">
        <v>723</v>
      </c>
      <c r="G2" s="572" t="s">
        <v>724</v>
      </c>
      <c r="H2" s="572" t="s">
        <v>725</v>
      </c>
      <c r="I2" s="572" t="s">
        <v>726</v>
      </c>
      <c r="J2" s="572" t="s">
        <v>727</v>
      </c>
      <c r="K2" s="572" t="s">
        <v>728</v>
      </c>
      <c r="L2" s="572" t="s">
        <v>729</v>
      </c>
      <c r="M2" s="573" t="s">
        <v>730</v>
      </c>
      <c r="N2" s="581" t="s">
        <v>731</v>
      </c>
    </row>
    <row r="3" spans="1:14">
      <c r="A3" s="579" t="s">
        <v>716</v>
      </c>
      <c r="B3" s="583">
        <v>0.51335006527319593</v>
      </c>
      <c r="C3" s="583">
        <v>0.5097483512883948</v>
      </c>
      <c r="D3" s="583">
        <v>0.51984790062642294</v>
      </c>
      <c r="E3" s="583">
        <v>0.52115450501884353</v>
      </c>
      <c r="F3" s="583">
        <v>0.51799070071664199</v>
      </c>
      <c r="G3" s="583">
        <v>0.5112494124911986</v>
      </c>
      <c r="H3" s="583">
        <v>0.5252309607281116</v>
      </c>
      <c r="I3" s="583">
        <v>0.52670587787762702</v>
      </c>
      <c r="J3" s="583">
        <v>0.52109055431536555</v>
      </c>
      <c r="K3" s="583">
        <v>0.52270760513948344</v>
      </c>
      <c r="L3" s="583">
        <v>0.5536551423150502</v>
      </c>
      <c r="M3" s="584">
        <v>0.55802691601483789</v>
      </c>
      <c r="N3" s="587">
        <f>AVERAGE(K3:M3)</f>
        <v>0.54479655448979047</v>
      </c>
    </row>
    <row r="4" spans="1:14">
      <c r="A4" s="579" t="s">
        <v>717</v>
      </c>
      <c r="B4" s="583">
        <v>0.23864239736937709</v>
      </c>
      <c r="C4" s="583">
        <v>0.24013329052685184</v>
      </c>
      <c r="D4" s="583">
        <v>0.24126533470055592</v>
      </c>
      <c r="E4" s="583">
        <v>0.24343896235432333</v>
      </c>
      <c r="F4" s="583">
        <v>0.25017003659045234</v>
      </c>
      <c r="G4" s="583">
        <v>0.25402238236834579</v>
      </c>
      <c r="H4" s="583">
        <v>0.25012561522913362</v>
      </c>
      <c r="I4" s="583">
        <v>0.23463288997887652</v>
      </c>
      <c r="J4" s="583">
        <v>0.23392744636123769</v>
      </c>
      <c r="K4" s="583">
        <v>0.23255445862520824</v>
      </c>
      <c r="L4" s="583">
        <v>0.22465377899032138</v>
      </c>
      <c r="M4" s="584">
        <v>0.22340282265399425</v>
      </c>
      <c r="N4" s="587">
        <f t="shared" ref="N4:N5" si="0">AVERAGE(K4:M4)</f>
        <v>0.22687035342317463</v>
      </c>
    </row>
    <row r="5" spans="1:14">
      <c r="A5" s="579" t="s">
        <v>718</v>
      </c>
      <c r="B5" s="583">
        <v>0.24800753735742698</v>
      </c>
      <c r="C5" s="583">
        <v>0.25011835818475336</v>
      </c>
      <c r="D5" s="583">
        <v>0.23888676467302111</v>
      </c>
      <c r="E5" s="583">
        <v>0.23540653262683311</v>
      </c>
      <c r="F5" s="583">
        <v>0.23183926269290561</v>
      </c>
      <c r="G5" s="583">
        <v>0.23472820514045567</v>
      </c>
      <c r="H5" s="583">
        <v>0.22464342404275486</v>
      </c>
      <c r="I5" s="583">
        <v>0.23866123214349647</v>
      </c>
      <c r="J5" s="583">
        <v>0.24498199932339673</v>
      </c>
      <c r="K5" s="583">
        <v>0.24473793623530829</v>
      </c>
      <c r="L5" s="583">
        <v>0.22169107869462837</v>
      </c>
      <c r="M5" s="584">
        <v>0.21857026133116789</v>
      </c>
      <c r="N5" s="587">
        <f t="shared" si="0"/>
        <v>0.22833309208703487</v>
      </c>
    </row>
    <row r="6" spans="1:14">
      <c r="A6" s="687" t="s">
        <v>713</v>
      </c>
      <c r="B6" s="575">
        <f>SUM(B3:B5)</f>
        <v>1</v>
      </c>
      <c r="C6" s="576">
        <f t="shared" ref="C6:N6" si="1">SUM(C3:C5)</f>
        <v>1</v>
      </c>
      <c r="D6" s="576">
        <f t="shared" si="1"/>
        <v>1</v>
      </c>
      <c r="E6" s="576">
        <f t="shared" si="1"/>
        <v>1</v>
      </c>
      <c r="F6" s="576">
        <f t="shared" si="1"/>
        <v>1</v>
      </c>
      <c r="G6" s="576">
        <f t="shared" si="1"/>
        <v>1</v>
      </c>
      <c r="H6" s="576">
        <f t="shared" si="1"/>
        <v>1</v>
      </c>
      <c r="I6" s="576">
        <f t="shared" si="1"/>
        <v>1</v>
      </c>
      <c r="J6" s="576">
        <f t="shared" si="1"/>
        <v>0.99999999999999989</v>
      </c>
      <c r="K6" s="576">
        <f t="shared" si="1"/>
        <v>0.99999999999999989</v>
      </c>
      <c r="L6" s="576">
        <f t="shared" si="1"/>
        <v>0.99999999999999989</v>
      </c>
      <c r="M6" s="577">
        <f t="shared" si="1"/>
        <v>1</v>
      </c>
      <c r="N6" s="582">
        <f t="shared" si="1"/>
        <v>1</v>
      </c>
    </row>
    <row r="8" spans="1:14">
      <c r="A8" s="569" t="s">
        <v>801</v>
      </c>
    </row>
  </sheetData>
  <phoneticPr fontId="3"/>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7FAB2-7646-4F39-8EA1-C1FEB0034FA7}">
  <dimension ref="A1:N8"/>
  <sheetViews>
    <sheetView workbookViewId="0"/>
  </sheetViews>
  <sheetFormatPr defaultRowHeight="13"/>
  <cols>
    <col min="1" max="1" width="10.1640625" style="569" customWidth="1"/>
    <col min="2" max="14" width="11.6640625" style="569" customWidth="1"/>
    <col min="15" max="16384" width="8.6640625" style="569"/>
  </cols>
  <sheetData>
    <row r="1" spans="1:14">
      <c r="A1" s="574" t="s">
        <v>798</v>
      </c>
    </row>
    <row r="2" spans="1:14">
      <c r="A2" s="578"/>
      <c r="B2" s="570" t="s">
        <v>719</v>
      </c>
      <c r="C2" s="570" t="s">
        <v>720</v>
      </c>
      <c r="D2" s="570" t="s">
        <v>721</v>
      </c>
      <c r="E2" s="570" t="s">
        <v>722</v>
      </c>
      <c r="F2" s="570" t="s">
        <v>723</v>
      </c>
      <c r="G2" s="570" t="s">
        <v>724</v>
      </c>
      <c r="H2" s="570" t="s">
        <v>725</v>
      </c>
      <c r="I2" s="570" t="s">
        <v>726</v>
      </c>
      <c r="J2" s="570" t="s">
        <v>727</v>
      </c>
      <c r="K2" s="570" t="s">
        <v>728</v>
      </c>
      <c r="L2" s="570" t="s">
        <v>729</v>
      </c>
      <c r="M2" s="571" t="s">
        <v>730</v>
      </c>
      <c r="N2" s="578" t="s">
        <v>731</v>
      </c>
    </row>
    <row r="3" spans="1:14">
      <c r="A3" s="578" t="s">
        <v>747</v>
      </c>
      <c r="B3" s="608">
        <v>0.50879945814955563</v>
      </c>
      <c r="C3" s="608">
        <v>0.50563983239260746</v>
      </c>
      <c r="D3" s="608">
        <v>0.51314767526210436</v>
      </c>
      <c r="E3" s="608">
        <v>0.55652658194069005</v>
      </c>
      <c r="F3" s="608">
        <v>0.57705878151901391</v>
      </c>
      <c r="G3" s="608">
        <v>0.56639444626596613</v>
      </c>
      <c r="H3" s="608">
        <v>0.57327291542069059</v>
      </c>
      <c r="I3" s="608">
        <v>0.57855828125935538</v>
      </c>
      <c r="J3" s="608">
        <v>0.57571159309725872</v>
      </c>
      <c r="K3" s="608">
        <v>0.58615630341532199</v>
      </c>
      <c r="L3" s="608">
        <v>0.6024858284943051</v>
      </c>
      <c r="M3" s="609">
        <v>0.62490799876699743</v>
      </c>
      <c r="N3" s="615">
        <f>AVERAGE(K3:M3)</f>
        <v>0.60451671022554143</v>
      </c>
    </row>
    <row r="4" spans="1:14">
      <c r="A4" s="579" t="s">
        <v>748</v>
      </c>
      <c r="B4" s="610">
        <v>0.1024569853604774</v>
      </c>
      <c r="C4" s="611">
        <v>0.10653040889719731</v>
      </c>
      <c r="D4" s="611">
        <v>0.10065704164172583</v>
      </c>
      <c r="E4" s="611">
        <v>9.7265284093331017E-2</v>
      </c>
      <c r="F4" s="611">
        <v>9.7513368365730935E-2</v>
      </c>
      <c r="G4" s="611">
        <v>9.9737525109213521E-2</v>
      </c>
      <c r="H4" s="611">
        <v>9.8245264697216186E-2</v>
      </c>
      <c r="I4" s="611">
        <v>9.7909308658750957E-2</v>
      </c>
      <c r="J4" s="611">
        <v>9.8338679068935841E-2</v>
      </c>
      <c r="K4" s="611">
        <v>9.9932838804111135E-2</v>
      </c>
      <c r="L4" s="611">
        <v>9.6403736551180702E-2</v>
      </c>
      <c r="M4" s="612">
        <v>8.9232454003448092E-2</v>
      </c>
      <c r="N4" s="587">
        <f>AVERAGE(K4:M4)</f>
        <v>9.5189676452913319E-2</v>
      </c>
    </row>
    <row r="5" spans="1:14">
      <c r="A5" s="580" t="s">
        <v>749</v>
      </c>
      <c r="B5" s="611">
        <v>0.388743556489967</v>
      </c>
      <c r="C5" s="613">
        <v>0.3878297587101952</v>
      </c>
      <c r="D5" s="613">
        <v>0.38619528309616991</v>
      </c>
      <c r="E5" s="613">
        <v>0.34620813396597888</v>
      </c>
      <c r="F5" s="613">
        <v>0.3254278501152551</v>
      </c>
      <c r="G5" s="613">
        <v>0.33386802862482029</v>
      </c>
      <c r="H5" s="613">
        <v>0.3284818198820933</v>
      </c>
      <c r="I5" s="613">
        <v>0.32353241008189376</v>
      </c>
      <c r="J5" s="613">
        <v>0.32594972783380549</v>
      </c>
      <c r="K5" s="613">
        <v>0.31391085778056677</v>
      </c>
      <c r="L5" s="613">
        <v>0.30111043495451417</v>
      </c>
      <c r="M5" s="614">
        <v>0.28585954722955437</v>
      </c>
      <c r="N5" s="616">
        <f>AVERAGE(K5:M5)</f>
        <v>0.30029361332154508</v>
      </c>
    </row>
    <row r="6" spans="1:14">
      <c r="A6" s="688" t="s">
        <v>713</v>
      </c>
      <c r="B6" s="605">
        <f>SUM(B3:B5)</f>
        <v>1</v>
      </c>
      <c r="C6" s="604">
        <f t="shared" ref="C6:N6" si="0">SUM(C3:C5)</f>
        <v>1</v>
      </c>
      <c r="D6" s="604">
        <f t="shared" si="0"/>
        <v>1</v>
      </c>
      <c r="E6" s="604">
        <f t="shared" si="0"/>
        <v>1</v>
      </c>
      <c r="F6" s="604">
        <f t="shared" si="0"/>
        <v>0.99999999999999989</v>
      </c>
      <c r="G6" s="604">
        <f t="shared" si="0"/>
        <v>1</v>
      </c>
      <c r="H6" s="604">
        <f t="shared" si="0"/>
        <v>1</v>
      </c>
      <c r="I6" s="604">
        <f t="shared" si="0"/>
        <v>1</v>
      </c>
      <c r="J6" s="604">
        <f t="shared" si="0"/>
        <v>1</v>
      </c>
      <c r="K6" s="604">
        <f t="shared" si="0"/>
        <v>0.99999999999999978</v>
      </c>
      <c r="L6" s="604">
        <f t="shared" si="0"/>
        <v>1</v>
      </c>
      <c r="M6" s="606">
        <f t="shared" si="0"/>
        <v>1</v>
      </c>
      <c r="N6" s="607">
        <f t="shared" si="0"/>
        <v>0.99999999999999978</v>
      </c>
    </row>
    <row r="8" spans="1:14">
      <c r="A8" s="569" t="s">
        <v>800</v>
      </c>
    </row>
  </sheetData>
  <phoneticPr fontId="3"/>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BF78B-43DD-4318-A350-D8E74FB14C22}">
  <sheetPr>
    <tabColor theme="5" tint="0.79998168889431442"/>
  </sheetPr>
  <dimension ref="A1:V73"/>
  <sheetViews>
    <sheetView workbookViewId="0">
      <pane xSplit="4" ySplit="5" topLeftCell="E6" activePane="bottomRight" state="frozen"/>
      <selection pane="topRight" activeCell="E1" sqref="E1"/>
      <selection pane="bottomLeft" activeCell="A6" sqref="A6"/>
      <selection pane="bottomRight" activeCell="E6" sqref="E6"/>
    </sheetView>
  </sheetViews>
  <sheetFormatPr defaultColWidth="9" defaultRowHeight="14"/>
  <cols>
    <col min="1" max="1" width="8.1640625" style="325" customWidth="1"/>
    <col min="2" max="2" width="6.5" style="325" customWidth="1"/>
    <col min="3" max="3" width="4.5" style="325" customWidth="1"/>
    <col min="4" max="4" width="14.5" style="325" customWidth="1"/>
    <col min="5" max="13" width="15" style="325" customWidth="1"/>
    <col min="14" max="14" width="15" style="326" customWidth="1"/>
    <col min="21" max="16384" width="9" style="325"/>
  </cols>
  <sheetData>
    <row r="1" spans="1:20" s="565" customFormat="1">
      <c r="A1" s="564"/>
      <c r="B1" s="564"/>
      <c r="N1" s="649"/>
      <c r="O1" s="650"/>
      <c r="P1" s="650"/>
      <c r="Q1" s="650"/>
      <c r="R1" s="650"/>
      <c r="S1" s="650"/>
      <c r="T1" s="650"/>
    </row>
    <row r="2" spans="1:20">
      <c r="A2" s="399"/>
      <c r="B2" s="400"/>
      <c r="C2" s="331"/>
      <c r="D2" s="332"/>
      <c r="E2" s="333" t="s">
        <v>569</v>
      </c>
      <c r="F2" s="333" t="s">
        <v>570</v>
      </c>
      <c r="G2" s="331"/>
      <c r="H2" s="332"/>
      <c r="I2" s="383"/>
      <c r="J2" s="377"/>
      <c r="K2" s="333" t="s">
        <v>570</v>
      </c>
      <c r="L2" s="331"/>
      <c r="M2" s="332"/>
      <c r="N2" s="379"/>
    </row>
    <row r="3" spans="1:20">
      <c r="A3" s="398"/>
      <c r="B3" s="398"/>
      <c r="C3" s="398"/>
      <c r="D3" s="334"/>
      <c r="E3" s="374" t="s">
        <v>509</v>
      </c>
      <c r="F3" s="374" t="s">
        <v>510</v>
      </c>
      <c r="G3" s="364"/>
      <c r="H3" s="396"/>
      <c r="I3" s="384"/>
      <c r="J3" s="376"/>
      <c r="K3" s="374" t="s">
        <v>511</v>
      </c>
      <c r="L3" s="397"/>
      <c r="M3" s="396"/>
      <c r="N3" s="378"/>
    </row>
    <row r="4" spans="1:20" ht="39">
      <c r="A4" s="335" t="s">
        <v>575</v>
      </c>
      <c r="B4" s="335" t="s">
        <v>582</v>
      </c>
      <c r="C4" s="335" t="s">
        <v>578</v>
      </c>
      <c r="D4" s="382" t="s">
        <v>579</v>
      </c>
      <c r="E4" s="335" t="s">
        <v>428</v>
      </c>
      <c r="F4" s="338" t="s">
        <v>514</v>
      </c>
      <c r="G4" s="339" t="s">
        <v>515</v>
      </c>
      <c r="H4" s="335" t="s">
        <v>516</v>
      </c>
      <c r="I4" s="385" t="s">
        <v>581</v>
      </c>
      <c r="J4" s="337" t="s">
        <v>517</v>
      </c>
      <c r="K4" s="338" t="s">
        <v>518</v>
      </c>
      <c r="L4" s="338" t="s">
        <v>519</v>
      </c>
      <c r="M4" s="336" t="s">
        <v>520</v>
      </c>
      <c r="N4" s="340" t="s">
        <v>521</v>
      </c>
    </row>
    <row r="5" spans="1:20" ht="14.5" customHeight="1">
      <c r="A5" s="328" t="s">
        <v>576</v>
      </c>
      <c r="B5" s="329" t="s">
        <v>577</v>
      </c>
      <c r="C5" s="329"/>
      <c r="D5" s="330"/>
      <c r="E5" s="344" t="s">
        <v>523</v>
      </c>
      <c r="F5" s="347" t="s">
        <v>524</v>
      </c>
      <c r="G5" s="345" t="s">
        <v>525</v>
      </c>
      <c r="H5" s="344" t="s">
        <v>526</v>
      </c>
      <c r="I5" s="386" t="s">
        <v>580</v>
      </c>
      <c r="J5" s="346" t="s">
        <v>527</v>
      </c>
      <c r="K5" s="344" t="s">
        <v>528</v>
      </c>
      <c r="L5" s="347" t="s">
        <v>525</v>
      </c>
      <c r="M5" s="345" t="s">
        <v>529</v>
      </c>
      <c r="N5" s="348" t="s">
        <v>530</v>
      </c>
    </row>
    <row r="6" spans="1:20">
      <c r="A6" s="325">
        <v>28000</v>
      </c>
      <c r="B6" s="325">
        <v>28</v>
      </c>
      <c r="C6" s="325" t="s">
        <v>533</v>
      </c>
      <c r="D6" s="334" t="s">
        <v>450</v>
      </c>
      <c r="E6" s="349">
        <f>_xlfn.XLOOKUP($A6,'R2国調（従）1-1表抜粋'!$A$10:$A$60,'R2国調（従）1-1表抜粋'!C$10:C$60,0)</f>
        <v>5465002</v>
      </c>
      <c r="F6" s="353">
        <f>_xlfn.XLOOKUP($A6,'R2国調（従）1-2表抜粋'!$A$10:$A$60,'R2国調（従）1-2表抜粋'!C$10:C$60,0)</f>
        <v>2377457</v>
      </c>
      <c r="G6" s="566">
        <f>_xlfn.XLOOKUP($A6,'R2国調（従）1-2表抜粋'!$A$10:$A$60,'R2国調（従）1-2表抜粋'!E$10:E$60,0)</f>
        <v>1190879</v>
      </c>
      <c r="H6" s="351">
        <f t="shared" ref="H6:H37" si="0">F6-G6</f>
        <v>1186578</v>
      </c>
      <c r="I6" s="387">
        <f t="shared" ref="I6:I37" si="1">E6*G6/F6</f>
        <v>2737444.3015196491</v>
      </c>
      <c r="J6" s="352">
        <f t="shared" ref="J6:J37" si="2">I6/G6</f>
        <v>2.2986754334568409</v>
      </c>
      <c r="K6" s="350">
        <f>_xlfn.XLOOKUP($A6,'R2国調（従）1-2表抜粋'!$A$10:$A$60,'R2国調（従）1-2表抜粋'!O$10:O$60,0)</f>
        <v>2178721</v>
      </c>
      <c r="L6" s="353">
        <f t="shared" ref="L6:L37" si="3">G6</f>
        <v>1190879</v>
      </c>
      <c r="M6" s="354">
        <f t="shared" ref="M6:M37" si="4">K6-L6</f>
        <v>987842</v>
      </c>
      <c r="N6" s="355">
        <f t="shared" ref="N6:N37" si="5">L6/K6</f>
        <v>0.54659545669225207</v>
      </c>
    </row>
    <row r="7" spans="1:20">
      <c r="A7" s="331">
        <v>28100</v>
      </c>
      <c r="B7" s="331">
        <v>100</v>
      </c>
      <c r="C7" s="331">
        <v>1</v>
      </c>
      <c r="D7" s="332" t="s">
        <v>451</v>
      </c>
      <c r="E7" s="357">
        <f>_xlfn.XLOOKUP($A7,'R2国調（従）1-1表抜粋'!$A$10:$A$60,'R2国調（従）1-1表抜粋'!C$10:C$60,0)</f>
        <v>1525152</v>
      </c>
      <c r="F7" s="360">
        <f>_xlfn.XLOOKUP($A7,'R2国調（従）1-2表抜粋'!$A$10:$A$60,'R2国調（従）1-2表抜粋'!C$10:C$60,0)</f>
        <v>631828</v>
      </c>
      <c r="G7" s="567">
        <f>_xlfn.XLOOKUP($A7,'R2国調（従）1-2表抜粋'!$A$10:$A$60,'R2国調（従）1-2表抜粋'!E$10:E$60,0)</f>
        <v>258811</v>
      </c>
      <c r="H7" s="358">
        <f t="shared" si="0"/>
        <v>373017</v>
      </c>
      <c r="I7" s="388">
        <f t="shared" si="1"/>
        <v>624736.65977449564</v>
      </c>
      <c r="J7" s="359">
        <f t="shared" si="2"/>
        <v>2.4138721297568329</v>
      </c>
      <c r="K7" s="357">
        <f>_xlfn.XLOOKUP($A7,'R2国調（従）1-2表抜粋'!$A$10:$A$60,'R2国調（従）1-2表抜粋'!O$10:O$60,0)</f>
        <v>652947</v>
      </c>
      <c r="L7" s="360">
        <f t="shared" si="3"/>
        <v>258811</v>
      </c>
      <c r="M7" s="361">
        <f t="shared" si="4"/>
        <v>394136</v>
      </c>
      <c r="N7" s="362">
        <f t="shared" si="5"/>
        <v>0.39637367198256518</v>
      </c>
    </row>
    <row r="8" spans="1:20">
      <c r="A8" s="325">
        <v>28101</v>
      </c>
      <c r="B8" s="325">
        <v>101</v>
      </c>
      <c r="C8" s="325">
        <v>0</v>
      </c>
      <c r="D8" s="334" t="s">
        <v>534</v>
      </c>
      <c r="E8" s="350">
        <f>_xlfn.XLOOKUP($A8,'R2国調（従）1-1表抜粋'!$A$10:$A$60,'R2国調（従）1-1表抜粋'!C$10:C$60,0)</f>
        <v>213562</v>
      </c>
      <c r="F8" s="353">
        <f>_xlfn.XLOOKUP($A8,'R2国調（従）1-2表抜粋'!$A$10:$A$60,'R2国調（従）1-2表抜粋'!C$10:C$60,0)</f>
        <v>90690</v>
      </c>
      <c r="G8" s="566">
        <f>_xlfn.XLOOKUP($A8,'R2国調（従）1-2表抜粋'!$A$10:$A$60,'R2国調（従）1-2表抜粋'!E$10:E$60,0)</f>
        <v>34753</v>
      </c>
      <c r="H8" s="351">
        <f t="shared" si="0"/>
        <v>55937</v>
      </c>
      <c r="I8" s="387">
        <f t="shared" si="1"/>
        <v>81838.352475465872</v>
      </c>
      <c r="J8" s="352">
        <f t="shared" si="2"/>
        <v>2.3548572058661374</v>
      </c>
      <c r="K8" s="350">
        <f>_xlfn.XLOOKUP($A8,'R2国調（従）1-2表抜粋'!$A$10:$A$60,'R2国調（従）1-2表抜粋'!O$10:O$60,0)</f>
        <v>77145</v>
      </c>
      <c r="L8" s="353">
        <f t="shared" si="3"/>
        <v>34753</v>
      </c>
      <c r="M8" s="354">
        <f t="shared" si="4"/>
        <v>42392</v>
      </c>
      <c r="N8" s="355">
        <f t="shared" si="5"/>
        <v>0.45048933825912241</v>
      </c>
    </row>
    <row r="9" spans="1:20">
      <c r="A9" s="325">
        <v>28102</v>
      </c>
      <c r="B9" s="325">
        <v>102</v>
      </c>
      <c r="C9" s="325">
        <v>0</v>
      </c>
      <c r="D9" s="334" t="s">
        <v>535</v>
      </c>
      <c r="E9" s="350">
        <f>_xlfn.XLOOKUP($A9,'R2国調（従）1-1表抜粋'!$A$10:$A$60,'R2国調（従）1-1表抜粋'!C$10:C$60,0)</f>
        <v>136747</v>
      </c>
      <c r="F9" s="353">
        <f>_xlfn.XLOOKUP($A9,'R2国調（従）1-2表抜粋'!$A$10:$A$60,'R2国調（従）1-2表抜粋'!C$10:C$60,0)</f>
        <v>58156</v>
      </c>
      <c r="G9" s="566">
        <f>_xlfn.XLOOKUP($A9,'R2国調（従）1-2表抜粋'!$A$10:$A$60,'R2国調（従）1-2表抜粋'!E$10:E$60,0)</f>
        <v>20435</v>
      </c>
      <c r="H9" s="351">
        <f t="shared" si="0"/>
        <v>37721</v>
      </c>
      <c r="I9" s="387">
        <f t="shared" si="1"/>
        <v>48050.501152073732</v>
      </c>
      <c r="J9" s="352">
        <f t="shared" si="2"/>
        <v>2.3513824884792625</v>
      </c>
      <c r="K9" s="350">
        <f>_xlfn.XLOOKUP($A9,'R2国調（従）1-2表抜粋'!$A$10:$A$60,'R2国調（従）1-2表抜粋'!O$10:O$60,0)</f>
        <v>46492</v>
      </c>
      <c r="L9" s="353">
        <f t="shared" si="3"/>
        <v>20435</v>
      </c>
      <c r="M9" s="354">
        <f t="shared" si="4"/>
        <v>26057</v>
      </c>
      <c r="N9" s="355">
        <f t="shared" si="5"/>
        <v>0.4395379850296825</v>
      </c>
    </row>
    <row r="10" spans="1:20">
      <c r="A10" s="325">
        <v>28105</v>
      </c>
      <c r="B10" s="325">
        <v>105</v>
      </c>
      <c r="C10" s="325">
        <v>0</v>
      </c>
      <c r="D10" s="334" t="s">
        <v>536</v>
      </c>
      <c r="E10" s="350">
        <f>_xlfn.XLOOKUP($A10,'R2国調（従）1-1表抜粋'!$A$10:$A$60,'R2国調（従）1-1表抜粋'!C$10:C$60,0)</f>
        <v>109144</v>
      </c>
      <c r="F10" s="353">
        <f>_xlfn.XLOOKUP($A10,'R2国調（従）1-2表抜粋'!$A$10:$A$60,'R2国調（従）1-2表抜粋'!C$10:C$60,0)</f>
        <v>44451</v>
      </c>
      <c r="G10" s="566">
        <f>_xlfn.XLOOKUP($A10,'R2国調（従）1-2表抜粋'!$A$10:$A$60,'R2国調（従）1-2表抜粋'!E$10:E$60,0)</f>
        <v>18153</v>
      </c>
      <c r="H10" s="351">
        <f t="shared" si="0"/>
        <v>26298</v>
      </c>
      <c r="I10" s="387">
        <f t="shared" si="1"/>
        <v>44572.473780117434</v>
      </c>
      <c r="J10" s="352">
        <f t="shared" si="2"/>
        <v>2.4553778317698138</v>
      </c>
      <c r="K10" s="350">
        <f>_xlfn.XLOOKUP($A10,'R2国調（従）1-2表抜粋'!$A$10:$A$60,'R2国調（従）1-2表抜粋'!O$10:O$60,0)</f>
        <v>60541</v>
      </c>
      <c r="L10" s="353">
        <f t="shared" si="3"/>
        <v>18153</v>
      </c>
      <c r="M10" s="354">
        <f t="shared" si="4"/>
        <v>42388</v>
      </c>
      <c r="N10" s="355">
        <f t="shared" si="5"/>
        <v>0.29984638509439882</v>
      </c>
    </row>
    <row r="11" spans="1:20">
      <c r="A11" s="325">
        <v>28106</v>
      </c>
      <c r="B11" s="325">
        <v>106</v>
      </c>
      <c r="C11" s="325">
        <v>0</v>
      </c>
      <c r="D11" s="334" t="s">
        <v>537</v>
      </c>
      <c r="E11" s="350">
        <f>_xlfn.XLOOKUP($A11,'R2国調（従）1-1表抜粋'!$A$10:$A$60,'R2国調（従）1-1表抜粋'!C$10:C$60,0)</f>
        <v>94791</v>
      </c>
      <c r="F11" s="353">
        <f>_xlfn.XLOOKUP($A11,'R2国調（従）1-2表抜粋'!$A$10:$A$60,'R2国調（従）1-2表抜粋'!C$10:C$60,0)</f>
        <v>37486</v>
      </c>
      <c r="G11" s="566">
        <f>_xlfn.XLOOKUP($A11,'R2国調（従）1-2表抜粋'!$A$10:$A$60,'R2国調（従）1-2表抜粋'!E$10:E$60,0)</f>
        <v>14300</v>
      </c>
      <c r="H11" s="351">
        <f t="shared" si="0"/>
        <v>23186</v>
      </c>
      <c r="I11" s="387">
        <f t="shared" si="1"/>
        <v>36160.467908018996</v>
      </c>
      <c r="J11" s="352">
        <f t="shared" si="2"/>
        <v>2.528704049511818</v>
      </c>
      <c r="K11" s="350">
        <f>_xlfn.XLOOKUP($A11,'R2国調（従）1-2表抜粋'!$A$10:$A$60,'R2国調（従）1-2表抜粋'!O$10:O$60,0)</f>
        <v>36467</v>
      </c>
      <c r="L11" s="353">
        <f t="shared" si="3"/>
        <v>14300</v>
      </c>
      <c r="M11" s="354">
        <f t="shared" si="4"/>
        <v>22167</v>
      </c>
      <c r="N11" s="355">
        <f t="shared" si="5"/>
        <v>0.39213535525269422</v>
      </c>
    </row>
    <row r="12" spans="1:20">
      <c r="A12" s="325">
        <v>28107</v>
      </c>
      <c r="B12" s="325">
        <v>107</v>
      </c>
      <c r="C12" s="325">
        <v>0</v>
      </c>
      <c r="D12" s="334" t="s">
        <v>538</v>
      </c>
      <c r="E12" s="350">
        <f>_xlfn.XLOOKUP($A12,'R2国調（従）1-1表抜粋'!$A$10:$A$60,'R2国調（従）1-1表抜粋'!C$10:C$60,0)</f>
        <v>158719</v>
      </c>
      <c r="F12" s="353">
        <f>_xlfn.XLOOKUP($A12,'R2国調（従）1-2表抜粋'!$A$10:$A$60,'R2国調（従）1-2表抜粋'!C$10:C$60,0)</f>
        <v>63402</v>
      </c>
      <c r="G12" s="566">
        <f>_xlfn.XLOOKUP($A12,'R2国調（従）1-2表抜粋'!$A$10:$A$60,'R2国調（従）1-2表抜粋'!E$10:E$60,0)</f>
        <v>21062</v>
      </c>
      <c r="H12" s="351">
        <f t="shared" si="0"/>
        <v>42340</v>
      </c>
      <c r="I12" s="387">
        <f t="shared" si="1"/>
        <v>52726.090312608438</v>
      </c>
      <c r="J12" s="352">
        <f t="shared" si="2"/>
        <v>2.5033752878458095</v>
      </c>
      <c r="K12" s="350">
        <f>_xlfn.XLOOKUP($A12,'R2国調（従）1-2表抜粋'!$A$10:$A$60,'R2国調（従）1-2表抜粋'!O$10:O$60,0)</f>
        <v>42344</v>
      </c>
      <c r="L12" s="353">
        <f t="shared" si="3"/>
        <v>21062</v>
      </c>
      <c r="M12" s="354">
        <f t="shared" si="4"/>
        <v>21282</v>
      </c>
      <c r="N12" s="355">
        <f t="shared" si="5"/>
        <v>0.49740222935953143</v>
      </c>
    </row>
    <row r="13" spans="1:20">
      <c r="A13" s="325">
        <v>28108</v>
      </c>
      <c r="B13" s="325">
        <v>108</v>
      </c>
      <c r="C13" s="325">
        <v>0</v>
      </c>
      <c r="D13" s="334" t="s">
        <v>539</v>
      </c>
      <c r="E13" s="350">
        <f>_xlfn.XLOOKUP($A13,'R2国調（従）1-1表抜粋'!$A$10:$A$60,'R2国調（従）1-1表抜粋'!C$10:C$60,0)</f>
        <v>215302</v>
      </c>
      <c r="F13" s="353">
        <f>_xlfn.XLOOKUP($A13,'R2国調（従）1-2表抜粋'!$A$10:$A$60,'R2国調（従）1-2表抜粋'!C$10:C$60,0)</f>
        <v>86515</v>
      </c>
      <c r="G13" s="566">
        <f>_xlfn.XLOOKUP($A13,'R2国調（従）1-2表抜粋'!$A$10:$A$60,'R2国調（従）1-2表抜粋'!E$10:E$60,0)</f>
        <v>29882</v>
      </c>
      <c r="H13" s="351">
        <f t="shared" si="0"/>
        <v>56633</v>
      </c>
      <c r="I13" s="387">
        <f t="shared" si="1"/>
        <v>74364.6115008958</v>
      </c>
      <c r="J13" s="352">
        <f t="shared" si="2"/>
        <v>2.4886089117494077</v>
      </c>
      <c r="K13" s="350">
        <f>_xlfn.XLOOKUP($A13,'R2国調（従）1-2表抜粋'!$A$10:$A$60,'R2国調（従）1-2表抜粋'!O$10:O$60,0)</f>
        <v>47064</v>
      </c>
      <c r="L13" s="353">
        <f t="shared" si="3"/>
        <v>29882</v>
      </c>
      <c r="M13" s="354">
        <f t="shared" si="4"/>
        <v>17182</v>
      </c>
      <c r="N13" s="355">
        <f t="shared" si="5"/>
        <v>0.63492265850756413</v>
      </c>
    </row>
    <row r="14" spans="1:20">
      <c r="A14" s="325">
        <v>28109</v>
      </c>
      <c r="B14" s="325">
        <v>109</v>
      </c>
      <c r="C14" s="325">
        <v>0</v>
      </c>
      <c r="D14" s="334" t="s">
        <v>540</v>
      </c>
      <c r="E14" s="350">
        <f>_xlfn.XLOOKUP($A14,'R2国調（従）1-1表抜粋'!$A$10:$A$60,'R2国調（従）1-1表抜粋'!C$10:C$60,0)</f>
        <v>210492</v>
      </c>
      <c r="F14" s="353">
        <f>_xlfn.XLOOKUP($A14,'R2国調（従）1-2表抜粋'!$A$10:$A$60,'R2国調（従）1-2表抜粋'!C$10:C$60,0)</f>
        <v>92235</v>
      </c>
      <c r="G14" s="566">
        <f>_xlfn.XLOOKUP($A14,'R2国調（従）1-2表抜粋'!$A$10:$A$60,'R2国調（従）1-2表抜粋'!E$10:E$60,0)</f>
        <v>40539</v>
      </c>
      <c r="H14" s="351">
        <f t="shared" si="0"/>
        <v>51696</v>
      </c>
      <c r="I14" s="387">
        <f t="shared" si="1"/>
        <v>92515.153553423326</v>
      </c>
      <c r="J14" s="352">
        <f t="shared" si="2"/>
        <v>2.2821271751504311</v>
      </c>
      <c r="K14" s="350">
        <f>_xlfn.XLOOKUP($A14,'R2国調（従）1-2表抜粋'!$A$10:$A$60,'R2国調（従）1-2表抜粋'!O$10:O$60,0)</f>
        <v>62983</v>
      </c>
      <c r="L14" s="353">
        <f t="shared" si="3"/>
        <v>40539</v>
      </c>
      <c r="M14" s="354">
        <f t="shared" si="4"/>
        <v>22444</v>
      </c>
      <c r="N14" s="355">
        <f t="shared" si="5"/>
        <v>0.64364987377546323</v>
      </c>
    </row>
    <row r="15" spans="1:20">
      <c r="A15" s="325">
        <v>28110</v>
      </c>
      <c r="B15" s="325">
        <v>110</v>
      </c>
      <c r="C15" s="325">
        <v>0</v>
      </c>
      <c r="D15" s="334" t="s">
        <v>541</v>
      </c>
      <c r="E15" s="350">
        <f>_xlfn.XLOOKUP($A15,'R2国調（従）1-1表抜粋'!$A$10:$A$60,'R2国調（従）1-1表抜粋'!C$10:C$60,0)</f>
        <v>147518</v>
      </c>
      <c r="F15" s="353">
        <f>_xlfn.XLOOKUP($A15,'R2国調（従）1-2表抜粋'!$A$10:$A$60,'R2国調（従）1-2表抜粋'!C$10:C$60,0)</f>
        <v>58673</v>
      </c>
      <c r="G15" s="566">
        <f>_xlfn.XLOOKUP($A15,'R2国調（従）1-2表抜粋'!$A$10:$A$60,'R2国調（従）1-2表抜粋'!E$10:E$60,0)</f>
        <v>33508</v>
      </c>
      <c r="H15" s="351">
        <f t="shared" si="0"/>
        <v>25165</v>
      </c>
      <c r="I15" s="387">
        <f t="shared" si="1"/>
        <v>84247.151909737018</v>
      </c>
      <c r="J15" s="352">
        <f t="shared" si="2"/>
        <v>2.5142399400064765</v>
      </c>
      <c r="K15" s="350">
        <f>_xlfn.XLOOKUP($A15,'R2国調（従）1-2表抜粋'!$A$10:$A$60,'R2国調（従）1-2表抜粋'!O$10:O$60,0)</f>
        <v>184742</v>
      </c>
      <c r="L15" s="353">
        <f t="shared" si="3"/>
        <v>33508</v>
      </c>
      <c r="M15" s="354">
        <f t="shared" si="4"/>
        <v>151234</v>
      </c>
      <c r="N15" s="355">
        <f t="shared" si="5"/>
        <v>0.18137727208755994</v>
      </c>
    </row>
    <row r="16" spans="1:20">
      <c r="A16" s="364">
        <v>28111</v>
      </c>
      <c r="B16" s="364">
        <v>111</v>
      </c>
      <c r="C16" s="364">
        <v>0</v>
      </c>
      <c r="D16" s="365" t="s">
        <v>542</v>
      </c>
      <c r="E16" s="366">
        <f>_xlfn.XLOOKUP($A16,'R2国調（従）1-1表抜粋'!$A$10:$A$60,'R2国調（従）1-1表抜粋'!C$10:C$60,0)</f>
        <v>238877</v>
      </c>
      <c r="F16" s="369">
        <f>_xlfn.XLOOKUP($A16,'R2国調（従）1-2表抜粋'!$A$10:$A$60,'R2国調（従）1-2表抜粋'!C$10:C$60,0)</f>
        <v>100220</v>
      </c>
      <c r="G16" s="568">
        <f>_xlfn.XLOOKUP($A16,'R2国調（従）1-2表抜粋'!$A$10:$A$60,'R2国調（従）1-2表抜粋'!E$10:E$60,0)</f>
        <v>46179</v>
      </c>
      <c r="H16" s="367">
        <f t="shared" si="0"/>
        <v>54041</v>
      </c>
      <c r="I16" s="389">
        <f t="shared" si="1"/>
        <v>110068.85834164837</v>
      </c>
      <c r="J16" s="368">
        <f t="shared" si="2"/>
        <v>2.3835262422670125</v>
      </c>
      <c r="K16" s="366">
        <f>_xlfn.XLOOKUP($A16,'R2国調（従）1-2表抜粋'!$A$10:$A$60,'R2国調（従）1-2表抜粋'!O$10:O$60,0)</f>
        <v>95169</v>
      </c>
      <c r="L16" s="369">
        <f t="shared" si="3"/>
        <v>46179</v>
      </c>
      <c r="M16" s="370">
        <f t="shared" si="4"/>
        <v>48990</v>
      </c>
      <c r="N16" s="371">
        <f t="shared" si="5"/>
        <v>0.48523153547899001</v>
      </c>
    </row>
    <row r="17" spans="1:14">
      <c r="A17" s="325">
        <v>28201</v>
      </c>
      <c r="B17" s="325">
        <v>201</v>
      </c>
      <c r="C17" s="325">
        <v>2</v>
      </c>
      <c r="D17" s="334" t="s">
        <v>461</v>
      </c>
      <c r="E17" s="349">
        <f>_xlfn.XLOOKUP($A17,'R2国調（従）1-1表抜粋'!$A$10:$A$60,'R2国調（従）1-1表抜粋'!C$10:C$60,0)</f>
        <v>530495</v>
      </c>
      <c r="F17" s="353">
        <f>_xlfn.XLOOKUP($A17,'R2国調（従）1-2表抜粋'!$A$10:$A$60,'R2国調（従）1-2表抜粋'!C$10:C$60,0)</f>
        <v>246396</v>
      </c>
      <c r="G17" s="566">
        <f>_xlfn.XLOOKUP($A17,'R2国調（従）1-2表抜粋'!$A$10:$A$60,'R2国調（従）1-2表抜粋'!E$10:E$60,0)</f>
        <v>192433</v>
      </c>
      <c r="H17" s="351">
        <f t="shared" si="0"/>
        <v>53963</v>
      </c>
      <c r="I17" s="387">
        <f t="shared" si="1"/>
        <v>414311.69473124563</v>
      </c>
      <c r="J17" s="352">
        <f t="shared" si="2"/>
        <v>2.1530179061348398</v>
      </c>
      <c r="K17" s="357">
        <f>_xlfn.XLOOKUP($A17,'R2国調（従）1-2表抜粋'!$A$10:$A$60,'R2国調（従）1-2表抜粋'!O$10:O$60,0)</f>
        <v>250439</v>
      </c>
      <c r="L17" s="353">
        <f t="shared" si="3"/>
        <v>192433</v>
      </c>
      <c r="M17" s="354">
        <f t="shared" si="4"/>
        <v>58006</v>
      </c>
      <c r="N17" s="355">
        <f t="shared" si="5"/>
        <v>0.76838271994377871</v>
      </c>
    </row>
    <row r="18" spans="1:14">
      <c r="A18" s="325">
        <v>28202</v>
      </c>
      <c r="B18" s="325">
        <v>202</v>
      </c>
      <c r="C18" s="325">
        <v>2</v>
      </c>
      <c r="D18" s="334" t="s">
        <v>463</v>
      </c>
      <c r="E18" s="349">
        <f>_xlfn.XLOOKUP($A18,'R2国調（従）1-1表抜粋'!$A$10:$A$60,'R2国調（従）1-1表抜粋'!C$10:C$60,0)</f>
        <v>459593</v>
      </c>
      <c r="F18" s="353">
        <f>_xlfn.XLOOKUP($A18,'R2国調（従）1-2表抜粋'!$A$10:$A$60,'R2国調（従）1-2表抜粋'!C$10:C$60,0)</f>
        <v>185593</v>
      </c>
      <c r="G18" s="566">
        <f>_xlfn.XLOOKUP($A18,'R2国調（従）1-2表抜粋'!$A$10:$A$60,'R2国調（従）1-2表抜粋'!E$10:E$60,0)</f>
        <v>88733</v>
      </c>
      <c r="H18" s="351">
        <f t="shared" si="0"/>
        <v>96860</v>
      </c>
      <c r="I18" s="387">
        <f t="shared" si="1"/>
        <v>219733.85671334586</v>
      </c>
      <c r="J18" s="352">
        <f t="shared" si="2"/>
        <v>2.4763487847063197</v>
      </c>
      <c r="K18" s="350">
        <f>_xlfn.XLOOKUP($A18,'R2国調（従）1-2表抜粋'!$A$10:$A$60,'R2国調（従）1-2表抜粋'!O$10:O$60,0)</f>
        <v>174722</v>
      </c>
      <c r="L18" s="353">
        <f t="shared" si="3"/>
        <v>88733</v>
      </c>
      <c r="M18" s="354">
        <f t="shared" si="4"/>
        <v>85989</v>
      </c>
      <c r="N18" s="355">
        <f t="shared" si="5"/>
        <v>0.5078524742161834</v>
      </c>
    </row>
    <row r="19" spans="1:14">
      <c r="A19" s="325">
        <v>28203</v>
      </c>
      <c r="B19" s="325">
        <v>203</v>
      </c>
      <c r="C19" s="325">
        <v>2</v>
      </c>
      <c r="D19" s="334" t="s">
        <v>464</v>
      </c>
      <c r="E19" s="349">
        <f>_xlfn.XLOOKUP($A19,'R2国調（従）1-1表抜粋'!$A$10:$A$60,'R2国調（従）1-1表抜粋'!C$10:C$60,0)</f>
        <v>303601</v>
      </c>
      <c r="F19" s="353">
        <f>_xlfn.XLOOKUP($A19,'R2国調（従）1-2表抜粋'!$A$10:$A$60,'R2国調（従）1-2表抜粋'!C$10:C$60,0)</f>
        <v>126474</v>
      </c>
      <c r="G19" s="566">
        <f>_xlfn.XLOOKUP($A19,'R2国調（従）1-2表抜粋'!$A$10:$A$60,'R2国調（従）1-2表抜粋'!E$10:E$60,0)</f>
        <v>55326</v>
      </c>
      <c r="H19" s="351">
        <f t="shared" si="0"/>
        <v>71148</v>
      </c>
      <c r="I19" s="387">
        <f t="shared" si="1"/>
        <v>132810.13430428389</v>
      </c>
      <c r="J19" s="352">
        <f t="shared" si="2"/>
        <v>2.4005012888024417</v>
      </c>
      <c r="K19" s="350">
        <f>_xlfn.XLOOKUP($A19,'R2国調（従）1-2表抜粋'!$A$10:$A$60,'R2国調（従）1-2表抜粋'!O$10:O$60,0)</f>
        <v>100759</v>
      </c>
      <c r="L19" s="353">
        <f t="shared" si="3"/>
        <v>55326</v>
      </c>
      <c r="M19" s="354">
        <f t="shared" si="4"/>
        <v>45433</v>
      </c>
      <c r="N19" s="355">
        <f t="shared" si="5"/>
        <v>0.54909238876924149</v>
      </c>
    </row>
    <row r="20" spans="1:14">
      <c r="A20" s="325">
        <v>28204</v>
      </c>
      <c r="B20" s="325">
        <v>204</v>
      </c>
      <c r="C20" s="325">
        <v>2</v>
      </c>
      <c r="D20" s="334" t="s">
        <v>465</v>
      </c>
      <c r="E20" s="349">
        <f>_xlfn.XLOOKUP($A20,'R2国調（従）1-1表抜粋'!$A$10:$A$60,'R2国調（従）1-1表抜粋'!C$10:C$60,0)</f>
        <v>485587</v>
      </c>
      <c r="F20" s="353">
        <f>_xlfn.XLOOKUP($A20,'R2国調（従）1-2表抜粋'!$A$10:$A$60,'R2国調（従）1-2表抜粋'!C$10:C$60,0)</f>
        <v>208519</v>
      </c>
      <c r="G20" s="566">
        <f>_xlfn.XLOOKUP($A20,'R2国調（従）1-2表抜粋'!$A$10:$A$60,'R2国調（従）1-2表抜粋'!E$10:E$60,0)</f>
        <v>83892</v>
      </c>
      <c r="H20" s="351">
        <f t="shared" si="0"/>
        <v>124627</v>
      </c>
      <c r="I20" s="387">
        <f t="shared" si="1"/>
        <v>195362.84273375568</v>
      </c>
      <c r="J20" s="352">
        <f t="shared" si="2"/>
        <v>2.328742224929143</v>
      </c>
      <c r="K20" s="350">
        <f>_xlfn.XLOOKUP($A20,'R2国調（従）1-2表抜粋'!$A$10:$A$60,'R2国調（従）1-2表抜粋'!O$10:O$60,0)</f>
        <v>149467</v>
      </c>
      <c r="L20" s="353">
        <f t="shared" si="3"/>
        <v>83892</v>
      </c>
      <c r="M20" s="354">
        <f t="shared" si="4"/>
        <v>65575</v>
      </c>
      <c r="N20" s="355">
        <f t="shared" si="5"/>
        <v>0.5612743950169603</v>
      </c>
    </row>
    <row r="21" spans="1:14">
      <c r="A21" s="325">
        <v>28205</v>
      </c>
      <c r="B21" s="325">
        <v>205</v>
      </c>
      <c r="C21" s="325">
        <v>2</v>
      </c>
      <c r="D21" s="334" t="s">
        <v>466</v>
      </c>
      <c r="E21" s="349">
        <f>_xlfn.XLOOKUP($A21,'R2国調（従）1-1表抜粋'!$A$10:$A$60,'R2国調（従）1-1表抜粋'!C$10:C$60,0)</f>
        <v>41236</v>
      </c>
      <c r="F21" s="353">
        <f>_xlfn.XLOOKUP($A21,'R2国調（従）1-2表抜粋'!$A$10:$A$60,'R2国調（従）1-2表抜粋'!C$10:C$60,0)</f>
        <v>18693</v>
      </c>
      <c r="G21" s="566">
        <f>_xlfn.XLOOKUP($A21,'R2国調（従）1-2表抜粋'!$A$10:$A$60,'R2国調（従）1-2表抜粋'!E$10:E$60,0)</f>
        <v>13517</v>
      </c>
      <c r="H21" s="351">
        <f t="shared" si="0"/>
        <v>5176</v>
      </c>
      <c r="I21" s="387">
        <f t="shared" si="1"/>
        <v>29817.953886481569</v>
      </c>
      <c r="J21" s="352">
        <f t="shared" si="2"/>
        <v>2.2059594500615201</v>
      </c>
      <c r="K21" s="350">
        <f>_xlfn.XLOOKUP($A21,'R2国調（従）1-2表抜粋'!$A$10:$A$60,'R2国調（従）1-2表抜粋'!O$10:O$60,0)</f>
        <v>19932</v>
      </c>
      <c r="L21" s="353">
        <f t="shared" si="3"/>
        <v>13517</v>
      </c>
      <c r="M21" s="354">
        <f t="shared" si="4"/>
        <v>6415</v>
      </c>
      <c r="N21" s="355">
        <f t="shared" si="5"/>
        <v>0.67815572948023284</v>
      </c>
    </row>
    <row r="22" spans="1:14">
      <c r="A22" s="325">
        <v>28206</v>
      </c>
      <c r="B22" s="325">
        <v>206</v>
      </c>
      <c r="C22" s="325">
        <v>2</v>
      </c>
      <c r="D22" s="334" t="s">
        <v>467</v>
      </c>
      <c r="E22" s="349">
        <f>_xlfn.XLOOKUP($A22,'R2国調（従）1-1表抜粋'!$A$10:$A$60,'R2国調（従）1-1表抜粋'!C$10:C$60,0)</f>
        <v>93922</v>
      </c>
      <c r="F22" s="353">
        <f>_xlfn.XLOOKUP($A22,'R2国調（従）1-2表抜粋'!$A$10:$A$60,'R2国調（従）1-2表抜粋'!C$10:C$60,0)</f>
        <v>37182</v>
      </c>
      <c r="G22" s="566">
        <f>_xlfn.XLOOKUP($A22,'R2国調（従）1-2表抜粋'!$A$10:$A$60,'R2国調（従）1-2表抜粋'!E$10:E$60,0)</f>
        <v>10166</v>
      </c>
      <c r="H22" s="351">
        <f t="shared" si="0"/>
        <v>27016</v>
      </c>
      <c r="I22" s="387">
        <f t="shared" si="1"/>
        <v>25679.389274380075</v>
      </c>
      <c r="J22" s="352">
        <f t="shared" si="2"/>
        <v>2.526007207788715</v>
      </c>
      <c r="K22" s="350">
        <f>_xlfn.XLOOKUP($A22,'R2国調（従）1-2表抜粋'!$A$10:$A$60,'R2国調（従）1-2表抜粋'!O$10:O$60,0)</f>
        <v>24356</v>
      </c>
      <c r="L22" s="353">
        <f t="shared" si="3"/>
        <v>10166</v>
      </c>
      <c r="M22" s="354">
        <f t="shared" si="4"/>
        <v>14190</v>
      </c>
      <c r="N22" s="355">
        <f t="shared" si="5"/>
        <v>0.41739201839382495</v>
      </c>
    </row>
    <row r="23" spans="1:14">
      <c r="A23" s="325">
        <v>28207</v>
      </c>
      <c r="B23" s="325">
        <v>207</v>
      </c>
      <c r="C23" s="325">
        <v>2</v>
      </c>
      <c r="D23" s="334" t="s">
        <v>468</v>
      </c>
      <c r="E23" s="349">
        <f>_xlfn.XLOOKUP($A23,'R2国調（従）1-1表抜粋'!$A$10:$A$60,'R2国調（従）1-1表抜粋'!C$10:C$60,0)</f>
        <v>198138</v>
      </c>
      <c r="F23" s="353">
        <f>_xlfn.XLOOKUP($A23,'R2国調（従）1-2表抜粋'!$A$10:$A$60,'R2国調（従）1-2表抜粋'!C$10:C$60,0)</f>
        <v>80919</v>
      </c>
      <c r="G23" s="566">
        <f>_xlfn.XLOOKUP($A23,'R2国調（従）1-2表抜粋'!$A$10:$A$60,'R2国調（従）1-2表抜粋'!E$10:E$60,0)</f>
        <v>34993</v>
      </c>
      <c r="H23" s="351">
        <f t="shared" si="0"/>
        <v>45926</v>
      </c>
      <c r="I23" s="387">
        <f t="shared" si="1"/>
        <v>85683.745894042193</v>
      </c>
      <c r="J23" s="352">
        <f t="shared" si="2"/>
        <v>2.4485967448930412</v>
      </c>
      <c r="K23" s="350">
        <f>_xlfn.XLOOKUP($A23,'R2国調（従）1-2表抜粋'!$A$10:$A$60,'R2国調（従）1-2表抜粋'!O$10:O$60,0)</f>
        <v>70245</v>
      </c>
      <c r="L23" s="353">
        <f t="shared" si="3"/>
        <v>34993</v>
      </c>
      <c r="M23" s="354">
        <f t="shared" si="4"/>
        <v>35252</v>
      </c>
      <c r="N23" s="355">
        <f t="shared" si="5"/>
        <v>0.49815645241654211</v>
      </c>
    </row>
    <row r="24" spans="1:14">
      <c r="A24" s="325">
        <v>28208</v>
      </c>
      <c r="B24" s="325">
        <v>208</v>
      </c>
      <c r="C24" s="325">
        <v>2</v>
      </c>
      <c r="D24" s="334" t="s">
        <v>469</v>
      </c>
      <c r="E24" s="349">
        <f>_xlfn.XLOOKUP($A24,'R2国調（従）1-1表抜粋'!$A$10:$A$60,'R2国調（従）1-1表抜粋'!C$10:C$60,0)</f>
        <v>28355</v>
      </c>
      <c r="F24" s="353">
        <f>_xlfn.XLOOKUP($A24,'R2国調（従）1-2表抜粋'!$A$10:$A$60,'R2国調（従）1-2表抜粋'!C$10:C$60,0)</f>
        <v>12086</v>
      </c>
      <c r="G24" s="566">
        <f>_xlfn.XLOOKUP($A24,'R2国調（従）1-2表抜粋'!$A$10:$A$60,'R2国調（従）1-2表抜粋'!E$10:E$60,0)</f>
        <v>6206</v>
      </c>
      <c r="H24" s="351">
        <f t="shared" si="0"/>
        <v>5880</v>
      </c>
      <c r="I24" s="387">
        <f t="shared" si="1"/>
        <v>14559.91477742843</v>
      </c>
      <c r="J24" s="352">
        <f t="shared" si="2"/>
        <v>2.3461029290087705</v>
      </c>
      <c r="K24" s="350">
        <f>_xlfn.XLOOKUP($A24,'R2国調（従）1-2表抜粋'!$A$10:$A$60,'R2国調（従）1-2表抜粋'!O$10:O$60,0)</f>
        <v>11558</v>
      </c>
      <c r="L24" s="353">
        <f t="shared" si="3"/>
        <v>6206</v>
      </c>
      <c r="M24" s="354">
        <f t="shared" si="4"/>
        <v>5352</v>
      </c>
      <c r="N24" s="355">
        <f t="shared" si="5"/>
        <v>0.53694410797715864</v>
      </c>
    </row>
    <row r="25" spans="1:14">
      <c r="A25" s="325">
        <v>28209</v>
      </c>
      <c r="B25" s="325">
        <v>209</v>
      </c>
      <c r="C25" s="325">
        <v>2</v>
      </c>
      <c r="D25" s="334" t="s">
        <v>470</v>
      </c>
      <c r="E25" s="349">
        <f>_xlfn.XLOOKUP($A25,'R2国調（従）1-1表抜粋'!$A$10:$A$60,'R2国調（従）1-1表抜粋'!C$10:C$60,0)</f>
        <v>77489</v>
      </c>
      <c r="F25" s="353">
        <f>_xlfn.XLOOKUP($A25,'R2国調（従）1-2表抜粋'!$A$10:$A$60,'R2国調（従）1-2表抜粋'!C$10:C$60,0)</f>
        <v>39194</v>
      </c>
      <c r="G25" s="566">
        <f>_xlfn.XLOOKUP($A25,'R2国調（従）1-2表抜粋'!$A$10:$A$60,'R2国調（従）1-2表抜粋'!E$10:E$60,0)</f>
        <v>35024</v>
      </c>
      <c r="H25" s="351">
        <f t="shared" si="0"/>
        <v>4170</v>
      </c>
      <c r="I25" s="387">
        <f t="shared" si="1"/>
        <v>69244.648058376275</v>
      </c>
      <c r="J25" s="352">
        <f t="shared" si="2"/>
        <v>1.9770628157371024</v>
      </c>
      <c r="K25" s="350">
        <f>_xlfn.XLOOKUP($A25,'R2国調（従）1-2表抜粋'!$A$10:$A$60,'R2国調（従）1-2表抜粋'!O$10:O$60,0)</f>
        <v>40243</v>
      </c>
      <c r="L25" s="353">
        <f t="shared" si="3"/>
        <v>35024</v>
      </c>
      <c r="M25" s="354">
        <f t="shared" si="4"/>
        <v>5219</v>
      </c>
      <c r="N25" s="355">
        <f t="shared" si="5"/>
        <v>0.87031284943965415</v>
      </c>
    </row>
    <row r="26" spans="1:14">
      <c r="A26" s="325">
        <v>28210</v>
      </c>
      <c r="B26" s="325">
        <v>210</v>
      </c>
      <c r="C26" s="325">
        <v>2</v>
      </c>
      <c r="D26" s="334" t="s">
        <v>471</v>
      </c>
      <c r="E26" s="349">
        <f>_xlfn.XLOOKUP($A26,'R2国調（従）1-1表抜粋'!$A$10:$A$60,'R2国調（従）1-1表抜粋'!C$10:C$60,0)</f>
        <v>260878</v>
      </c>
      <c r="F26" s="353">
        <f>_xlfn.XLOOKUP($A26,'R2国調（従）1-2表抜粋'!$A$10:$A$60,'R2国調（従）1-2表抜粋'!C$10:C$60,0)</f>
        <v>116302</v>
      </c>
      <c r="G26" s="566">
        <f>_xlfn.XLOOKUP($A26,'R2国調（従）1-2表抜粋'!$A$10:$A$60,'R2国調（従）1-2表抜粋'!E$10:E$60,0)</f>
        <v>57132</v>
      </c>
      <c r="H26" s="351">
        <f t="shared" si="0"/>
        <v>59170</v>
      </c>
      <c r="I26" s="387">
        <f t="shared" si="1"/>
        <v>128153.2724802669</v>
      </c>
      <c r="J26" s="352">
        <f t="shared" si="2"/>
        <v>2.243108459011883</v>
      </c>
      <c r="K26" s="350">
        <f>_xlfn.XLOOKUP($A26,'R2国調（従）1-2表抜粋'!$A$10:$A$60,'R2国調（従）1-2表抜粋'!O$10:O$60,0)</f>
        <v>94641</v>
      </c>
      <c r="L26" s="353">
        <f t="shared" si="3"/>
        <v>57132</v>
      </c>
      <c r="M26" s="354">
        <f t="shared" si="4"/>
        <v>37509</v>
      </c>
      <c r="N26" s="355">
        <f t="shared" si="5"/>
        <v>0.60367071353852986</v>
      </c>
    </row>
    <row r="27" spans="1:14">
      <c r="A27" s="325">
        <v>28212</v>
      </c>
      <c r="B27" s="325">
        <v>212</v>
      </c>
      <c r="C27" s="325">
        <v>2</v>
      </c>
      <c r="D27" s="334" t="s">
        <v>472</v>
      </c>
      <c r="E27" s="349">
        <f>_xlfn.XLOOKUP($A27,'R2国調（従）1-1表抜粋'!$A$10:$A$60,'R2国調（従）1-1表抜粋'!C$10:C$60,0)</f>
        <v>45892</v>
      </c>
      <c r="F27" s="353">
        <f>_xlfn.XLOOKUP($A27,'R2国調（従）1-2表抜粋'!$A$10:$A$60,'R2国調（従）1-2表抜粋'!C$10:C$60,0)</f>
        <v>20326</v>
      </c>
      <c r="G27" s="566">
        <f>_xlfn.XLOOKUP($A27,'R2国調（従）1-2表抜粋'!$A$10:$A$60,'R2国調（従）1-2表抜粋'!E$10:E$60,0)</f>
        <v>14469</v>
      </c>
      <c r="H27" s="351">
        <f t="shared" si="0"/>
        <v>5857</v>
      </c>
      <c r="I27" s="387">
        <f t="shared" si="1"/>
        <v>32668.077732952868</v>
      </c>
      <c r="J27" s="352">
        <f t="shared" si="2"/>
        <v>2.2577978943225427</v>
      </c>
      <c r="K27" s="350">
        <f>_xlfn.XLOOKUP($A27,'R2国調（従）1-2表抜粋'!$A$10:$A$60,'R2国調（従）1-2表抜粋'!O$10:O$60,0)</f>
        <v>19419</v>
      </c>
      <c r="L27" s="353">
        <f t="shared" si="3"/>
        <v>14469</v>
      </c>
      <c r="M27" s="354">
        <f t="shared" si="4"/>
        <v>4950</v>
      </c>
      <c r="N27" s="355">
        <f t="shared" si="5"/>
        <v>0.74509501004171175</v>
      </c>
    </row>
    <row r="28" spans="1:14">
      <c r="A28" s="325">
        <v>28213</v>
      </c>
      <c r="B28" s="325">
        <v>213</v>
      </c>
      <c r="C28" s="325">
        <v>2</v>
      </c>
      <c r="D28" s="334" t="s">
        <v>473</v>
      </c>
      <c r="E28" s="349">
        <f>_xlfn.XLOOKUP($A28,'R2国調（従）1-1表抜粋'!$A$10:$A$60,'R2国調（従）1-1表抜粋'!C$10:C$60,0)</f>
        <v>38673</v>
      </c>
      <c r="F28" s="353">
        <f>_xlfn.XLOOKUP($A28,'R2国調（従）1-2表抜粋'!$A$10:$A$60,'R2国調（従）1-2表抜粋'!C$10:C$60,0)</f>
        <v>19280</v>
      </c>
      <c r="G28" s="566">
        <f>_xlfn.XLOOKUP($A28,'R2国調（従）1-2表抜粋'!$A$10:$A$60,'R2国調（従）1-2表抜粋'!E$10:E$60,0)</f>
        <v>10741</v>
      </c>
      <c r="H28" s="351">
        <f t="shared" si="0"/>
        <v>8539</v>
      </c>
      <c r="I28" s="387">
        <f t="shared" si="1"/>
        <v>21544.952956431534</v>
      </c>
      <c r="J28" s="352">
        <f t="shared" si="2"/>
        <v>2.0058609958506222</v>
      </c>
      <c r="K28" s="350">
        <f>_xlfn.XLOOKUP($A28,'R2国調（従）1-2表抜粋'!$A$10:$A$60,'R2国調（従）1-2表抜粋'!O$10:O$60,0)</f>
        <v>17811</v>
      </c>
      <c r="L28" s="353">
        <f t="shared" si="3"/>
        <v>10741</v>
      </c>
      <c r="M28" s="354">
        <f t="shared" si="4"/>
        <v>7070</v>
      </c>
      <c r="N28" s="355">
        <f t="shared" si="5"/>
        <v>0.60305429229128071</v>
      </c>
    </row>
    <row r="29" spans="1:14">
      <c r="A29" s="325">
        <v>28214</v>
      </c>
      <c r="B29" s="325">
        <v>214</v>
      </c>
      <c r="C29" s="325">
        <v>2</v>
      </c>
      <c r="D29" s="334" t="s">
        <v>546</v>
      </c>
      <c r="E29" s="349">
        <f>_xlfn.XLOOKUP($A29,'R2国調（従）1-1表抜粋'!$A$10:$A$60,'R2国調（従）1-1表抜粋'!C$10:C$60,0)</f>
        <v>226432</v>
      </c>
      <c r="F29" s="353">
        <f>_xlfn.XLOOKUP($A29,'R2国調（従）1-2表抜粋'!$A$10:$A$60,'R2国調（従）1-2表抜粋'!C$10:C$60,0)</f>
        <v>94858</v>
      </c>
      <c r="G29" s="566">
        <f>_xlfn.XLOOKUP($A29,'R2国調（従）1-2表抜粋'!$A$10:$A$60,'R2国調（従）1-2表抜粋'!E$10:E$60,0)</f>
        <v>32257</v>
      </c>
      <c r="H29" s="351">
        <f t="shared" si="0"/>
        <v>62601</v>
      </c>
      <c r="I29" s="387">
        <f t="shared" si="1"/>
        <v>76999.483691412432</v>
      </c>
      <c r="J29" s="352">
        <f t="shared" si="2"/>
        <v>2.387062767505113</v>
      </c>
      <c r="K29" s="350">
        <f>_xlfn.XLOOKUP($A29,'R2国調（従）1-2表抜粋'!$A$10:$A$60,'R2国調（従）1-2表抜粋'!O$10:O$60,0)</f>
        <v>56119</v>
      </c>
      <c r="L29" s="353">
        <f t="shared" si="3"/>
        <v>32257</v>
      </c>
      <c r="M29" s="354">
        <f t="shared" si="4"/>
        <v>23862</v>
      </c>
      <c r="N29" s="355">
        <f t="shared" si="5"/>
        <v>0.57479641476148902</v>
      </c>
    </row>
    <row r="30" spans="1:14">
      <c r="A30" s="325">
        <v>28215</v>
      </c>
      <c r="B30" s="325">
        <v>215</v>
      </c>
      <c r="C30" s="325">
        <v>2</v>
      </c>
      <c r="D30" s="334" t="s">
        <v>475</v>
      </c>
      <c r="E30" s="349">
        <f>_xlfn.XLOOKUP($A30,'R2国調（従）1-1表抜粋'!$A$10:$A$60,'R2国調（従）1-1表抜粋'!C$10:C$60,0)</f>
        <v>75294</v>
      </c>
      <c r="F30" s="353">
        <f>_xlfn.XLOOKUP($A30,'R2国調（従）1-2表抜粋'!$A$10:$A$60,'R2国調（従）1-2表抜粋'!C$10:C$60,0)</f>
        <v>34689</v>
      </c>
      <c r="G30" s="566">
        <f>_xlfn.XLOOKUP($A30,'R2国調（従）1-2表抜粋'!$A$10:$A$60,'R2国調（従）1-2表抜粋'!E$10:E$60,0)</f>
        <v>19701</v>
      </c>
      <c r="H30" s="351">
        <f t="shared" si="0"/>
        <v>14988</v>
      </c>
      <c r="I30" s="387">
        <f t="shared" si="1"/>
        <v>42761.886880567326</v>
      </c>
      <c r="J30" s="352">
        <f t="shared" si="2"/>
        <v>2.1705439764766927</v>
      </c>
      <c r="K30" s="350">
        <f>_xlfn.XLOOKUP($A30,'R2国調（従）1-2表抜粋'!$A$10:$A$60,'R2国調（従）1-2表抜粋'!O$10:O$60,0)</f>
        <v>35943</v>
      </c>
      <c r="L30" s="353">
        <f t="shared" si="3"/>
        <v>19701</v>
      </c>
      <c r="M30" s="354">
        <f t="shared" si="4"/>
        <v>16242</v>
      </c>
      <c r="N30" s="355">
        <f t="shared" si="5"/>
        <v>0.54811785326767382</v>
      </c>
    </row>
    <row r="31" spans="1:14">
      <c r="A31" s="325">
        <v>28216</v>
      </c>
      <c r="B31" s="325">
        <v>216</v>
      </c>
      <c r="C31" s="325">
        <v>2</v>
      </c>
      <c r="D31" s="334" t="s">
        <v>476</v>
      </c>
      <c r="E31" s="349">
        <f>_xlfn.XLOOKUP($A31,'R2国調（従）1-1表抜粋'!$A$10:$A$60,'R2国調（従）1-1表抜粋'!C$10:C$60,0)</f>
        <v>87722</v>
      </c>
      <c r="F31" s="353">
        <f>_xlfn.XLOOKUP($A31,'R2国調（従）1-2表抜粋'!$A$10:$A$60,'R2国調（従）1-2表抜粋'!C$10:C$60,0)</f>
        <v>39289</v>
      </c>
      <c r="G31" s="566">
        <f>_xlfn.XLOOKUP($A31,'R2国調（従）1-2表抜粋'!$A$10:$A$60,'R2国調（従）1-2表抜粋'!E$10:E$60,0)</f>
        <v>18196</v>
      </c>
      <c r="H31" s="351">
        <f t="shared" si="0"/>
        <v>21093</v>
      </c>
      <c r="I31" s="387">
        <f t="shared" si="1"/>
        <v>40626.88060271323</v>
      </c>
      <c r="J31" s="352">
        <f t="shared" si="2"/>
        <v>2.2327368983685001</v>
      </c>
      <c r="K31" s="350">
        <f>_xlfn.XLOOKUP($A31,'R2国調（従）1-2表抜粋'!$A$10:$A$60,'R2国調（従）1-2表抜粋'!O$10:O$60,0)</f>
        <v>40098</v>
      </c>
      <c r="L31" s="353">
        <f t="shared" si="3"/>
        <v>18196</v>
      </c>
      <c r="M31" s="354">
        <f t="shared" si="4"/>
        <v>21902</v>
      </c>
      <c r="N31" s="355">
        <f t="shared" si="5"/>
        <v>0.45378821886378373</v>
      </c>
    </row>
    <row r="32" spans="1:14">
      <c r="A32" s="325">
        <v>28217</v>
      </c>
      <c r="B32" s="325">
        <v>217</v>
      </c>
      <c r="C32" s="325">
        <v>2</v>
      </c>
      <c r="D32" s="334" t="s">
        <v>477</v>
      </c>
      <c r="E32" s="349">
        <f>_xlfn.XLOOKUP($A32,'R2国調（従）1-1表抜粋'!$A$10:$A$60,'R2国調（従）1-1表抜粋'!C$10:C$60,0)</f>
        <v>152321</v>
      </c>
      <c r="F32" s="353">
        <f>_xlfn.XLOOKUP($A32,'R2国調（従）1-2表抜粋'!$A$10:$A$60,'R2国調（従）1-2表抜粋'!C$10:C$60,0)</f>
        <v>62753</v>
      </c>
      <c r="G32" s="566">
        <f>_xlfn.XLOOKUP($A32,'R2国調（従）1-2表抜粋'!$A$10:$A$60,'R2国調（従）1-2表抜粋'!E$10:E$60,0)</f>
        <v>21472</v>
      </c>
      <c r="H32" s="351">
        <f t="shared" si="0"/>
        <v>41281</v>
      </c>
      <c r="I32" s="387">
        <f t="shared" si="1"/>
        <v>52119.205647538765</v>
      </c>
      <c r="J32" s="352">
        <f t="shared" si="2"/>
        <v>2.4273102481156279</v>
      </c>
      <c r="K32" s="350">
        <f>_xlfn.XLOOKUP($A32,'R2国調（従）1-2表抜粋'!$A$10:$A$60,'R2国調（従）1-2表抜粋'!O$10:O$60,0)</f>
        <v>38206</v>
      </c>
      <c r="L32" s="353">
        <f t="shared" si="3"/>
        <v>21472</v>
      </c>
      <c r="M32" s="354">
        <f t="shared" si="4"/>
        <v>16734</v>
      </c>
      <c r="N32" s="355">
        <f t="shared" si="5"/>
        <v>0.56200596764906041</v>
      </c>
    </row>
    <row r="33" spans="1:14">
      <c r="A33" s="325">
        <v>28218</v>
      </c>
      <c r="B33" s="325">
        <v>218</v>
      </c>
      <c r="C33" s="325">
        <v>2</v>
      </c>
      <c r="D33" s="334" t="s">
        <v>478</v>
      </c>
      <c r="E33" s="349">
        <f>_xlfn.XLOOKUP($A33,'R2国調（従）1-1表抜粋'!$A$10:$A$60,'R2国調（従）1-1表抜粋'!C$10:C$60,0)</f>
        <v>47562</v>
      </c>
      <c r="F33" s="353">
        <f>_xlfn.XLOOKUP($A33,'R2国調（従）1-2表抜粋'!$A$10:$A$60,'R2国調（従）1-2表抜粋'!C$10:C$60,0)</f>
        <v>23363</v>
      </c>
      <c r="G33" s="566">
        <f>_xlfn.XLOOKUP($A33,'R2国調（従）1-2表抜粋'!$A$10:$A$60,'R2国調（従）1-2表抜粋'!E$10:E$60,0)</f>
        <v>12193</v>
      </c>
      <c r="H33" s="351">
        <f t="shared" si="0"/>
        <v>11170</v>
      </c>
      <c r="I33" s="387">
        <f t="shared" si="1"/>
        <v>24822.30304327355</v>
      </c>
      <c r="J33" s="352">
        <f t="shared" si="2"/>
        <v>2.0357830758036211</v>
      </c>
      <c r="K33" s="350">
        <f>_xlfn.XLOOKUP($A33,'R2国調（従）1-2表抜粋'!$A$10:$A$60,'R2国調（従）1-2表抜粋'!O$10:O$60,0)</f>
        <v>24784</v>
      </c>
      <c r="L33" s="353">
        <f t="shared" si="3"/>
        <v>12193</v>
      </c>
      <c r="M33" s="354">
        <f t="shared" si="4"/>
        <v>12591</v>
      </c>
      <c r="N33" s="355">
        <f t="shared" si="5"/>
        <v>0.49197062621045834</v>
      </c>
    </row>
    <row r="34" spans="1:14">
      <c r="A34" s="325">
        <v>28219</v>
      </c>
      <c r="B34" s="325">
        <v>219</v>
      </c>
      <c r="C34" s="325">
        <v>2</v>
      </c>
      <c r="D34" s="334" t="s">
        <v>479</v>
      </c>
      <c r="E34" s="349">
        <f>_xlfn.XLOOKUP($A34,'R2国調（従）1-1表抜粋'!$A$10:$A$60,'R2国調（従）1-1表抜粋'!C$10:C$60,0)</f>
        <v>109238</v>
      </c>
      <c r="F34" s="353">
        <f>_xlfn.XLOOKUP($A34,'R2国調（従）1-2表抜粋'!$A$10:$A$60,'R2国調（従）1-2表抜粋'!C$10:C$60,0)</f>
        <v>49763</v>
      </c>
      <c r="G34" s="566">
        <f>_xlfn.XLOOKUP($A34,'R2国調（従）1-2表抜粋'!$A$10:$A$60,'R2国調（従）1-2表抜粋'!E$10:E$60,0)</f>
        <v>24724</v>
      </c>
      <c r="H34" s="351">
        <f t="shared" si="0"/>
        <v>25039</v>
      </c>
      <c r="I34" s="387">
        <f t="shared" si="1"/>
        <v>54273.261499507666</v>
      </c>
      <c r="J34" s="352">
        <f t="shared" si="2"/>
        <v>2.1951650824910072</v>
      </c>
      <c r="K34" s="350">
        <f>_xlfn.XLOOKUP($A34,'R2国調（従）1-2表抜粋'!$A$10:$A$60,'R2国調（従）1-2表抜粋'!O$10:O$60,0)</f>
        <v>42795</v>
      </c>
      <c r="L34" s="353">
        <f t="shared" si="3"/>
        <v>24724</v>
      </c>
      <c r="M34" s="354">
        <f t="shared" si="4"/>
        <v>18071</v>
      </c>
      <c r="N34" s="355">
        <f t="shared" si="5"/>
        <v>0.5777310433461853</v>
      </c>
    </row>
    <row r="35" spans="1:14">
      <c r="A35" s="325">
        <v>28220</v>
      </c>
      <c r="B35" s="325">
        <v>220</v>
      </c>
      <c r="C35" s="325">
        <v>2</v>
      </c>
      <c r="D35" s="334" t="s">
        <v>480</v>
      </c>
      <c r="E35" s="349">
        <f>_xlfn.XLOOKUP($A35,'R2国調（従）1-1表抜粋'!$A$10:$A$60,'R2国調（従）1-1表抜粋'!C$10:C$60,0)</f>
        <v>42700</v>
      </c>
      <c r="F35" s="353">
        <f>_xlfn.XLOOKUP($A35,'R2国調（従）1-2表抜粋'!$A$10:$A$60,'R2国調（従）1-2表抜粋'!C$10:C$60,0)</f>
        <v>21384</v>
      </c>
      <c r="G35" s="566">
        <f>_xlfn.XLOOKUP($A35,'R2国調（従）1-2表抜粋'!$A$10:$A$60,'R2国調（従）1-2表抜粋'!E$10:E$60,0)</f>
        <v>13138</v>
      </c>
      <c r="H35" s="351">
        <f t="shared" si="0"/>
        <v>8246</v>
      </c>
      <c r="I35" s="387">
        <f t="shared" si="1"/>
        <v>26234.221848110737</v>
      </c>
      <c r="J35" s="352">
        <f t="shared" si="2"/>
        <v>1.9968200523756079</v>
      </c>
      <c r="K35" s="350">
        <f>_xlfn.XLOOKUP($A35,'R2国調（従）1-2表抜粋'!$A$10:$A$60,'R2国調（従）1-2表抜粋'!O$10:O$60,0)</f>
        <v>25385</v>
      </c>
      <c r="L35" s="353">
        <f t="shared" si="3"/>
        <v>13138</v>
      </c>
      <c r="M35" s="354">
        <f t="shared" si="4"/>
        <v>12247</v>
      </c>
      <c r="N35" s="355">
        <f t="shared" si="5"/>
        <v>0.51754973409493799</v>
      </c>
    </row>
    <row r="36" spans="1:14">
      <c r="A36" s="325">
        <v>28221</v>
      </c>
      <c r="B36" s="325">
        <v>221</v>
      </c>
      <c r="C36" s="325">
        <v>2</v>
      </c>
      <c r="D36" s="334" t="s">
        <v>549</v>
      </c>
      <c r="E36" s="349">
        <f>_xlfn.XLOOKUP($A36,'R2国調（従）1-1表抜粋'!$A$10:$A$60,'R2国調（従）1-1表抜粋'!C$10:C$60,0)</f>
        <v>39611</v>
      </c>
      <c r="F36" s="353">
        <f>_xlfn.XLOOKUP($A36,'R2国調（従）1-2表抜粋'!$A$10:$A$60,'R2国調（従）1-2表抜粋'!C$10:C$60,0)</f>
        <v>20007</v>
      </c>
      <c r="G36" s="566">
        <f>_xlfn.XLOOKUP($A36,'R2国調（従）1-2表抜粋'!$A$10:$A$60,'R2国調（従）1-2表抜粋'!E$10:E$60,0)</f>
        <v>14386</v>
      </c>
      <c r="H36" s="351">
        <f t="shared" si="0"/>
        <v>5621</v>
      </c>
      <c r="I36" s="387">
        <f t="shared" si="1"/>
        <v>28482.223521767381</v>
      </c>
      <c r="J36" s="352">
        <f t="shared" si="2"/>
        <v>1.9798570500324886</v>
      </c>
      <c r="K36" s="350">
        <f>_xlfn.XLOOKUP($A36,'R2国調（従）1-2表抜粋'!$A$10:$A$60,'R2国調（従）1-2表抜粋'!O$10:O$60,0)</f>
        <v>18550</v>
      </c>
      <c r="L36" s="353">
        <f t="shared" si="3"/>
        <v>14386</v>
      </c>
      <c r="M36" s="354">
        <f t="shared" si="4"/>
        <v>4164</v>
      </c>
      <c r="N36" s="355">
        <f t="shared" si="5"/>
        <v>0.7755256064690027</v>
      </c>
    </row>
    <row r="37" spans="1:14">
      <c r="A37" s="325">
        <v>28222</v>
      </c>
      <c r="B37" s="325">
        <v>222</v>
      </c>
      <c r="C37" s="325">
        <v>2</v>
      </c>
      <c r="D37" s="334" t="s">
        <v>482</v>
      </c>
      <c r="E37" s="349">
        <f>_xlfn.XLOOKUP($A37,'R2国調（従）1-1表抜粋'!$A$10:$A$60,'R2国調（従）1-1表抜粋'!C$10:C$60,0)</f>
        <v>22129</v>
      </c>
      <c r="F37" s="353">
        <f>_xlfn.XLOOKUP($A37,'R2国調（従）1-2表抜粋'!$A$10:$A$60,'R2国調（従）1-2表抜粋'!C$10:C$60,0)</f>
        <v>10551</v>
      </c>
      <c r="G37" s="566">
        <f>_xlfn.XLOOKUP($A37,'R2国調（従）1-2表抜粋'!$A$10:$A$60,'R2国調（従）1-2表抜粋'!E$10:E$60,0)</f>
        <v>7316</v>
      </c>
      <c r="H37" s="351">
        <f t="shared" si="0"/>
        <v>3235</v>
      </c>
      <c r="I37" s="387">
        <f t="shared" si="1"/>
        <v>15344.115628850346</v>
      </c>
      <c r="J37" s="352">
        <f t="shared" si="2"/>
        <v>2.0973367453321958</v>
      </c>
      <c r="K37" s="350">
        <f>_xlfn.XLOOKUP($A37,'R2国調（従）1-2表抜粋'!$A$10:$A$60,'R2国調（従）1-2表抜粋'!O$10:O$60,0)</f>
        <v>10688</v>
      </c>
      <c r="L37" s="353">
        <f t="shared" si="3"/>
        <v>7316</v>
      </c>
      <c r="M37" s="354">
        <f t="shared" si="4"/>
        <v>3372</v>
      </c>
      <c r="N37" s="355">
        <f t="shared" si="5"/>
        <v>0.68450598802395213</v>
      </c>
    </row>
    <row r="38" spans="1:14">
      <c r="A38" s="325">
        <v>28223</v>
      </c>
      <c r="B38" s="325">
        <v>223</v>
      </c>
      <c r="C38" s="325">
        <v>2</v>
      </c>
      <c r="D38" s="334" t="s">
        <v>483</v>
      </c>
      <c r="E38" s="349">
        <f>_xlfn.XLOOKUP($A38,'R2国調（従）1-1表抜粋'!$A$10:$A$60,'R2国調（従）1-1表抜粋'!C$10:C$60,0)</f>
        <v>61471</v>
      </c>
      <c r="F38" s="353">
        <f>_xlfn.XLOOKUP($A38,'R2国調（従）1-2表抜粋'!$A$10:$A$60,'R2国調（従）1-2表抜粋'!C$10:C$60,0)</f>
        <v>31221</v>
      </c>
      <c r="G38" s="566">
        <f>_xlfn.XLOOKUP($A38,'R2国調（従）1-2表抜粋'!$A$10:$A$60,'R2国調（従）1-2表抜粋'!E$10:E$60,0)</f>
        <v>25219</v>
      </c>
      <c r="H38" s="351">
        <f t="shared" ref="H38:H56" si="6">F38-G38</f>
        <v>6002</v>
      </c>
      <c r="I38" s="387">
        <f t="shared" ref="I38:I56" si="7">E38*G38/F38</f>
        <v>49653.667371320582</v>
      </c>
      <c r="J38" s="352">
        <f t="shared" ref="J38:J56" si="8">I38/G38</f>
        <v>1.9688991384004355</v>
      </c>
      <c r="K38" s="350">
        <f>_xlfn.XLOOKUP($A38,'R2国調（従）1-2表抜粋'!$A$10:$A$60,'R2国調（従）1-2表抜粋'!O$10:O$60,0)</f>
        <v>30406</v>
      </c>
      <c r="L38" s="353">
        <f t="shared" ref="L38:L56" si="9">G38</f>
        <v>25219</v>
      </c>
      <c r="M38" s="354">
        <f t="shared" ref="M38:M56" si="10">K38-L38</f>
        <v>5187</v>
      </c>
      <c r="N38" s="355">
        <f t="shared" ref="N38:N56" si="11">L38/K38</f>
        <v>0.82940866934157731</v>
      </c>
    </row>
    <row r="39" spans="1:14">
      <c r="A39" s="325">
        <v>28224</v>
      </c>
      <c r="B39" s="325">
        <v>224</v>
      </c>
      <c r="C39" s="325">
        <v>2</v>
      </c>
      <c r="D39" s="334" t="s">
        <v>484</v>
      </c>
      <c r="E39" s="349">
        <f>_xlfn.XLOOKUP($A39,'R2国調（従）1-1表抜粋'!$A$10:$A$60,'R2国調（従）1-1表抜粋'!C$10:C$60,0)</f>
        <v>44137</v>
      </c>
      <c r="F39" s="353">
        <f>_xlfn.XLOOKUP($A39,'R2国調（従）1-2表抜粋'!$A$10:$A$60,'R2国調（従）1-2表抜粋'!C$10:C$60,0)</f>
        <v>23737</v>
      </c>
      <c r="G39" s="566">
        <f>_xlfn.XLOOKUP($A39,'R2国調（従）1-2表抜粋'!$A$10:$A$60,'R2国調（従）1-2表抜粋'!E$10:E$60,0)</f>
        <v>19054</v>
      </c>
      <c r="H39" s="351">
        <f t="shared" si="6"/>
        <v>4683</v>
      </c>
      <c r="I39" s="387">
        <f t="shared" si="7"/>
        <v>35429.346505455615</v>
      </c>
      <c r="J39" s="352">
        <f t="shared" si="8"/>
        <v>1.8594177865779162</v>
      </c>
      <c r="K39" s="350">
        <f>_xlfn.XLOOKUP($A39,'R2国調（従）1-2表抜粋'!$A$10:$A$60,'R2国調（従）1-2表抜粋'!O$10:O$60,0)</f>
        <v>22975</v>
      </c>
      <c r="L39" s="353">
        <f t="shared" si="9"/>
        <v>19054</v>
      </c>
      <c r="M39" s="354">
        <f t="shared" si="10"/>
        <v>3921</v>
      </c>
      <c r="N39" s="355">
        <f t="shared" si="11"/>
        <v>0.82933623503808485</v>
      </c>
    </row>
    <row r="40" spans="1:14">
      <c r="A40" s="325">
        <v>28225</v>
      </c>
      <c r="B40" s="325">
        <v>225</v>
      </c>
      <c r="C40" s="325">
        <v>2</v>
      </c>
      <c r="D40" s="334" t="s">
        <v>485</v>
      </c>
      <c r="E40" s="349">
        <f>_xlfn.XLOOKUP($A40,'R2国調（従）1-1表抜粋'!$A$10:$A$60,'R2国調（従）1-1表抜粋'!C$10:C$60,0)</f>
        <v>28989</v>
      </c>
      <c r="F40" s="353">
        <f>_xlfn.XLOOKUP($A40,'R2国調（従）1-2表抜粋'!$A$10:$A$60,'R2国調（従）1-2表抜粋'!C$10:C$60,0)</f>
        <v>14226</v>
      </c>
      <c r="G40" s="566">
        <f>_xlfn.XLOOKUP($A40,'R2国調（従）1-2表抜粋'!$A$10:$A$60,'R2国調（従）1-2表抜粋'!E$10:E$60,0)</f>
        <v>10605</v>
      </c>
      <c r="H40" s="351">
        <f t="shared" si="6"/>
        <v>3621</v>
      </c>
      <c r="I40" s="387">
        <f t="shared" si="7"/>
        <v>21610.315267819486</v>
      </c>
      <c r="J40" s="352">
        <f t="shared" si="8"/>
        <v>2.0377477857444117</v>
      </c>
      <c r="K40" s="350">
        <f>_xlfn.XLOOKUP($A40,'R2国調（従）1-2表抜粋'!$A$10:$A$60,'R2国調（従）1-2表抜粋'!O$10:O$60,0)</f>
        <v>14185</v>
      </c>
      <c r="L40" s="353">
        <f t="shared" si="9"/>
        <v>10605</v>
      </c>
      <c r="M40" s="354">
        <f t="shared" si="10"/>
        <v>3580</v>
      </c>
      <c r="N40" s="355">
        <f t="shared" si="11"/>
        <v>0.74762072611913999</v>
      </c>
    </row>
    <row r="41" spans="1:14">
      <c r="A41" s="325">
        <v>28226</v>
      </c>
      <c r="B41" s="325">
        <v>226</v>
      </c>
      <c r="C41" s="325">
        <v>2</v>
      </c>
      <c r="D41" s="334" t="s">
        <v>486</v>
      </c>
      <c r="E41" s="349">
        <f>_xlfn.XLOOKUP($A41,'R2国調（従）1-1表抜粋'!$A$10:$A$60,'R2国調（従）1-1表抜粋'!C$10:C$60,0)</f>
        <v>41967</v>
      </c>
      <c r="F41" s="353">
        <f>_xlfn.XLOOKUP($A41,'R2国調（従）1-2表抜粋'!$A$10:$A$60,'R2国調（従）1-2表抜粋'!C$10:C$60,0)</f>
        <v>19876</v>
      </c>
      <c r="G41" s="566">
        <f>_xlfn.XLOOKUP($A41,'R2国調（従）1-2表抜粋'!$A$10:$A$60,'R2国調（従）1-2表抜粋'!E$10:E$60,0)</f>
        <v>15612</v>
      </c>
      <c r="H41" s="351">
        <f t="shared" si="6"/>
        <v>4264</v>
      </c>
      <c r="I41" s="387">
        <f t="shared" si="7"/>
        <v>32963.815858321592</v>
      </c>
      <c r="J41" s="352">
        <f t="shared" si="8"/>
        <v>2.1114409337894946</v>
      </c>
      <c r="K41" s="350">
        <f>_xlfn.XLOOKUP($A41,'R2国調（従）1-2表抜粋'!$A$10:$A$60,'R2国調（従）1-2表抜粋'!O$10:O$60,0)</f>
        <v>19642</v>
      </c>
      <c r="L41" s="353">
        <f t="shared" si="9"/>
        <v>15612</v>
      </c>
      <c r="M41" s="354">
        <f t="shared" si="10"/>
        <v>4030</v>
      </c>
      <c r="N41" s="355">
        <f t="shared" si="11"/>
        <v>0.79482741065064655</v>
      </c>
    </row>
    <row r="42" spans="1:14">
      <c r="A42" s="325">
        <v>28227</v>
      </c>
      <c r="B42" s="325">
        <v>227</v>
      </c>
      <c r="C42" s="325">
        <v>2</v>
      </c>
      <c r="D42" s="334" t="s">
        <v>487</v>
      </c>
      <c r="E42" s="349">
        <f>_xlfn.XLOOKUP($A42,'R2国調（従）1-1表抜粋'!$A$10:$A$60,'R2国調（従）1-1表抜粋'!C$10:C$60,0)</f>
        <v>34819</v>
      </c>
      <c r="F42" s="353">
        <f>_xlfn.XLOOKUP($A42,'R2国調（従）1-2表抜粋'!$A$10:$A$60,'R2国調（従）1-2表抜粋'!C$10:C$60,0)</f>
        <v>17786</v>
      </c>
      <c r="G42" s="566">
        <f>_xlfn.XLOOKUP($A42,'R2国調（従）1-2表抜粋'!$A$10:$A$60,'R2国調（従）1-2表抜粋'!E$10:E$60,0)</f>
        <v>13149</v>
      </c>
      <c r="H42" s="351">
        <f t="shared" si="6"/>
        <v>4637</v>
      </c>
      <c r="I42" s="387">
        <f t="shared" si="7"/>
        <v>25741.31513549983</v>
      </c>
      <c r="J42" s="352">
        <f t="shared" si="8"/>
        <v>1.9576633307095468</v>
      </c>
      <c r="K42" s="350">
        <f>_xlfn.XLOOKUP($A42,'R2国調（従）1-2表抜粋'!$A$10:$A$60,'R2国調（従）1-2表抜粋'!O$10:O$60,0)</f>
        <v>15959</v>
      </c>
      <c r="L42" s="353">
        <f t="shared" si="9"/>
        <v>13149</v>
      </c>
      <c r="M42" s="354">
        <f t="shared" si="10"/>
        <v>2810</v>
      </c>
      <c r="N42" s="355">
        <f t="shared" si="11"/>
        <v>0.82392380474967108</v>
      </c>
    </row>
    <row r="43" spans="1:14">
      <c r="A43" s="325">
        <v>28228</v>
      </c>
      <c r="B43" s="325">
        <v>228</v>
      </c>
      <c r="C43" s="325">
        <v>2</v>
      </c>
      <c r="D43" s="334" t="s">
        <v>488</v>
      </c>
      <c r="E43" s="349">
        <f>_xlfn.XLOOKUP($A43,'R2国調（従）1-1表抜粋'!$A$10:$A$60,'R2国調（従）1-1表抜粋'!C$10:C$60,0)</f>
        <v>40645</v>
      </c>
      <c r="F43" s="353">
        <f>_xlfn.XLOOKUP($A43,'R2国調（従）1-2表抜粋'!$A$10:$A$60,'R2国調（従）1-2表抜粋'!C$10:C$60,0)</f>
        <v>20983</v>
      </c>
      <c r="G43" s="566">
        <f>_xlfn.XLOOKUP($A43,'R2国調（従）1-2表抜粋'!$A$10:$A$60,'R2国調（従）1-2表抜粋'!E$10:E$60,0)</f>
        <v>11866</v>
      </c>
      <c r="H43" s="351">
        <f t="shared" si="6"/>
        <v>9117</v>
      </c>
      <c r="I43" s="387">
        <f t="shared" si="7"/>
        <v>22984.967354525092</v>
      </c>
      <c r="J43" s="352">
        <f t="shared" si="8"/>
        <v>1.9370442739360434</v>
      </c>
      <c r="K43" s="350">
        <f>_xlfn.XLOOKUP($A43,'R2国調（従）1-2表抜粋'!$A$10:$A$60,'R2国調（従）1-2表抜粋'!O$10:O$60,0)</f>
        <v>24598</v>
      </c>
      <c r="L43" s="353">
        <f t="shared" si="9"/>
        <v>11866</v>
      </c>
      <c r="M43" s="354">
        <f t="shared" si="10"/>
        <v>12732</v>
      </c>
      <c r="N43" s="355">
        <f t="shared" si="11"/>
        <v>0.48239694284088136</v>
      </c>
    </row>
    <row r="44" spans="1:14">
      <c r="A44" s="325">
        <v>28229</v>
      </c>
      <c r="B44" s="325">
        <v>229</v>
      </c>
      <c r="C44" s="325">
        <v>2</v>
      </c>
      <c r="D44" s="334" t="s">
        <v>489</v>
      </c>
      <c r="E44" s="349">
        <f>_xlfn.XLOOKUP($A44,'R2国調（従）1-1表抜粋'!$A$10:$A$60,'R2国調（従）1-1表抜粋'!C$10:C$60,0)</f>
        <v>74316</v>
      </c>
      <c r="F44" s="353">
        <f>_xlfn.XLOOKUP($A44,'R2国調（従）1-2表抜粋'!$A$10:$A$60,'R2国調（従）1-2表抜粋'!C$10:C$60,0)</f>
        <v>34840</v>
      </c>
      <c r="G44" s="566">
        <f>_xlfn.XLOOKUP($A44,'R2国調（従）1-2表抜粋'!$A$10:$A$60,'R2国調（従）1-2表抜粋'!E$10:E$60,0)</f>
        <v>18701</v>
      </c>
      <c r="H44" s="351">
        <f t="shared" si="6"/>
        <v>16139</v>
      </c>
      <c r="I44" s="387">
        <f t="shared" si="7"/>
        <v>39890.456831228475</v>
      </c>
      <c r="J44" s="352">
        <f t="shared" si="8"/>
        <v>2.1330654420206661</v>
      </c>
      <c r="K44" s="366">
        <f>_xlfn.XLOOKUP($A44,'R2国調（従）1-2表抜粋'!$A$10:$A$60,'R2国調（従）1-2表抜粋'!O$10:O$60,0)</f>
        <v>34235</v>
      </c>
      <c r="L44" s="353">
        <f t="shared" si="9"/>
        <v>18701</v>
      </c>
      <c r="M44" s="354">
        <f t="shared" si="10"/>
        <v>15534</v>
      </c>
      <c r="N44" s="355">
        <f t="shared" si="11"/>
        <v>0.54625383379582304</v>
      </c>
    </row>
    <row r="45" spans="1:14">
      <c r="A45" s="331">
        <v>28301</v>
      </c>
      <c r="B45" s="331">
        <v>301</v>
      </c>
      <c r="C45" s="331">
        <v>3</v>
      </c>
      <c r="D45" s="332" t="s">
        <v>490</v>
      </c>
      <c r="E45" s="357">
        <f>_xlfn.XLOOKUP($A45,'R2国調（従）1-1表抜粋'!$A$10:$A$60,'R2国調（従）1-1表抜粋'!C$10:C$60,0)</f>
        <v>29680</v>
      </c>
      <c r="F45" s="360">
        <f>_xlfn.XLOOKUP($A45,'R2国調（従）1-2表抜粋'!$A$10:$A$60,'R2国調（従）1-2表抜粋'!C$10:C$60,0)</f>
        <v>13228</v>
      </c>
      <c r="G45" s="567">
        <f>_xlfn.XLOOKUP($A45,'R2国調（従）1-2表抜粋'!$A$10:$A$60,'R2国調（従）1-2表抜粋'!E$10:E$60,0)</f>
        <v>4302</v>
      </c>
      <c r="H45" s="358">
        <f t="shared" si="6"/>
        <v>8926</v>
      </c>
      <c r="I45" s="388">
        <f t="shared" si="7"/>
        <v>9652.5068037496221</v>
      </c>
      <c r="J45" s="359">
        <f t="shared" si="8"/>
        <v>2.2437254309041426</v>
      </c>
      <c r="K45" s="350">
        <f>_xlfn.XLOOKUP($A45,'R2国調（従）1-2表抜粋'!$A$10:$A$60,'R2国調（従）1-2表抜粋'!O$10:O$60,0)</f>
        <v>7873</v>
      </c>
      <c r="L45" s="360">
        <f t="shared" si="9"/>
        <v>4302</v>
      </c>
      <c r="M45" s="361">
        <f t="shared" si="10"/>
        <v>3571</v>
      </c>
      <c r="N45" s="362">
        <f t="shared" si="11"/>
        <v>0.54642448875904992</v>
      </c>
    </row>
    <row r="46" spans="1:14">
      <c r="A46" s="325">
        <v>28365</v>
      </c>
      <c r="B46" s="325">
        <v>365</v>
      </c>
      <c r="C46" s="325">
        <v>3</v>
      </c>
      <c r="D46" s="334" t="s">
        <v>491</v>
      </c>
      <c r="E46" s="350">
        <f>_xlfn.XLOOKUP($A46,'R2国調（従）1-1表抜粋'!$A$10:$A$60,'R2国調（従）1-1表抜粋'!C$10:C$60,0)</f>
        <v>19261</v>
      </c>
      <c r="F46" s="353">
        <f>_xlfn.XLOOKUP($A46,'R2国調（従）1-2表抜粋'!$A$10:$A$60,'R2国調（従）1-2表抜粋'!C$10:C$60,0)</f>
        <v>9948</v>
      </c>
      <c r="G46" s="566">
        <f>_xlfn.XLOOKUP($A46,'R2国調（従）1-2表抜粋'!$A$10:$A$60,'R2国調（従）1-2表抜粋'!E$10:E$60,0)</f>
        <v>5569</v>
      </c>
      <c r="H46" s="351">
        <f t="shared" si="6"/>
        <v>4379</v>
      </c>
      <c r="I46" s="387">
        <f t="shared" si="7"/>
        <v>10782.520004020909</v>
      </c>
      <c r="J46" s="352">
        <f t="shared" si="8"/>
        <v>1.9361680739847207</v>
      </c>
      <c r="K46" s="350">
        <f>_xlfn.XLOOKUP($A46,'R2国調（従）1-2表抜粋'!$A$10:$A$60,'R2国調（従）1-2表抜粋'!O$10:O$60,0)</f>
        <v>8324</v>
      </c>
      <c r="L46" s="353">
        <f t="shared" si="9"/>
        <v>5569</v>
      </c>
      <c r="M46" s="354">
        <f t="shared" si="10"/>
        <v>2755</v>
      </c>
      <c r="N46" s="355">
        <f t="shared" si="11"/>
        <v>0.66902931283037004</v>
      </c>
    </row>
    <row r="47" spans="1:14">
      <c r="A47" s="325">
        <v>28381</v>
      </c>
      <c r="B47" s="325">
        <v>381</v>
      </c>
      <c r="C47" s="325">
        <v>3</v>
      </c>
      <c r="D47" s="334" t="s">
        <v>492</v>
      </c>
      <c r="E47" s="350">
        <f>_xlfn.XLOOKUP($A47,'R2国調（従）1-1表抜粋'!$A$10:$A$60,'R2国調（従）1-1表抜粋'!C$10:C$60,0)</f>
        <v>30268</v>
      </c>
      <c r="F47" s="353">
        <f>_xlfn.XLOOKUP($A47,'R2国調（従）1-2表抜粋'!$A$10:$A$60,'R2国調（従）1-2表抜粋'!C$10:C$60,0)</f>
        <v>13896</v>
      </c>
      <c r="G47" s="566">
        <f>_xlfn.XLOOKUP($A47,'R2国調（従）1-2表抜粋'!$A$10:$A$60,'R2国調（従）1-2表抜粋'!E$10:E$60,0)</f>
        <v>4983</v>
      </c>
      <c r="H47" s="351">
        <f t="shared" si="6"/>
        <v>8913</v>
      </c>
      <c r="I47" s="387">
        <f t="shared" si="7"/>
        <v>10853.874784110536</v>
      </c>
      <c r="J47" s="352">
        <f t="shared" si="8"/>
        <v>2.1781807714450201</v>
      </c>
      <c r="K47" s="350">
        <f>_xlfn.XLOOKUP($A47,'R2国調（従）1-2表抜粋'!$A$10:$A$60,'R2国調（従）1-2表抜粋'!O$10:O$60,0)</f>
        <v>13918</v>
      </c>
      <c r="L47" s="353">
        <f t="shared" si="9"/>
        <v>4983</v>
      </c>
      <c r="M47" s="354">
        <f t="shared" si="10"/>
        <v>8935</v>
      </c>
      <c r="N47" s="355">
        <f t="shared" si="11"/>
        <v>0.35802557838769938</v>
      </c>
    </row>
    <row r="48" spans="1:14">
      <c r="A48" s="325">
        <v>28382</v>
      </c>
      <c r="B48" s="325">
        <v>382</v>
      </c>
      <c r="C48" s="325">
        <v>3</v>
      </c>
      <c r="D48" s="334" t="s">
        <v>493</v>
      </c>
      <c r="E48" s="350">
        <f>_xlfn.XLOOKUP($A48,'R2国調（従）1-1表抜粋'!$A$10:$A$60,'R2国調（従）1-1表抜粋'!C$10:C$60,0)</f>
        <v>33604</v>
      </c>
      <c r="F48" s="353">
        <f>_xlfn.XLOOKUP($A48,'R2国調（従）1-2表抜粋'!$A$10:$A$60,'R2国調（従）1-2表抜粋'!C$10:C$60,0)</f>
        <v>14901</v>
      </c>
      <c r="G48" s="566">
        <f>_xlfn.XLOOKUP($A48,'R2国調（従）1-2表抜粋'!$A$10:$A$60,'R2国調（従）1-2表抜粋'!E$10:E$60,0)</f>
        <v>4064</v>
      </c>
      <c r="H48" s="351">
        <f t="shared" si="6"/>
        <v>10837</v>
      </c>
      <c r="I48" s="387">
        <f t="shared" si="7"/>
        <v>9164.9322864237292</v>
      </c>
      <c r="J48" s="352">
        <f t="shared" si="8"/>
        <v>2.2551506610294609</v>
      </c>
      <c r="K48" s="350">
        <f>_xlfn.XLOOKUP($A48,'R2国調（従）1-2表抜粋'!$A$10:$A$60,'R2国調（従）1-2表抜粋'!O$10:O$60,0)</f>
        <v>11159</v>
      </c>
      <c r="L48" s="353">
        <f t="shared" si="9"/>
        <v>4064</v>
      </c>
      <c r="M48" s="354">
        <f t="shared" si="10"/>
        <v>7095</v>
      </c>
      <c r="N48" s="355">
        <f t="shared" si="11"/>
        <v>0.36419033963616809</v>
      </c>
    </row>
    <row r="49" spans="1:14">
      <c r="A49" s="325">
        <v>28442</v>
      </c>
      <c r="B49" s="325">
        <v>442</v>
      </c>
      <c r="C49" s="325">
        <v>3</v>
      </c>
      <c r="D49" s="334" t="s">
        <v>494</v>
      </c>
      <c r="E49" s="350">
        <f>_xlfn.XLOOKUP($A49,'R2国調（従）1-1表抜粋'!$A$10:$A$60,'R2国調（従）1-1表抜粋'!C$10:C$60,0)</f>
        <v>11231</v>
      </c>
      <c r="F49" s="353">
        <f>_xlfn.XLOOKUP($A49,'R2国調（従）1-2表抜粋'!$A$10:$A$60,'R2国調（従）1-2表抜粋'!C$10:C$60,0)</f>
        <v>5546</v>
      </c>
      <c r="G49" s="566">
        <f>_xlfn.XLOOKUP($A49,'R2国調（従）1-2表抜粋'!$A$10:$A$60,'R2国調（従）1-2表抜粋'!E$10:E$60,0)</f>
        <v>2179</v>
      </c>
      <c r="H49" s="351">
        <f t="shared" si="6"/>
        <v>3367</v>
      </c>
      <c r="I49" s="387">
        <f t="shared" si="7"/>
        <v>4412.6125135232596</v>
      </c>
      <c r="J49" s="352">
        <f t="shared" si="8"/>
        <v>2.0250631085467004</v>
      </c>
      <c r="K49" s="350">
        <f>_xlfn.XLOOKUP($A49,'R2国調（従）1-2表抜粋'!$A$10:$A$60,'R2国調（従）1-2表抜粋'!O$10:O$60,0)</f>
        <v>4182</v>
      </c>
      <c r="L49" s="353">
        <f t="shared" si="9"/>
        <v>2179</v>
      </c>
      <c r="M49" s="354">
        <f t="shared" si="10"/>
        <v>2003</v>
      </c>
      <c r="N49" s="355">
        <f t="shared" si="11"/>
        <v>0.5210425633668101</v>
      </c>
    </row>
    <row r="50" spans="1:14">
      <c r="A50" s="325">
        <v>28443</v>
      </c>
      <c r="B50" s="325">
        <v>443</v>
      </c>
      <c r="C50" s="325">
        <v>3</v>
      </c>
      <c r="D50" s="334" t="s">
        <v>495</v>
      </c>
      <c r="E50" s="350">
        <f>_xlfn.XLOOKUP($A50,'R2国調（従）1-1表抜粋'!$A$10:$A$60,'R2国調（従）1-1表抜粋'!C$10:C$60,0)</f>
        <v>19377</v>
      </c>
      <c r="F50" s="353">
        <f>_xlfn.XLOOKUP($A50,'R2国調（従）1-2表抜粋'!$A$10:$A$60,'R2国調（従）1-2表抜粋'!C$10:C$60,0)</f>
        <v>9278</v>
      </c>
      <c r="G50" s="566">
        <f>_xlfn.XLOOKUP($A50,'R2国調（従）1-2表抜粋'!$A$10:$A$60,'R2国調（従）1-2表抜粋'!E$10:E$60,0)</f>
        <v>4255</v>
      </c>
      <c r="H50" s="351">
        <f t="shared" si="6"/>
        <v>5023</v>
      </c>
      <c r="I50" s="387">
        <f t="shared" si="7"/>
        <v>8886.5202629877131</v>
      </c>
      <c r="J50" s="352">
        <f t="shared" si="8"/>
        <v>2.0884888984694978</v>
      </c>
      <c r="K50" s="350">
        <f>_xlfn.XLOOKUP($A50,'R2国調（従）1-2表抜粋'!$A$10:$A$60,'R2国調（従）1-2表抜粋'!O$10:O$60,0)</f>
        <v>12048</v>
      </c>
      <c r="L50" s="353">
        <f t="shared" si="9"/>
        <v>4255</v>
      </c>
      <c r="M50" s="354">
        <f t="shared" si="10"/>
        <v>7793</v>
      </c>
      <c r="N50" s="355">
        <f t="shared" si="11"/>
        <v>0.35317065073041171</v>
      </c>
    </row>
    <row r="51" spans="1:14">
      <c r="A51" s="325">
        <v>28446</v>
      </c>
      <c r="B51" s="325">
        <v>446</v>
      </c>
      <c r="C51" s="325">
        <v>3</v>
      </c>
      <c r="D51" s="334" t="s">
        <v>496</v>
      </c>
      <c r="E51" s="350">
        <f>_xlfn.XLOOKUP($A51,'R2国調（従）1-1表抜粋'!$A$10:$A$60,'R2国調（従）1-1表抜粋'!C$10:C$60,0)</f>
        <v>10616</v>
      </c>
      <c r="F51" s="353">
        <f>_xlfn.XLOOKUP($A51,'R2国調（従）1-2表抜粋'!$A$10:$A$60,'R2国調（従）1-2表抜粋'!C$10:C$60,0)</f>
        <v>5114</v>
      </c>
      <c r="G51" s="566">
        <f>_xlfn.XLOOKUP($A51,'R2国調（従）1-2表抜粋'!$A$10:$A$60,'R2国調（従）1-2表抜粋'!E$10:E$60,0)</f>
        <v>2501</v>
      </c>
      <c r="H51" s="351">
        <f t="shared" si="6"/>
        <v>2613</v>
      </c>
      <c r="I51" s="387">
        <f t="shared" si="7"/>
        <v>5191.7512710207275</v>
      </c>
      <c r="J51" s="352">
        <f t="shared" si="8"/>
        <v>2.0758701603441532</v>
      </c>
      <c r="K51" s="350">
        <f>_xlfn.XLOOKUP($A51,'R2国調（従）1-2表抜粋'!$A$10:$A$60,'R2国調（従）1-2表抜粋'!O$10:O$60,0)</f>
        <v>3922</v>
      </c>
      <c r="L51" s="353">
        <f t="shared" si="9"/>
        <v>2501</v>
      </c>
      <c r="M51" s="354">
        <f t="shared" si="10"/>
        <v>1421</v>
      </c>
      <c r="N51" s="355">
        <f t="shared" si="11"/>
        <v>0.63768485466598679</v>
      </c>
    </row>
    <row r="52" spans="1:14">
      <c r="A52" s="325">
        <v>28464</v>
      </c>
      <c r="B52" s="325">
        <v>464</v>
      </c>
      <c r="C52" s="325">
        <v>3</v>
      </c>
      <c r="D52" s="334" t="s">
        <v>497</v>
      </c>
      <c r="E52" s="350">
        <f>_xlfn.XLOOKUP($A52,'R2国調（従）1-1表抜粋'!$A$10:$A$60,'R2国調（従）1-1表抜粋'!C$10:C$60,0)</f>
        <v>33477</v>
      </c>
      <c r="F52" s="353">
        <f>_xlfn.XLOOKUP($A52,'R2国調（従）1-2表抜粋'!$A$10:$A$60,'R2国調（従）1-2表抜粋'!C$10:C$60,0)</f>
        <v>15330</v>
      </c>
      <c r="G52" s="566">
        <f>_xlfn.XLOOKUP($A52,'R2国調（従）1-2表抜粋'!$A$10:$A$60,'R2国調（従）1-2表抜粋'!E$10:E$60,0)</f>
        <v>4811</v>
      </c>
      <c r="H52" s="351">
        <f t="shared" si="6"/>
        <v>10519</v>
      </c>
      <c r="I52" s="387">
        <f t="shared" si="7"/>
        <v>10506.056555772993</v>
      </c>
      <c r="J52" s="352">
        <f t="shared" si="8"/>
        <v>2.1837573385518589</v>
      </c>
      <c r="K52" s="350">
        <f>_xlfn.XLOOKUP($A52,'R2国調（従）1-2表抜粋'!$A$10:$A$60,'R2国調（従）1-2表抜粋'!O$10:O$60,0)</f>
        <v>10227</v>
      </c>
      <c r="L52" s="353">
        <f t="shared" si="9"/>
        <v>4811</v>
      </c>
      <c r="M52" s="354">
        <f t="shared" si="10"/>
        <v>5416</v>
      </c>
      <c r="N52" s="355">
        <f t="shared" si="11"/>
        <v>0.47042143346044785</v>
      </c>
    </row>
    <row r="53" spans="1:14">
      <c r="A53" s="325">
        <v>28481</v>
      </c>
      <c r="B53" s="325">
        <v>481</v>
      </c>
      <c r="C53" s="325">
        <v>3</v>
      </c>
      <c r="D53" s="334" t="s">
        <v>498</v>
      </c>
      <c r="E53" s="350">
        <f>_xlfn.XLOOKUP($A53,'R2国調（従）1-1表抜粋'!$A$10:$A$60,'R2国調（従）1-1表抜粋'!C$10:C$60,0)</f>
        <v>13879</v>
      </c>
      <c r="F53" s="353">
        <f>_xlfn.XLOOKUP($A53,'R2国調（従）1-2表抜粋'!$A$10:$A$60,'R2国調（従）1-2表抜粋'!C$10:C$60,0)</f>
        <v>6283</v>
      </c>
      <c r="G53" s="566">
        <f>_xlfn.XLOOKUP($A53,'R2国調（従）1-2表抜粋'!$A$10:$A$60,'R2国調（従）1-2表抜粋'!E$10:E$60,0)</f>
        <v>2908</v>
      </c>
      <c r="H53" s="351">
        <f t="shared" si="6"/>
        <v>3375</v>
      </c>
      <c r="I53" s="387">
        <f t="shared" si="7"/>
        <v>6423.7039630749641</v>
      </c>
      <c r="J53" s="352">
        <f t="shared" si="8"/>
        <v>2.208976603533344</v>
      </c>
      <c r="K53" s="350">
        <f>_xlfn.XLOOKUP($A53,'R2国調（従）1-2表抜粋'!$A$10:$A$60,'R2国調（従）1-2表抜粋'!O$10:O$60,0)</f>
        <v>5126</v>
      </c>
      <c r="L53" s="353">
        <f t="shared" si="9"/>
        <v>2908</v>
      </c>
      <c r="M53" s="354">
        <f t="shared" si="10"/>
        <v>2218</v>
      </c>
      <c r="N53" s="355">
        <f t="shared" si="11"/>
        <v>0.56730394069449863</v>
      </c>
    </row>
    <row r="54" spans="1:14">
      <c r="A54" s="325">
        <v>28501</v>
      </c>
      <c r="B54" s="325">
        <v>501</v>
      </c>
      <c r="C54" s="325">
        <v>3</v>
      </c>
      <c r="D54" s="334" t="s">
        <v>499</v>
      </c>
      <c r="E54" s="350">
        <f>_xlfn.XLOOKUP($A54,'R2国調（従）1-1表抜粋'!$A$10:$A$60,'R2国調（従）1-1表抜粋'!C$10:C$60,0)</f>
        <v>15863</v>
      </c>
      <c r="F54" s="353">
        <f>_xlfn.XLOOKUP($A54,'R2国調（従）1-2表抜粋'!$A$10:$A$60,'R2国調（従）1-2表抜粋'!C$10:C$60,0)</f>
        <v>7376</v>
      </c>
      <c r="G54" s="566">
        <f>_xlfn.XLOOKUP($A54,'R2国調（従）1-2表抜粋'!$A$10:$A$60,'R2国調（従）1-2表抜粋'!E$10:E$60,0)</f>
        <v>5186</v>
      </c>
      <c r="H54" s="351">
        <f t="shared" si="6"/>
        <v>2190</v>
      </c>
      <c r="I54" s="387">
        <f t="shared" si="7"/>
        <v>11153.134219088937</v>
      </c>
      <c r="J54" s="352">
        <f t="shared" si="8"/>
        <v>2.1506236442516271</v>
      </c>
      <c r="K54" s="350">
        <f>_xlfn.XLOOKUP($A54,'R2国調（従）1-2表抜粋'!$A$10:$A$60,'R2国調（従）1-2表抜粋'!O$10:O$60,0)</f>
        <v>7526</v>
      </c>
      <c r="L54" s="353">
        <f t="shared" si="9"/>
        <v>5186</v>
      </c>
      <c r="M54" s="354">
        <f t="shared" si="10"/>
        <v>2340</v>
      </c>
      <c r="N54" s="355">
        <f t="shared" si="11"/>
        <v>0.68907786340685628</v>
      </c>
    </row>
    <row r="55" spans="1:14">
      <c r="A55" s="325">
        <v>28585</v>
      </c>
      <c r="B55" s="325">
        <v>585</v>
      </c>
      <c r="C55" s="325">
        <v>3</v>
      </c>
      <c r="D55" s="334" t="s">
        <v>500</v>
      </c>
      <c r="E55" s="350">
        <f>_xlfn.XLOOKUP($A55,'R2国調（従）1-1表抜粋'!$A$10:$A$60,'R2国調（従）1-1表抜粋'!C$10:C$60,0)</f>
        <v>16064</v>
      </c>
      <c r="F55" s="353">
        <f>_xlfn.XLOOKUP($A55,'R2国調（従）1-2表抜粋'!$A$10:$A$60,'R2国調（従）1-2表抜粋'!C$10:C$60,0)</f>
        <v>7902</v>
      </c>
      <c r="G55" s="566">
        <f>_xlfn.XLOOKUP($A55,'R2国調（従）1-2表抜粋'!$A$10:$A$60,'R2国調（従）1-2表抜粋'!E$10:E$60,0)</f>
        <v>5955</v>
      </c>
      <c r="H55" s="351">
        <f t="shared" si="6"/>
        <v>1947</v>
      </c>
      <c r="I55" s="387">
        <f t="shared" si="7"/>
        <v>12105.937737281702</v>
      </c>
      <c r="J55" s="352">
        <f t="shared" si="8"/>
        <v>2.0329030625158189</v>
      </c>
      <c r="K55" s="350">
        <f>_xlfn.XLOOKUP($A55,'R2国調（従）1-2表抜粋'!$A$10:$A$60,'R2国調（従）1-2表抜粋'!O$10:O$60,0)</f>
        <v>7192</v>
      </c>
      <c r="L55" s="353">
        <f t="shared" si="9"/>
        <v>5955</v>
      </c>
      <c r="M55" s="354">
        <f t="shared" si="10"/>
        <v>1237</v>
      </c>
      <c r="N55" s="355">
        <f t="shared" si="11"/>
        <v>0.82800333704115681</v>
      </c>
    </row>
    <row r="56" spans="1:14">
      <c r="A56" s="364">
        <v>28586</v>
      </c>
      <c r="B56" s="364">
        <v>586</v>
      </c>
      <c r="C56" s="364">
        <v>3</v>
      </c>
      <c r="D56" s="365" t="s">
        <v>501</v>
      </c>
      <c r="E56" s="366">
        <f>_xlfn.XLOOKUP($A56,'R2国調（従）1-1表抜粋'!$A$10:$A$60,'R2国調（従）1-1表抜粋'!C$10:C$60,0)</f>
        <v>13318</v>
      </c>
      <c r="F56" s="369">
        <f>_xlfn.XLOOKUP($A56,'R2国調（従）1-2表抜粋'!$A$10:$A$60,'R2国調（従）1-2表抜粋'!C$10:C$60,0)</f>
        <v>6537</v>
      </c>
      <c r="G56" s="568">
        <f>_xlfn.XLOOKUP($A56,'R2国調（従）1-2表抜粋'!$A$10:$A$60,'R2国調（従）1-2表抜粋'!E$10:E$60,0)</f>
        <v>5134</v>
      </c>
      <c r="H56" s="367">
        <f t="shared" si="6"/>
        <v>1403</v>
      </c>
      <c r="I56" s="389">
        <f t="shared" si="7"/>
        <v>10459.631635306716</v>
      </c>
      <c r="J56" s="368">
        <f t="shared" si="8"/>
        <v>2.037325990515527</v>
      </c>
      <c r="K56" s="366">
        <f>_xlfn.XLOOKUP($A56,'R2国調（従）1-2表抜粋'!$A$10:$A$60,'R2国調（従）1-2表抜粋'!O$10:O$60,0)</f>
        <v>6117</v>
      </c>
      <c r="L56" s="369">
        <f t="shared" si="9"/>
        <v>5134</v>
      </c>
      <c r="M56" s="370">
        <f t="shared" si="10"/>
        <v>983</v>
      </c>
      <c r="N56" s="371">
        <f t="shared" si="11"/>
        <v>0.83930031060977606</v>
      </c>
    </row>
    <row r="57" spans="1:14">
      <c r="E57" s="373"/>
      <c r="F57" s="373"/>
      <c r="G57" s="373"/>
      <c r="H57" s="373"/>
      <c r="I57" s="373"/>
      <c r="K57" s="373"/>
      <c r="L57" s="373"/>
      <c r="M57" s="373"/>
    </row>
    <row r="58" spans="1:14">
      <c r="E58" s="373"/>
      <c r="F58" s="373"/>
      <c r="G58" s="373"/>
      <c r="H58" s="373"/>
      <c r="I58" s="373"/>
      <c r="K58" s="373"/>
      <c r="L58" s="373"/>
      <c r="M58" s="373"/>
    </row>
    <row r="59" spans="1:14">
      <c r="E59" s="373"/>
      <c r="F59" s="373"/>
      <c r="G59" s="373"/>
      <c r="H59" s="373"/>
      <c r="I59" s="373"/>
      <c r="K59" s="373"/>
      <c r="L59" s="373"/>
      <c r="M59" s="373"/>
    </row>
    <row r="60" spans="1:14">
      <c r="E60" s="373"/>
      <c r="F60" s="373"/>
      <c r="G60" s="373"/>
      <c r="H60" s="373"/>
      <c r="I60" s="373"/>
      <c r="K60" s="373"/>
      <c r="L60" s="373"/>
      <c r="M60" s="373"/>
    </row>
    <row r="61" spans="1:14">
      <c r="E61" s="373"/>
      <c r="F61" s="373"/>
      <c r="G61" s="373"/>
      <c r="H61" s="373"/>
      <c r="I61" s="373"/>
      <c r="K61" s="373"/>
      <c r="L61" s="373"/>
      <c r="M61" s="373"/>
    </row>
    <row r="62" spans="1:14">
      <c r="E62" s="373"/>
      <c r="F62" s="373"/>
      <c r="G62" s="373"/>
      <c r="H62" s="373"/>
      <c r="I62" s="373"/>
      <c r="K62" s="373"/>
      <c r="L62" s="373"/>
      <c r="M62" s="373"/>
    </row>
    <row r="63" spans="1:14">
      <c r="E63" s="373"/>
      <c r="F63" s="373"/>
      <c r="G63" s="373"/>
      <c r="H63" s="373"/>
      <c r="I63" s="373"/>
      <c r="K63" s="373"/>
      <c r="L63" s="373"/>
      <c r="M63" s="373"/>
    </row>
    <row r="64" spans="1:14">
      <c r="E64" s="373"/>
      <c r="F64" s="373"/>
      <c r="G64" s="373"/>
      <c r="H64" s="373"/>
      <c r="I64" s="373"/>
      <c r="K64" s="373"/>
      <c r="L64" s="373"/>
      <c r="M64" s="373"/>
    </row>
    <row r="65" spans="1:22">
      <c r="E65" s="373"/>
      <c r="F65" s="373"/>
      <c r="G65" s="373"/>
      <c r="H65" s="373"/>
      <c r="I65" s="373"/>
      <c r="K65" s="373"/>
      <c r="L65" s="373"/>
      <c r="M65" s="373"/>
    </row>
    <row r="66" spans="1:22">
      <c r="E66" s="373"/>
      <c r="F66" s="373"/>
      <c r="G66" s="373"/>
      <c r="H66" s="373"/>
      <c r="I66" s="373"/>
      <c r="K66" s="373"/>
      <c r="L66" s="373"/>
      <c r="M66" s="373"/>
    </row>
    <row r="67" spans="1:22">
      <c r="E67" s="373"/>
      <c r="F67" s="373"/>
      <c r="G67" s="373"/>
      <c r="H67" s="373"/>
      <c r="I67" s="373"/>
      <c r="K67" s="373"/>
      <c r="L67" s="373"/>
      <c r="M67" s="373"/>
    </row>
    <row r="68" spans="1:22">
      <c r="E68" s="373"/>
      <c r="F68" s="373"/>
      <c r="G68" s="373"/>
      <c r="H68" s="373"/>
      <c r="I68" s="373"/>
      <c r="K68" s="373"/>
      <c r="L68" s="373"/>
      <c r="M68" s="373"/>
    </row>
    <row r="69" spans="1:22">
      <c r="E69" s="373"/>
      <c r="F69" s="373"/>
      <c r="G69" s="373"/>
      <c r="H69" s="373"/>
      <c r="I69" s="373"/>
      <c r="K69" s="373"/>
      <c r="L69" s="373"/>
      <c r="M69" s="373"/>
    </row>
    <row r="70" spans="1:22">
      <c r="E70" s="373"/>
      <c r="F70" s="373"/>
      <c r="G70" s="373"/>
      <c r="H70" s="373"/>
      <c r="I70" s="373"/>
      <c r="K70" s="373"/>
      <c r="L70" s="373"/>
      <c r="M70" s="373"/>
    </row>
    <row r="71" spans="1:22" s="326" customFormat="1" ht="13">
      <c r="A71" s="325"/>
      <c r="B71" s="325"/>
      <c r="C71" s="325"/>
      <c r="D71" s="325"/>
      <c r="E71" s="373"/>
      <c r="F71" s="373"/>
      <c r="G71" s="373"/>
      <c r="H71" s="373"/>
      <c r="I71" s="373"/>
      <c r="J71" s="325"/>
      <c r="K71" s="373"/>
      <c r="L71" s="373"/>
      <c r="M71" s="373"/>
      <c r="U71" s="325"/>
      <c r="V71" s="325"/>
    </row>
    <row r="72" spans="1:22" s="326" customFormat="1" ht="13">
      <c r="A72" s="325"/>
      <c r="B72" s="325"/>
      <c r="C72" s="325"/>
      <c r="D72" s="325"/>
      <c r="E72" s="373"/>
      <c r="F72" s="373"/>
      <c r="G72" s="373"/>
      <c r="H72" s="373"/>
      <c r="I72" s="373"/>
      <c r="J72" s="325"/>
      <c r="K72" s="373"/>
      <c r="L72" s="373"/>
      <c r="M72" s="373"/>
      <c r="U72" s="325"/>
      <c r="V72" s="325"/>
    </row>
    <row r="73" spans="1:22" s="326" customFormat="1" ht="13">
      <c r="A73" s="325"/>
      <c r="B73" s="325"/>
      <c r="C73" s="325"/>
      <c r="D73" s="325"/>
      <c r="E73" s="373"/>
      <c r="F73" s="373"/>
      <c r="G73" s="373"/>
      <c r="H73" s="373"/>
      <c r="I73" s="373"/>
      <c r="J73" s="325"/>
      <c r="K73" s="373"/>
      <c r="L73" s="373"/>
      <c r="M73" s="373"/>
      <c r="U73" s="325"/>
      <c r="V73" s="325"/>
    </row>
  </sheetData>
  <phoneticPr fontId="3"/>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611BF-2308-4C6F-967B-07B8D8EC7DC5}">
  <dimension ref="A1:V60"/>
  <sheetViews>
    <sheetView workbookViewId="0"/>
  </sheetViews>
  <sheetFormatPr defaultRowHeight="14"/>
  <cols>
    <col min="2" max="2" width="13.83203125" bestFit="1" customWidth="1"/>
    <col min="3" max="22" width="11.08203125" customWidth="1"/>
  </cols>
  <sheetData>
    <row r="1" spans="1:22">
      <c r="A1" t="s">
        <v>422</v>
      </c>
    </row>
    <row r="2" spans="1:22">
      <c r="A2" t="s">
        <v>423</v>
      </c>
    </row>
    <row r="4" spans="1:22">
      <c r="A4" t="s">
        <v>424</v>
      </c>
    </row>
    <row r="5" spans="1:22" ht="28">
      <c r="C5" s="321" t="s">
        <v>425</v>
      </c>
      <c r="D5" s="321" t="s">
        <v>425</v>
      </c>
      <c r="E5" s="321" t="s">
        <v>425</v>
      </c>
      <c r="F5" s="321" t="s">
        <v>425</v>
      </c>
      <c r="G5" s="321" t="s">
        <v>425</v>
      </c>
      <c r="H5" s="321" t="s">
        <v>425</v>
      </c>
      <c r="I5" s="321" t="s">
        <v>425</v>
      </c>
      <c r="J5" s="321" t="s">
        <v>425</v>
      </c>
      <c r="K5" s="321" t="s">
        <v>425</v>
      </c>
      <c r="L5" s="321" t="s">
        <v>425</v>
      </c>
      <c r="M5" s="321" t="s">
        <v>425</v>
      </c>
      <c r="N5" s="321" t="s">
        <v>425</v>
      </c>
      <c r="O5" s="321" t="s">
        <v>425</v>
      </c>
      <c r="P5" s="321" t="s">
        <v>425</v>
      </c>
      <c r="Q5" s="321" t="s">
        <v>425</v>
      </c>
      <c r="R5" s="321" t="s">
        <v>425</v>
      </c>
      <c r="S5" s="321" t="s">
        <v>425</v>
      </c>
      <c r="T5" s="321" t="s">
        <v>425</v>
      </c>
      <c r="U5" s="321" t="s">
        <v>425</v>
      </c>
      <c r="V5" s="401" t="s">
        <v>426</v>
      </c>
    </row>
    <row r="6" spans="1:22" ht="42">
      <c r="C6" s="322" t="s">
        <v>427</v>
      </c>
      <c r="D6" s="322" t="s">
        <v>427</v>
      </c>
      <c r="E6" s="322" t="s">
        <v>427</v>
      </c>
      <c r="F6" s="322" t="s">
        <v>427</v>
      </c>
      <c r="G6" s="322" t="s">
        <v>427</v>
      </c>
      <c r="H6" s="322" t="s">
        <v>427</v>
      </c>
      <c r="I6" s="322" t="s">
        <v>427</v>
      </c>
      <c r="J6" s="322" t="s">
        <v>427</v>
      </c>
      <c r="K6" s="322" t="s">
        <v>427</v>
      </c>
      <c r="L6" s="322" t="s">
        <v>427</v>
      </c>
      <c r="M6" s="322" t="s">
        <v>427</v>
      </c>
      <c r="N6" s="322" t="s">
        <v>427</v>
      </c>
      <c r="O6" s="322" t="s">
        <v>427</v>
      </c>
      <c r="P6" s="322" t="s">
        <v>427</v>
      </c>
      <c r="Q6" s="322" t="s">
        <v>427</v>
      </c>
      <c r="R6" s="322" t="s">
        <v>427</v>
      </c>
      <c r="S6" s="322" t="s">
        <v>427</v>
      </c>
      <c r="T6" s="322" t="s">
        <v>427</v>
      </c>
      <c r="U6" s="322" t="s">
        <v>427</v>
      </c>
      <c r="V6" s="322"/>
    </row>
    <row r="7" spans="1:22">
      <c r="C7" s="322">
        <v>1</v>
      </c>
      <c r="D7" s="322">
        <v>2</v>
      </c>
      <c r="E7" s="322">
        <v>2</v>
      </c>
      <c r="F7" s="322">
        <v>3</v>
      </c>
      <c r="G7" s="322">
        <v>3</v>
      </c>
      <c r="H7" s="322">
        <v>2</v>
      </c>
      <c r="I7" s="322">
        <v>3</v>
      </c>
      <c r="J7" s="322">
        <v>3</v>
      </c>
      <c r="K7" s="322">
        <v>3</v>
      </c>
      <c r="L7" s="322">
        <v>3</v>
      </c>
      <c r="M7" s="322">
        <v>2</v>
      </c>
      <c r="N7" s="322">
        <v>2</v>
      </c>
      <c r="O7" s="322">
        <v>1</v>
      </c>
      <c r="P7" s="322">
        <v>2</v>
      </c>
      <c r="Q7" s="322">
        <v>3</v>
      </c>
      <c r="R7" s="322">
        <v>3</v>
      </c>
      <c r="S7" s="322">
        <v>3</v>
      </c>
      <c r="T7" s="322">
        <v>2</v>
      </c>
      <c r="U7" s="322">
        <v>2</v>
      </c>
      <c r="V7" s="322"/>
    </row>
    <row r="8" spans="1:22" ht="126">
      <c r="C8" s="323" t="s">
        <v>428</v>
      </c>
      <c r="D8" s="322" t="s">
        <v>429</v>
      </c>
      <c r="E8" s="322" t="s">
        <v>430</v>
      </c>
      <c r="F8" s="322" t="s">
        <v>431</v>
      </c>
      <c r="G8" s="322" t="s">
        <v>432</v>
      </c>
      <c r="H8" s="322" t="s">
        <v>433</v>
      </c>
      <c r="I8" s="322" t="s">
        <v>434</v>
      </c>
      <c r="J8" s="322" t="s">
        <v>435</v>
      </c>
      <c r="K8" s="322" t="s">
        <v>436</v>
      </c>
      <c r="L8" s="322" t="s">
        <v>437</v>
      </c>
      <c r="M8" s="322" t="s">
        <v>438</v>
      </c>
      <c r="N8" s="322" t="s">
        <v>439</v>
      </c>
      <c r="O8" s="322" t="s">
        <v>440</v>
      </c>
      <c r="P8" s="322" t="s">
        <v>441</v>
      </c>
      <c r="Q8" s="322" t="s">
        <v>442</v>
      </c>
      <c r="R8" s="322" t="s">
        <v>443</v>
      </c>
      <c r="S8" s="322" t="s">
        <v>444</v>
      </c>
      <c r="T8" s="322" t="s">
        <v>445</v>
      </c>
      <c r="U8" s="322" t="s">
        <v>446</v>
      </c>
      <c r="V8" s="322"/>
    </row>
    <row r="9" spans="1:22">
      <c r="A9" t="s">
        <v>447</v>
      </c>
      <c r="B9" t="s">
        <v>448</v>
      </c>
      <c r="C9" s="322" t="s">
        <v>449</v>
      </c>
      <c r="D9" s="322" t="s">
        <v>449</v>
      </c>
      <c r="E9" s="322" t="s">
        <v>449</v>
      </c>
      <c r="F9" s="322" t="s">
        <v>449</v>
      </c>
      <c r="G9" s="322" t="s">
        <v>449</v>
      </c>
      <c r="H9" s="322" t="s">
        <v>449</v>
      </c>
      <c r="I9" s="322" t="s">
        <v>449</v>
      </c>
      <c r="J9" s="322" t="s">
        <v>449</v>
      </c>
      <c r="K9" s="322" t="s">
        <v>449</v>
      </c>
      <c r="L9" s="322" t="s">
        <v>449</v>
      </c>
      <c r="M9" s="322" t="s">
        <v>449</v>
      </c>
      <c r="N9" s="322" t="s">
        <v>449</v>
      </c>
      <c r="O9" s="322" t="s">
        <v>449</v>
      </c>
      <c r="P9" s="322" t="s">
        <v>449</v>
      </c>
      <c r="Q9" s="322" t="s">
        <v>449</v>
      </c>
      <c r="R9" s="322" t="s">
        <v>449</v>
      </c>
      <c r="S9" s="322" t="s">
        <v>449</v>
      </c>
      <c r="T9" s="322" t="s">
        <v>449</v>
      </c>
      <c r="U9" s="322" t="s">
        <v>449</v>
      </c>
      <c r="V9" s="322"/>
    </row>
    <row r="10" spans="1:22">
      <c r="A10">
        <v>28000</v>
      </c>
      <c r="B10" t="s">
        <v>450</v>
      </c>
      <c r="C10">
        <v>5465002</v>
      </c>
      <c r="D10">
        <v>1797287</v>
      </c>
      <c r="E10">
        <v>1614474</v>
      </c>
      <c r="F10">
        <v>185927</v>
      </c>
      <c r="G10">
        <v>1428547</v>
      </c>
      <c r="H10">
        <v>1266573</v>
      </c>
      <c r="I10">
        <v>224080</v>
      </c>
      <c r="J10">
        <v>670092</v>
      </c>
      <c r="K10">
        <v>348388</v>
      </c>
      <c r="L10">
        <v>24013</v>
      </c>
      <c r="M10">
        <v>786668</v>
      </c>
      <c r="N10">
        <v>348388</v>
      </c>
      <c r="O10">
        <v>5249636</v>
      </c>
      <c r="P10">
        <v>1027194</v>
      </c>
      <c r="Q10">
        <v>224080</v>
      </c>
      <c r="R10">
        <v>670092</v>
      </c>
      <c r="S10">
        <v>133022</v>
      </c>
      <c r="T10">
        <v>810681</v>
      </c>
      <c r="U10">
        <v>133022</v>
      </c>
      <c r="V10">
        <v>96.059179999999998</v>
      </c>
    </row>
    <row r="11" spans="1:22">
      <c r="A11">
        <v>28100</v>
      </c>
      <c r="B11" t="s">
        <v>451</v>
      </c>
      <c r="C11">
        <v>1525152</v>
      </c>
      <c r="D11">
        <v>474000</v>
      </c>
      <c r="E11">
        <v>361694</v>
      </c>
      <c r="F11">
        <v>42714</v>
      </c>
      <c r="G11">
        <v>318980</v>
      </c>
      <c r="H11">
        <v>395751</v>
      </c>
      <c r="I11">
        <v>224080</v>
      </c>
      <c r="J11">
        <v>92564</v>
      </c>
      <c r="K11">
        <v>71961</v>
      </c>
      <c r="L11">
        <v>7146</v>
      </c>
      <c r="M11">
        <v>293707</v>
      </c>
      <c r="N11">
        <v>164525</v>
      </c>
      <c r="O11">
        <v>1560753</v>
      </c>
      <c r="P11">
        <v>424206</v>
      </c>
      <c r="Q11">
        <v>224080</v>
      </c>
      <c r="R11">
        <v>159653</v>
      </c>
      <c r="S11">
        <v>40473</v>
      </c>
      <c r="T11">
        <v>300853</v>
      </c>
      <c r="U11">
        <v>200126</v>
      </c>
      <c r="V11">
        <v>102.33426</v>
      </c>
    </row>
    <row r="12" spans="1:22">
      <c r="A12">
        <v>28101</v>
      </c>
      <c r="B12" t="s">
        <v>452</v>
      </c>
      <c r="C12">
        <v>213562</v>
      </c>
      <c r="D12">
        <v>62299</v>
      </c>
      <c r="E12">
        <v>50425</v>
      </c>
      <c r="F12">
        <v>6288</v>
      </c>
      <c r="G12">
        <v>44137</v>
      </c>
      <c r="H12">
        <v>61117</v>
      </c>
      <c r="I12">
        <v>24298</v>
      </c>
      <c r="J12">
        <v>14218</v>
      </c>
      <c r="K12">
        <v>21692</v>
      </c>
      <c r="L12">
        <v>909</v>
      </c>
      <c r="M12">
        <v>39721</v>
      </c>
      <c r="N12">
        <v>60208</v>
      </c>
      <c r="O12">
        <v>202448</v>
      </c>
      <c r="P12">
        <v>49094</v>
      </c>
      <c r="Q12">
        <v>19914</v>
      </c>
      <c r="R12">
        <v>20797</v>
      </c>
      <c r="S12">
        <v>8383</v>
      </c>
      <c r="T12">
        <v>40630</v>
      </c>
      <c r="U12">
        <v>49094</v>
      </c>
      <c r="V12">
        <v>94.79589</v>
      </c>
    </row>
    <row r="13" spans="1:22">
      <c r="A13">
        <v>28102</v>
      </c>
      <c r="B13" t="s">
        <v>453</v>
      </c>
      <c r="C13">
        <v>136747</v>
      </c>
      <c r="D13">
        <v>38464</v>
      </c>
      <c r="E13">
        <v>30396</v>
      </c>
      <c r="F13">
        <v>4004</v>
      </c>
      <c r="G13">
        <v>26392</v>
      </c>
      <c r="H13">
        <v>40335</v>
      </c>
      <c r="I13">
        <v>23328</v>
      </c>
      <c r="J13">
        <v>6846</v>
      </c>
      <c r="K13">
        <v>9539</v>
      </c>
      <c r="L13">
        <v>622</v>
      </c>
      <c r="M13">
        <v>27552</v>
      </c>
      <c r="N13">
        <v>39713</v>
      </c>
      <c r="O13">
        <v>128946</v>
      </c>
      <c r="P13">
        <v>31912</v>
      </c>
      <c r="Q13">
        <v>16112</v>
      </c>
      <c r="R13">
        <v>10718</v>
      </c>
      <c r="S13">
        <v>5082</v>
      </c>
      <c r="T13">
        <v>28174</v>
      </c>
      <c r="U13">
        <v>31912</v>
      </c>
      <c r="V13">
        <v>94.295299999999997</v>
      </c>
    </row>
    <row r="14" spans="1:22">
      <c r="A14">
        <v>28105</v>
      </c>
      <c r="B14" t="s">
        <v>454</v>
      </c>
      <c r="C14">
        <v>109144</v>
      </c>
      <c r="D14">
        <v>30909</v>
      </c>
      <c r="E14">
        <v>22879</v>
      </c>
      <c r="F14">
        <v>3140</v>
      </c>
      <c r="G14">
        <v>19739</v>
      </c>
      <c r="H14">
        <v>27021</v>
      </c>
      <c r="I14">
        <v>18991</v>
      </c>
      <c r="J14">
        <v>3787</v>
      </c>
      <c r="K14">
        <v>3644</v>
      </c>
      <c r="L14">
        <v>599</v>
      </c>
      <c r="M14">
        <v>28335</v>
      </c>
      <c r="N14">
        <v>26422</v>
      </c>
      <c r="O14">
        <v>124576</v>
      </c>
      <c r="P14">
        <v>41854</v>
      </c>
      <c r="Q14">
        <v>27450</v>
      </c>
      <c r="R14">
        <v>11938</v>
      </c>
      <c r="S14">
        <v>2466</v>
      </c>
      <c r="T14">
        <v>28934</v>
      </c>
      <c r="U14">
        <v>41854</v>
      </c>
      <c r="V14">
        <v>114.13912000000001</v>
      </c>
    </row>
    <row r="15" spans="1:22">
      <c r="A15">
        <v>28106</v>
      </c>
      <c r="B15" t="s">
        <v>455</v>
      </c>
      <c r="C15">
        <v>94791</v>
      </c>
      <c r="D15">
        <v>30288</v>
      </c>
      <c r="E15">
        <v>18587</v>
      </c>
      <c r="F15">
        <v>2908</v>
      </c>
      <c r="G15">
        <v>15679</v>
      </c>
      <c r="H15">
        <v>23563</v>
      </c>
      <c r="I15">
        <v>17659</v>
      </c>
      <c r="J15">
        <v>2799</v>
      </c>
      <c r="K15">
        <v>2486</v>
      </c>
      <c r="L15">
        <v>619</v>
      </c>
      <c r="M15">
        <v>22353</v>
      </c>
      <c r="N15">
        <v>22944</v>
      </c>
      <c r="O15">
        <v>97219</v>
      </c>
      <c r="P15">
        <v>25372</v>
      </c>
      <c r="Q15">
        <v>18143</v>
      </c>
      <c r="R15">
        <v>6328</v>
      </c>
      <c r="S15">
        <v>901</v>
      </c>
      <c r="T15">
        <v>22972</v>
      </c>
      <c r="U15">
        <v>25372</v>
      </c>
      <c r="V15">
        <v>102.56142</v>
      </c>
    </row>
    <row r="16" spans="1:22">
      <c r="A16">
        <v>28107</v>
      </c>
      <c r="B16" t="s">
        <v>456</v>
      </c>
      <c r="C16">
        <v>158719</v>
      </c>
      <c r="D16">
        <v>54527</v>
      </c>
      <c r="E16">
        <v>31469</v>
      </c>
      <c r="F16">
        <v>3785</v>
      </c>
      <c r="G16">
        <v>27684</v>
      </c>
      <c r="H16">
        <v>44083</v>
      </c>
      <c r="I16">
        <v>31424</v>
      </c>
      <c r="J16">
        <v>6484</v>
      </c>
      <c r="K16">
        <v>5469</v>
      </c>
      <c r="L16">
        <v>706</v>
      </c>
      <c r="M16">
        <v>28640</v>
      </c>
      <c r="N16">
        <v>43377</v>
      </c>
      <c r="O16">
        <v>141979</v>
      </c>
      <c r="P16">
        <v>26637</v>
      </c>
      <c r="Q16">
        <v>18171</v>
      </c>
      <c r="R16">
        <v>7297</v>
      </c>
      <c r="S16">
        <v>1169</v>
      </c>
      <c r="T16">
        <v>29346</v>
      </c>
      <c r="U16">
        <v>26637</v>
      </c>
      <c r="V16">
        <v>89.453059999999994</v>
      </c>
    </row>
    <row r="17" spans="1:22">
      <c r="A17">
        <v>28108</v>
      </c>
      <c r="B17" t="s">
        <v>457</v>
      </c>
      <c r="C17">
        <v>215302</v>
      </c>
      <c r="D17">
        <v>72864</v>
      </c>
      <c r="E17">
        <v>45429</v>
      </c>
      <c r="F17">
        <v>4902</v>
      </c>
      <c r="G17">
        <v>40527</v>
      </c>
      <c r="H17">
        <v>60240</v>
      </c>
      <c r="I17">
        <v>38133</v>
      </c>
      <c r="J17">
        <v>14016</v>
      </c>
      <c r="K17">
        <v>6888</v>
      </c>
      <c r="L17">
        <v>1203</v>
      </c>
      <c r="M17">
        <v>36769</v>
      </c>
      <c r="N17">
        <v>59037</v>
      </c>
      <c r="O17">
        <v>171623</v>
      </c>
      <c r="P17">
        <v>15358</v>
      </c>
      <c r="Q17">
        <v>8866</v>
      </c>
      <c r="R17">
        <v>6006</v>
      </c>
      <c r="S17">
        <v>486</v>
      </c>
      <c r="T17">
        <v>37972</v>
      </c>
      <c r="U17">
        <v>15358</v>
      </c>
      <c r="V17">
        <v>79.712680000000006</v>
      </c>
    </row>
    <row r="18" spans="1:22">
      <c r="A18">
        <v>28109</v>
      </c>
      <c r="B18" t="s">
        <v>458</v>
      </c>
      <c r="C18">
        <v>210492</v>
      </c>
      <c r="D18">
        <v>72400</v>
      </c>
      <c r="E18">
        <v>57250</v>
      </c>
      <c r="F18">
        <v>6088</v>
      </c>
      <c r="G18">
        <v>51162</v>
      </c>
      <c r="H18">
        <v>55008</v>
      </c>
      <c r="I18">
        <v>27843</v>
      </c>
      <c r="J18">
        <v>17733</v>
      </c>
      <c r="K18">
        <v>8392</v>
      </c>
      <c r="L18">
        <v>1040</v>
      </c>
      <c r="M18">
        <v>25834</v>
      </c>
      <c r="N18">
        <v>53968</v>
      </c>
      <c r="O18">
        <v>176263</v>
      </c>
      <c r="P18">
        <v>19739</v>
      </c>
      <c r="Q18">
        <v>6739</v>
      </c>
      <c r="R18">
        <v>11740</v>
      </c>
      <c r="S18">
        <v>1260</v>
      </c>
      <c r="T18">
        <v>26874</v>
      </c>
      <c r="U18">
        <v>19739</v>
      </c>
      <c r="V18">
        <v>83.738569999999996</v>
      </c>
    </row>
    <row r="19" spans="1:22">
      <c r="A19">
        <v>28110</v>
      </c>
      <c r="B19" t="s">
        <v>459</v>
      </c>
      <c r="C19">
        <v>147518</v>
      </c>
      <c r="D19">
        <v>35101</v>
      </c>
      <c r="E19">
        <v>40307</v>
      </c>
      <c r="F19">
        <v>4325</v>
      </c>
      <c r="G19">
        <v>35982</v>
      </c>
      <c r="H19">
        <v>25656</v>
      </c>
      <c r="I19">
        <v>12150</v>
      </c>
      <c r="J19">
        <v>5745</v>
      </c>
      <c r="K19">
        <v>7302</v>
      </c>
      <c r="L19">
        <v>459</v>
      </c>
      <c r="M19">
        <v>46454</v>
      </c>
      <c r="N19">
        <v>25197</v>
      </c>
      <c r="O19">
        <v>284412</v>
      </c>
      <c r="P19">
        <v>162091</v>
      </c>
      <c r="Q19">
        <v>86714</v>
      </c>
      <c r="R19">
        <v>57071</v>
      </c>
      <c r="S19">
        <v>18306</v>
      </c>
      <c r="T19">
        <v>46913</v>
      </c>
      <c r="U19">
        <v>162091</v>
      </c>
      <c r="V19">
        <v>192.79817</v>
      </c>
    </row>
    <row r="20" spans="1:22">
      <c r="A20">
        <v>28111</v>
      </c>
      <c r="B20" t="s">
        <v>460</v>
      </c>
      <c r="C20">
        <v>238877</v>
      </c>
      <c r="D20">
        <v>77148</v>
      </c>
      <c r="E20">
        <v>64952</v>
      </c>
      <c r="F20">
        <v>7274</v>
      </c>
      <c r="G20">
        <v>57678</v>
      </c>
      <c r="H20">
        <v>58728</v>
      </c>
      <c r="I20">
        <v>30254</v>
      </c>
      <c r="J20">
        <v>20936</v>
      </c>
      <c r="K20">
        <v>6549</v>
      </c>
      <c r="L20">
        <v>989</v>
      </c>
      <c r="M20">
        <v>38049</v>
      </c>
      <c r="N20">
        <v>57739</v>
      </c>
      <c r="O20">
        <v>233287</v>
      </c>
      <c r="P20">
        <v>52149</v>
      </c>
      <c r="Q20">
        <v>21971</v>
      </c>
      <c r="R20">
        <v>27758</v>
      </c>
      <c r="S20">
        <v>2420</v>
      </c>
      <c r="T20">
        <v>39038</v>
      </c>
      <c r="U20">
        <v>52149</v>
      </c>
      <c r="V20">
        <v>97.659880000000001</v>
      </c>
    </row>
    <row r="21" spans="1:22">
      <c r="A21">
        <v>28201</v>
      </c>
      <c r="B21" t="s">
        <v>461</v>
      </c>
      <c r="C21">
        <v>530495</v>
      </c>
      <c r="D21">
        <v>186410</v>
      </c>
      <c r="E21">
        <v>248770</v>
      </c>
      <c r="F21">
        <v>16821</v>
      </c>
      <c r="G21">
        <v>231949</v>
      </c>
      <c r="H21">
        <v>60088</v>
      </c>
      <c r="I21" t="s">
        <v>462</v>
      </c>
      <c r="J21">
        <v>52299</v>
      </c>
      <c r="K21">
        <v>6609</v>
      </c>
      <c r="L21">
        <v>1180</v>
      </c>
      <c r="M21">
        <v>35227</v>
      </c>
      <c r="N21">
        <v>58908</v>
      </c>
      <c r="O21">
        <v>531747</v>
      </c>
      <c r="P21">
        <v>60160</v>
      </c>
      <c r="Q21" t="s">
        <v>462</v>
      </c>
      <c r="R21">
        <v>57247</v>
      </c>
      <c r="S21">
        <v>2913</v>
      </c>
      <c r="T21">
        <v>36407</v>
      </c>
      <c r="U21">
        <v>60160</v>
      </c>
      <c r="V21">
        <v>100.23600999999999</v>
      </c>
    </row>
    <row r="22" spans="1:22">
      <c r="A22">
        <v>28202</v>
      </c>
      <c r="B22" t="s">
        <v>463</v>
      </c>
      <c r="C22">
        <v>459593</v>
      </c>
      <c r="D22">
        <v>136469</v>
      </c>
      <c r="E22">
        <v>115089</v>
      </c>
      <c r="F22">
        <v>11709</v>
      </c>
      <c r="G22">
        <v>103380</v>
      </c>
      <c r="H22">
        <v>99312</v>
      </c>
      <c r="I22" t="s">
        <v>462</v>
      </c>
      <c r="J22">
        <v>35480</v>
      </c>
      <c r="K22">
        <v>61289</v>
      </c>
      <c r="L22">
        <v>2543</v>
      </c>
      <c r="M22">
        <v>108723</v>
      </c>
      <c r="N22">
        <v>96769</v>
      </c>
      <c r="O22">
        <v>443929</v>
      </c>
      <c r="P22">
        <v>81105</v>
      </c>
      <c r="Q22" t="s">
        <v>462</v>
      </c>
      <c r="R22">
        <v>50608</v>
      </c>
      <c r="S22">
        <v>30497</v>
      </c>
      <c r="T22">
        <v>111266</v>
      </c>
      <c r="U22">
        <v>81105</v>
      </c>
      <c r="V22">
        <v>96.591769999999997</v>
      </c>
    </row>
    <row r="23" spans="1:22">
      <c r="A23">
        <v>28203</v>
      </c>
      <c r="B23" t="s">
        <v>464</v>
      </c>
      <c r="C23">
        <v>303601</v>
      </c>
      <c r="D23">
        <v>98834</v>
      </c>
      <c r="E23">
        <v>78194</v>
      </c>
      <c r="F23">
        <v>6944</v>
      </c>
      <c r="G23">
        <v>71250</v>
      </c>
      <c r="H23">
        <v>73367</v>
      </c>
      <c r="I23" t="s">
        <v>462</v>
      </c>
      <c r="J23">
        <v>62894</v>
      </c>
      <c r="K23">
        <v>8954</v>
      </c>
      <c r="L23">
        <v>1519</v>
      </c>
      <c r="M23">
        <v>53206</v>
      </c>
      <c r="N23">
        <v>71848</v>
      </c>
      <c r="O23">
        <v>274720</v>
      </c>
      <c r="P23">
        <v>42967</v>
      </c>
      <c r="Q23" t="s">
        <v>462</v>
      </c>
      <c r="R23">
        <v>41684</v>
      </c>
      <c r="S23">
        <v>1283</v>
      </c>
      <c r="T23">
        <v>54725</v>
      </c>
      <c r="U23">
        <v>42967</v>
      </c>
      <c r="V23">
        <v>90.487189999999998</v>
      </c>
    </row>
    <row r="24" spans="1:22">
      <c r="A24">
        <v>28204</v>
      </c>
      <c r="B24" t="s">
        <v>465</v>
      </c>
      <c r="C24">
        <v>485587</v>
      </c>
      <c r="D24">
        <v>145930</v>
      </c>
      <c r="E24">
        <v>125869</v>
      </c>
      <c r="F24">
        <v>14014</v>
      </c>
      <c r="G24">
        <v>111855</v>
      </c>
      <c r="H24">
        <v>133496</v>
      </c>
      <c r="I24" t="s">
        <v>462</v>
      </c>
      <c r="J24">
        <v>62427</v>
      </c>
      <c r="K24">
        <v>68776</v>
      </c>
      <c r="L24">
        <v>2293</v>
      </c>
      <c r="M24">
        <v>80292</v>
      </c>
      <c r="N24">
        <v>131203</v>
      </c>
      <c r="O24">
        <v>430122</v>
      </c>
      <c r="P24">
        <v>75738</v>
      </c>
      <c r="Q24" t="s">
        <v>462</v>
      </c>
      <c r="R24">
        <v>53734</v>
      </c>
      <c r="S24">
        <v>22004</v>
      </c>
      <c r="T24">
        <v>82585</v>
      </c>
      <c r="U24">
        <v>75738</v>
      </c>
      <c r="V24">
        <v>88.577740000000006</v>
      </c>
    </row>
    <row r="25" spans="1:22">
      <c r="A25">
        <v>28205</v>
      </c>
      <c r="B25" t="s">
        <v>466</v>
      </c>
      <c r="C25">
        <v>41236</v>
      </c>
      <c r="D25">
        <v>14165</v>
      </c>
      <c r="E25">
        <v>16604</v>
      </c>
      <c r="F25">
        <v>3508</v>
      </c>
      <c r="G25">
        <v>13096</v>
      </c>
      <c r="H25">
        <v>5108</v>
      </c>
      <c r="I25" t="s">
        <v>462</v>
      </c>
      <c r="J25">
        <v>4740</v>
      </c>
      <c r="K25">
        <v>256</v>
      </c>
      <c r="L25">
        <v>112</v>
      </c>
      <c r="M25">
        <v>5359</v>
      </c>
      <c r="N25">
        <v>4996</v>
      </c>
      <c r="O25">
        <v>42506</v>
      </c>
      <c r="P25">
        <v>6266</v>
      </c>
      <c r="Q25" t="s">
        <v>462</v>
      </c>
      <c r="R25">
        <v>5961</v>
      </c>
      <c r="S25">
        <v>305</v>
      </c>
      <c r="T25">
        <v>5471</v>
      </c>
      <c r="U25">
        <v>6266</v>
      </c>
      <c r="V25">
        <v>103.07983</v>
      </c>
    </row>
    <row r="26" spans="1:22">
      <c r="A26">
        <v>28206</v>
      </c>
      <c r="B26" t="s">
        <v>467</v>
      </c>
      <c r="C26">
        <v>93922</v>
      </c>
      <c r="D26">
        <v>30071</v>
      </c>
      <c r="E26">
        <v>15375</v>
      </c>
      <c r="F26">
        <v>3275</v>
      </c>
      <c r="G26">
        <v>12100</v>
      </c>
      <c r="H26">
        <v>29969</v>
      </c>
      <c r="I26" t="s">
        <v>462</v>
      </c>
      <c r="J26">
        <v>16531</v>
      </c>
      <c r="K26">
        <v>12852</v>
      </c>
      <c r="L26">
        <v>586</v>
      </c>
      <c r="M26">
        <v>18507</v>
      </c>
      <c r="N26">
        <v>29383</v>
      </c>
      <c r="O26">
        <v>80555</v>
      </c>
      <c r="P26">
        <v>16016</v>
      </c>
      <c r="Q26" t="s">
        <v>462</v>
      </c>
      <c r="R26">
        <v>13794</v>
      </c>
      <c r="S26">
        <v>2222</v>
      </c>
      <c r="T26">
        <v>19093</v>
      </c>
      <c r="U26">
        <v>16016</v>
      </c>
      <c r="V26">
        <v>85.767979999999994</v>
      </c>
    </row>
    <row r="27" spans="1:22">
      <c r="A27">
        <v>28207</v>
      </c>
      <c r="B27" t="s">
        <v>468</v>
      </c>
      <c r="C27">
        <v>198138</v>
      </c>
      <c r="D27">
        <v>63905</v>
      </c>
      <c r="E27">
        <v>48384</v>
      </c>
      <c r="F27">
        <v>4666</v>
      </c>
      <c r="G27">
        <v>43718</v>
      </c>
      <c r="H27">
        <v>48500</v>
      </c>
      <c r="I27" t="s">
        <v>462</v>
      </c>
      <c r="J27">
        <v>25034</v>
      </c>
      <c r="K27">
        <v>22639</v>
      </c>
      <c r="L27">
        <v>827</v>
      </c>
      <c r="M27">
        <v>37349</v>
      </c>
      <c r="N27">
        <v>47673</v>
      </c>
      <c r="O27">
        <v>184573</v>
      </c>
      <c r="P27">
        <v>34108</v>
      </c>
      <c r="Q27" t="s">
        <v>462</v>
      </c>
      <c r="R27">
        <v>24846</v>
      </c>
      <c r="S27">
        <v>9262</v>
      </c>
      <c r="T27">
        <v>38176</v>
      </c>
      <c r="U27">
        <v>34108</v>
      </c>
      <c r="V27">
        <v>93.153760000000005</v>
      </c>
    </row>
    <row r="28" spans="1:22">
      <c r="A28">
        <v>28208</v>
      </c>
      <c r="B28" t="s">
        <v>469</v>
      </c>
      <c r="C28">
        <v>28355</v>
      </c>
      <c r="D28">
        <v>12464</v>
      </c>
      <c r="E28">
        <v>8373</v>
      </c>
      <c r="F28">
        <v>915</v>
      </c>
      <c r="G28">
        <v>7458</v>
      </c>
      <c r="H28">
        <v>6560</v>
      </c>
      <c r="I28" t="s">
        <v>462</v>
      </c>
      <c r="J28">
        <v>6183</v>
      </c>
      <c r="K28">
        <v>336</v>
      </c>
      <c r="L28">
        <v>41</v>
      </c>
      <c r="M28">
        <v>958</v>
      </c>
      <c r="N28">
        <v>6519</v>
      </c>
      <c r="O28">
        <v>28055</v>
      </c>
      <c r="P28">
        <v>6219</v>
      </c>
      <c r="Q28" t="s">
        <v>462</v>
      </c>
      <c r="R28">
        <v>6038</v>
      </c>
      <c r="S28">
        <v>181</v>
      </c>
      <c r="T28">
        <v>999</v>
      </c>
      <c r="U28">
        <v>6219</v>
      </c>
      <c r="V28">
        <v>98.941990000000004</v>
      </c>
    </row>
    <row r="29" spans="1:22">
      <c r="A29">
        <v>28209</v>
      </c>
      <c r="B29" t="s">
        <v>470</v>
      </c>
      <c r="C29">
        <v>77489</v>
      </c>
      <c r="D29">
        <v>27536</v>
      </c>
      <c r="E29">
        <v>43110</v>
      </c>
      <c r="F29">
        <v>5415</v>
      </c>
      <c r="G29">
        <v>37695</v>
      </c>
      <c r="H29">
        <v>4354</v>
      </c>
      <c r="I29" t="s">
        <v>462</v>
      </c>
      <c r="J29">
        <v>3174</v>
      </c>
      <c r="K29">
        <v>1078</v>
      </c>
      <c r="L29">
        <v>102</v>
      </c>
      <c r="M29">
        <v>2489</v>
      </c>
      <c r="N29">
        <v>4252</v>
      </c>
      <c r="O29">
        <v>78477</v>
      </c>
      <c r="P29">
        <v>5240</v>
      </c>
      <c r="Q29" t="s">
        <v>462</v>
      </c>
      <c r="R29">
        <v>3741</v>
      </c>
      <c r="S29">
        <v>1499</v>
      </c>
      <c r="T29">
        <v>2591</v>
      </c>
      <c r="U29">
        <v>5240</v>
      </c>
      <c r="V29">
        <v>101.27502</v>
      </c>
    </row>
    <row r="30" spans="1:22">
      <c r="A30">
        <v>28210</v>
      </c>
      <c r="B30" t="s">
        <v>471</v>
      </c>
      <c r="C30">
        <v>260878</v>
      </c>
      <c r="D30">
        <v>86598</v>
      </c>
      <c r="E30">
        <v>77948</v>
      </c>
      <c r="F30">
        <v>6415</v>
      </c>
      <c r="G30">
        <v>71533</v>
      </c>
      <c r="H30">
        <v>62129</v>
      </c>
      <c r="I30" t="s">
        <v>462</v>
      </c>
      <c r="J30">
        <v>56208</v>
      </c>
      <c r="K30">
        <v>4626</v>
      </c>
      <c r="L30">
        <v>1295</v>
      </c>
      <c r="M30">
        <v>34203</v>
      </c>
      <c r="N30">
        <v>60834</v>
      </c>
      <c r="O30">
        <v>234987</v>
      </c>
      <c r="P30">
        <v>34943</v>
      </c>
      <c r="Q30" t="s">
        <v>462</v>
      </c>
      <c r="R30">
        <v>34255</v>
      </c>
      <c r="S30">
        <v>688</v>
      </c>
      <c r="T30">
        <v>35498</v>
      </c>
      <c r="U30">
        <v>34943</v>
      </c>
      <c r="V30">
        <v>90.07544</v>
      </c>
    </row>
    <row r="31" spans="1:22">
      <c r="A31">
        <v>28212</v>
      </c>
      <c r="B31" t="s">
        <v>472</v>
      </c>
      <c r="C31">
        <v>45892</v>
      </c>
      <c r="D31">
        <v>17332</v>
      </c>
      <c r="E31">
        <v>18304</v>
      </c>
      <c r="F31">
        <v>1500</v>
      </c>
      <c r="G31">
        <v>16804</v>
      </c>
      <c r="H31">
        <v>6741</v>
      </c>
      <c r="I31" t="s">
        <v>462</v>
      </c>
      <c r="J31">
        <v>5293</v>
      </c>
      <c r="K31">
        <v>1306</v>
      </c>
      <c r="L31">
        <v>142</v>
      </c>
      <c r="M31">
        <v>3515</v>
      </c>
      <c r="N31">
        <v>6599</v>
      </c>
      <c r="O31">
        <v>44586</v>
      </c>
      <c r="P31">
        <v>5293</v>
      </c>
      <c r="Q31" t="s">
        <v>462</v>
      </c>
      <c r="R31">
        <v>4406</v>
      </c>
      <c r="S31">
        <v>887</v>
      </c>
      <c r="T31">
        <v>3657</v>
      </c>
      <c r="U31">
        <v>5293</v>
      </c>
      <c r="V31">
        <v>97.15419</v>
      </c>
    </row>
    <row r="32" spans="1:22">
      <c r="A32">
        <v>28213</v>
      </c>
      <c r="B32" t="s">
        <v>473</v>
      </c>
      <c r="C32">
        <v>38673</v>
      </c>
      <c r="D32">
        <v>12489</v>
      </c>
      <c r="E32">
        <v>14044</v>
      </c>
      <c r="F32">
        <v>2131</v>
      </c>
      <c r="G32">
        <v>11913</v>
      </c>
      <c r="H32">
        <v>8654</v>
      </c>
      <c r="I32" t="s">
        <v>462</v>
      </c>
      <c r="J32">
        <v>8184</v>
      </c>
      <c r="K32">
        <v>270</v>
      </c>
      <c r="L32">
        <v>200</v>
      </c>
      <c r="M32">
        <v>3486</v>
      </c>
      <c r="N32">
        <v>8454</v>
      </c>
      <c r="O32">
        <v>37350</v>
      </c>
      <c r="P32">
        <v>7131</v>
      </c>
      <c r="Q32" t="s">
        <v>462</v>
      </c>
      <c r="R32">
        <v>6980</v>
      </c>
      <c r="S32">
        <v>151</v>
      </c>
      <c r="T32">
        <v>3686</v>
      </c>
      <c r="U32">
        <v>7131</v>
      </c>
      <c r="V32">
        <v>96.579009999999997</v>
      </c>
    </row>
    <row r="33" spans="1:22">
      <c r="A33">
        <v>28214</v>
      </c>
      <c r="B33" t="s">
        <v>474</v>
      </c>
      <c r="C33">
        <v>226432</v>
      </c>
      <c r="D33">
        <v>76428</v>
      </c>
      <c r="E33">
        <v>49222</v>
      </c>
      <c r="F33">
        <v>6562</v>
      </c>
      <c r="G33">
        <v>42660</v>
      </c>
      <c r="H33">
        <v>68193</v>
      </c>
      <c r="I33" t="s">
        <v>462</v>
      </c>
      <c r="J33">
        <v>33719</v>
      </c>
      <c r="K33">
        <v>33119</v>
      </c>
      <c r="L33">
        <v>1355</v>
      </c>
      <c r="M33">
        <v>32589</v>
      </c>
      <c r="N33">
        <v>66838</v>
      </c>
      <c r="O33">
        <v>183303</v>
      </c>
      <c r="P33">
        <v>23709</v>
      </c>
      <c r="Q33" t="s">
        <v>462</v>
      </c>
      <c r="R33">
        <v>18331</v>
      </c>
      <c r="S33">
        <v>5378</v>
      </c>
      <c r="T33">
        <v>33944</v>
      </c>
      <c r="U33">
        <v>23709</v>
      </c>
      <c r="V33">
        <v>80.952780000000004</v>
      </c>
    </row>
    <row r="34" spans="1:22">
      <c r="A34">
        <v>28215</v>
      </c>
      <c r="B34" t="s">
        <v>475</v>
      </c>
      <c r="C34">
        <v>75294</v>
      </c>
      <c r="D34">
        <v>30196</v>
      </c>
      <c r="E34">
        <v>26273</v>
      </c>
      <c r="F34">
        <v>3474</v>
      </c>
      <c r="G34">
        <v>22799</v>
      </c>
      <c r="H34">
        <v>16356</v>
      </c>
      <c r="I34" t="s">
        <v>462</v>
      </c>
      <c r="J34">
        <v>15194</v>
      </c>
      <c r="K34">
        <v>950</v>
      </c>
      <c r="L34">
        <v>212</v>
      </c>
      <c r="M34">
        <v>2469</v>
      </c>
      <c r="N34">
        <v>16144</v>
      </c>
      <c r="O34">
        <v>75974</v>
      </c>
      <c r="P34">
        <v>16824</v>
      </c>
      <c r="Q34" t="s">
        <v>462</v>
      </c>
      <c r="R34">
        <v>16428</v>
      </c>
      <c r="S34">
        <v>396</v>
      </c>
      <c r="T34">
        <v>2681</v>
      </c>
      <c r="U34">
        <v>16824</v>
      </c>
      <c r="V34">
        <v>100.90313</v>
      </c>
    </row>
    <row r="35" spans="1:22">
      <c r="A35">
        <v>28216</v>
      </c>
      <c r="B35" t="s">
        <v>476</v>
      </c>
      <c r="C35">
        <v>87722</v>
      </c>
      <c r="D35">
        <v>32573</v>
      </c>
      <c r="E35">
        <v>25306</v>
      </c>
      <c r="F35">
        <v>2093</v>
      </c>
      <c r="G35">
        <v>23213</v>
      </c>
      <c r="H35">
        <v>23176</v>
      </c>
      <c r="I35" t="s">
        <v>462</v>
      </c>
      <c r="J35">
        <v>21633</v>
      </c>
      <c r="K35">
        <v>1210</v>
      </c>
      <c r="L35">
        <v>333</v>
      </c>
      <c r="M35">
        <v>6667</v>
      </c>
      <c r="N35">
        <v>22843</v>
      </c>
      <c r="O35">
        <v>87810</v>
      </c>
      <c r="P35">
        <v>22931</v>
      </c>
      <c r="Q35" t="s">
        <v>462</v>
      </c>
      <c r="R35">
        <v>22658</v>
      </c>
      <c r="S35">
        <v>273</v>
      </c>
      <c r="T35">
        <v>7000</v>
      </c>
      <c r="U35">
        <v>22931</v>
      </c>
      <c r="V35">
        <v>100.10032</v>
      </c>
    </row>
    <row r="36" spans="1:22">
      <c r="A36">
        <v>28217</v>
      </c>
      <c r="B36" t="s">
        <v>477</v>
      </c>
      <c r="C36">
        <v>152321</v>
      </c>
      <c r="D36">
        <v>57901</v>
      </c>
      <c r="E36">
        <v>32621</v>
      </c>
      <c r="F36">
        <v>4284</v>
      </c>
      <c r="G36">
        <v>28337</v>
      </c>
      <c r="H36">
        <v>45386</v>
      </c>
      <c r="I36" t="s">
        <v>462</v>
      </c>
      <c r="J36">
        <v>16723</v>
      </c>
      <c r="K36">
        <v>27943</v>
      </c>
      <c r="L36">
        <v>720</v>
      </c>
      <c r="M36">
        <v>16413</v>
      </c>
      <c r="N36">
        <v>44666</v>
      </c>
      <c r="O36">
        <v>123592</v>
      </c>
      <c r="P36">
        <v>15937</v>
      </c>
      <c r="Q36" t="s">
        <v>462</v>
      </c>
      <c r="R36">
        <v>10082</v>
      </c>
      <c r="S36">
        <v>5855</v>
      </c>
      <c r="T36">
        <v>17133</v>
      </c>
      <c r="U36">
        <v>15937</v>
      </c>
      <c r="V36">
        <v>81.139169999999993</v>
      </c>
    </row>
    <row r="37" spans="1:22">
      <c r="A37">
        <v>28218</v>
      </c>
      <c r="B37" t="s">
        <v>478</v>
      </c>
      <c r="C37">
        <v>47562</v>
      </c>
      <c r="D37">
        <v>15555</v>
      </c>
      <c r="E37">
        <v>16388</v>
      </c>
      <c r="F37">
        <v>2170</v>
      </c>
      <c r="G37">
        <v>14218</v>
      </c>
      <c r="H37">
        <v>12440</v>
      </c>
      <c r="I37" t="s">
        <v>462</v>
      </c>
      <c r="J37">
        <v>11857</v>
      </c>
      <c r="K37">
        <v>391</v>
      </c>
      <c r="L37">
        <v>192</v>
      </c>
      <c r="M37">
        <v>3179</v>
      </c>
      <c r="N37">
        <v>12248</v>
      </c>
      <c r="O37">
        <v>48324</v>
      </c>
      <c r="P37">
        <v>13010</v>
      </c>
      <c r="Q37" t="s">
        <v>462</v>
      </c>
      <c r="R37">
        <v>12852</v>
      </c>
      <c r="S37">
        <v>158</v>
      </c>
      <c r="T37">
        <v>3371</v>
      </c>
      <c r="U37">
        <v>13010</v>
      </c>
      <c r="V37">
        <v>101.60212</v>
      </c>
    </row>
    <row r="38" spans="1:22">
      <c r="A38">
        <v>28219</v>
      </c>
      <c r="B38" t="s">
        <v>479</v>
      </c>
      <c r="C38">
        <v>109238</v>
      </c>
      <c r="D38">
        <v>35657</v>
      </c>
      <c r="E38">
        <v>34679</v>
      </c>
      <c r="F38">
        <v>3581</v>
      </c>
      <c r="G38">
        <v>31098</v>
      </c>
      <c r="H38">
        <v>26125</v>
      </c>
      <c r="I38" t="s">
        <v>462</v>
      </c>
      <c r="J38">
        <v>16687</v>
      </c>
      <c r="K38">
        <v>8947</v>
      </c>
      <c r="L38">
        <v>491</v>
      </c>
      <c r="M38">
        <v>12777</v>
      </c>
      <c r="N38">
        <v>25634</v>
      </c>
      <c r="O38">
        <v>104676</v>
      </c>
      <c r="P38">
        <v>21072</v>
      </c>
      <c r="Q38" t="s">
        <v>462</v>
      </c>
      <c r="R38">
        <v>18080</v>
      </c>
      <c r="S38">
        <v>2992</v>
      </c>
      <c r="T38">
        <v>13268</v>
      </c>
      <c r="U38">
        <v>21072</v>
      </c>
      <c r="V38">
        <v>95.823800000000006</v>
      </c>
    </row>
    <row r="39" spans="1:22">
      <c r="A39">
        <v>28220</v>
      </c>
      <c r="B39" t="s">
        <v>480</v>
      </c>
      <c r="C39">
        <v>42700</v>
      </c>
      <c r="D39">
        <v>15477</v>
      </c>
      <c r="E39">
        <v>16524</v>
      </c>
      <c r="F39">
        <v>2332</v>
      </c>
      <c r="G39">
        <v>14192</v>
      </c>
      <c r="H39">
        <v>8601</v>
      </c>
      <c r="I39" t="s">
        <v>462</v>
      </c>
      <c r="J39">
        <v>8103</v>
      </c>
      <c r="K39">
        <v>268</v>
      </c>
      <c r="L39">
        <v>230</v>
      </c>
      <c r="M39">
        <v>2098</v>
      </c>
      <c r="N39">
        <v>8371</v>
      </c>
      <c r="O39">
        <v>45882</v>
      </c>
      <c r="P39">
        <v>11553</v>
      </c>
      <c r="Q39" t="s">
        <v>462</v>
      </c>
      <c r="R39">
        <v>11184</v>
      </c>
      <c r="S39">
        <v>369</v>
      </c>
      <c r="T39">
        <v>2328</v>
      </c>
      <c r="U39">
        <v>11553</v>
      </c>
      <c r="V39">
        <v>107.45199</v>
      </c>
    </row>
    <row r="40" spans="1:22">
      <c r="A40">
        <v>28221</v>
      </c>
      <c r="B40" t="s">
        <v>481</v>
      </c>
      <c r="C40">
        <v>39611</v>
      </c>
      <c r="D40">
        <v>12958</v>
      </c>
      <c r="E40">
        <v>17662</v>
      </c>
      <c r="F40">
        <v>3792</v>
      </c>
      <c r="G40">
        <v>13870</v>
      </c>
      <c r="H40">
        <v>6119</v>
      </c>
      <c r="I40" t="s">
        <v>462</v>
      </c>
      <c r="J40">
        <v>4572</v>
      </c>
      <c r="K40">
        <v>1403</v>
      </c>
      <c r="L40">
        <v>144</v>
      </c>
      <c r="M40">
        <v>2872</v>
      </c>
      <c r="N40">
        <v>5975</v>
      </c>
      <c r="O40">
        <v>37781</v>
      </c>
      <c r="P40">
        <v>4145</v>
      </c>
      <c r="Q40" t="s">
        <v>462</v>
      </c>
      <c r="R40">
        <v>3606</v>
      </c>
      <c r="S40">
        <v>539</v>
      </c>
      <c r="T40">
        <v>3016</v>
      </c>
      <c r="U40">
        <v>4145</v>
      </c>
      <c r="V40">
        <v>95.380070000000003</v>
      </c>
    </row>
    <row r="41" spans="1:22">
      <c r="A41">
        <v>28222</v>
      </c>
      <c r="B41" t="s">
        <v>482</v>
      </c>
      <c r="C41">
        <v>22129</v>
      </c>
      <c r="D41">
        <v>8962</v>
      </c>
      <c r="E41">
        <v>9260</v>
      </c>
      <c r="F41">
        <v>1318</v>
      </c>
      <c r="G41">
        <v>7942</v>
      </c>
      <c r="H41">
        <v>3462</v>
      </c>
      <c r="I41" t="s">
        <v>462</v>
      </c>
      <c r="J41">
        <v>3173</v>
      </c>
      <c r="K41">
        <v>235</v>
      </c>
      <c r="L41">
        <v>54</v>
      </c>
      <c r="M41">
        <v>445</v>
      </c>
      <c r="N41">
        <v>3408</v>
      </c>
      <c r="O41">
        <v>22403</v>
      </c>
      <c r="P41">
        <v>3682</v>
      </c>
      <c r="Q41" t="s">
        <v>462</v>
      </c>
      <c r="R41">
        <v>3589</v>
      </c>
      <c r="S41">
        <v>93</v>
      </c>
      <c r="T41">
        <v>499</v>
      </c>
      <c r="U41">
        <v>3682</v>
      </c>
      <c r="V41">
        <v>101.23819</v>
      </c>
    </row>
    <row r="42" spans="1:22">
      <c r="A42">
        <v>28223</v>
      </c>
      <c r="B42" t="s">
        <v>483</v>
      </c>
      <c r="C42">
        <v>61471</v>
      </c>
      <c r="D42">
        <v>21389</v>
      </c>
      <c r="E42">
        <v>30866</v>
      </c>
      <c r="F42">
        <v>4469</v>
      </c>
      <c r="G42">
        <v>26397</v>
      </c>
      <c r="H42">
        <v>6617</v>
      </c>
      <c r="I42" t="s">
        <v>462</v>
      </c>
      <c r="J42">
        <v>3882</v>
      </c>
      <c r="K42">
        <v>2521</v>
      </c>
      <c r="L42">
        <v>214</v>
      </c>
      <c r="M42">
        <v>2599</v>
      </c>
      <c r="N42">
        <v>6403</v>
      </c>
      <c r="O42">
        <v>59866</v>
      </c>
      <c r="P42">
        <v>4798</v>
      </c>
      <c r="Q42" t="s">
        <v>462</v>
      </c>
      <c r="R42">
        <v>3720</v>
      </c>
      <c r="S42">
        <v>1078</v>
      </c>
      <c r="T42">
        <v>2813</v>
      </c>
      <c r="U42">
        <v>4798</v>
      </c>
      <c r="V42">
        <v>97.389009999999999</v>
      </c>
    </row>
    <row r="43" spans="1:22">
      <c r="A43">
        <v>28224</v>
      </c>
      <c r="B43" t="s">
        <v>484</v>
      </c>
      <c r="C43">
        <v>44137</v>
      </c>
      <c r="D43">
        <v>13741</v>
      </c>
      <c r="E43">
        <v>22793</v>
      </c>
      <c r="F43">
        <v>6853</v>
      </c>
      <c r="G43">
        <v>15940</v>
      </c>
      <c r="H43">
        <v>4859</v>
      </c>
      <c r="I43" t="s">
        <v>462</v>
      </c>
      <c r="J43">
        <v>4376</v>
      </c>
      <c r="K43">
        <v>333</v>
      </c>
      <c r="L43">
        <v>150</v>
      </c>
      <c r="M43">
        <v>2744</v>
      </c>
      <c r="N43">
        <v>4709</v>
      </c>
      <c r="O43">
        <v>42837</v>
      </c>
      <c r="P43">
        <v>3409</v>
      </c>
      <c r="Q43" t="s">
        <v>462</v>
      </c>
      <c r="R43">
        <v>3102</v>
      </c>
      <c r="S43">
        <v>307</v>
      </c>
      <c r="T43">
        <v>2894</v>
      </c>
      <c r="U43">
        <v>3409</v>
      </c>
      <c r="V43">
        <v>97.054630000000003</v>
      </c>
    </row>
    <row r="44" spans="1:22">
      <c r="A44">
        <v>28225</v>
      </c>
      <c r="B44" t="s">
        <v>485</v>
      </c>
      <c r="C44">
        <v>28989</v>
      </c>
      <c r="D44">
        <v>11065</v>
      </c>
      <c r="E44">
        <v>13099</v>
      </c>
      <c r="F44">
        <v>1570</v>
      </c>
      <c r="G44">
        <v>11529</v>
      </c>
      <c r="H44">
        <v>4044</v>
      </c>
      <c r="I44" t="s">
        <v>462</v>
      </c>
      <c r="J44">
        <v>3260</v>
      </c>
      <c r="K44">
        <v>708</v>
      </c>
      <c r="L44">
        <v>76</v>
      </c>
      <c r="M44">
        <v>781</v>
      </c>
      <c r="N44">
        <v>3968</v>
      </c>
      <c r="O44">
        <v>28547</v>
      </c>
      <c r="P44">
        <v>3526</v>
      </c>
      <c r="Q44" t="s">
        <v>462</v>
      </c>
      <c r="R44">
        <v>3268</v>
      </c>
      <c r="S44">
        <v>258</v>
      </c>
      <c r="T44">
        <v>857</v>
      </c>
      <c r="U44">
        <v>3526</v>
      </c>
      <c r="V44">
        <v>98.475279999999998</v>
      </c>
    </row>
    <row r="45" spans="1:22">
      <c r="A45">
        <v>28226</v>
      </c>
      <c r="B45" t="s">
        <v>486</v>
      </c>
      <c r="C45">
        <v>41967</v>
      </c>
      <c r="D45">
        <v>15851</v>
      </c>
      <c r="E45">
        <v>19228</v>
      </c>
      <c r="F45">
        <v>4056</v>
      </c>
      <c r="G45">
        <v>15172</v>
      </c>
      <c r="H45">
        <v>4855</v>
      </c>
      <c r="I45" t="s">
        <v>462</v>
      </c>
      <c r="J45">
        <v>4459</v>
      </c>
      <c r="K45">
        <v>312</v>
      </c>
      <c r="L45">
        <v>84</v>
      </c>
      <c r="M45">
        <v>2033</v>
      </c>
      <c r="N45">
        <v>4771</v>
      </c>
      <c r="O45">
        <v>41427</v>
      </c>
      <c r="P45">
        <v>4231</v>
      </c>
      <c r="Q45" t="s">
        <v>462</v>
      </c>
      <c r="R45">
        <v>3855</v>
      </c>
      <c r="S45">
        <v>376</v>
      </c>
      <c r="T45">
        <v>2117</v>
      </c>
      <c r="U45">
        <v>4231</v>
      </c>
      <c r="V45">
        <v>98.713269999999994</v>
      </c>
    </row>
    <row r="46" spans="1:22">
      <c r="A46">
        <v>28227</v>
      </c>
      <c r="B46" t="s">
        <v>487</v>
      </c>
      <c r="C46">
        <v>34819</v>
      </c>
      <c r="D46">
        <v>12649</v>
      </c>
      <c r="E46">
        <v>16370</v>
      </c>
      <c r="F46">
        <v>2445</v>
      </c>
      <c r="G46">
        <v>13925</v>
      </c>
      <c r="H46">
        <v>4969</v>
      </c>
      <c r="I46" t="s">
        <v>462</v>
      </c>
      <c r="J46">
        <v>4689</v>
      </c>
      <c r="K46">
        <v>172</v>
      </c>
      <c r="L46">
        <v>108</v>
      </c>
      <c r="M46">
        <v>831</v>
      </c>
      <c r="N46">
        <v>4861</v>
      </c>
      <c r="O46">
        <v>32688</v>
      </c>
      <c r="P46">
        <v>2730</v>
      </c>
      <c r="Q46" t="s">
        <v>462</v>
      </c>
      <c r="R46">
        <v>2660</v>
      </c>
      <c r="S46">
        <v>70</v>
      </c>
      <c r="T46">
        <v>939</v>
      </c>
      <c r="U46">
        <v>2730</v>
      </c>
      <c r="V46">
        <v>93.879779999999997</v>
      </c>
    </row>
    <row r="47" spans="1:22">
      <c r="A47">
        <v>28228</v>
      </c>
      <c r="B47" t="s">
        <v>488</v>
      </c>
      <c r="C47">
        <v>40645</v>
      </c>
      <c r="D47">
        <v>11773</v>
      </c>
      <c r="E47">
        <v>15248</v>
      </c>
      <c r="F47">
        <v>2370</v>
      </c>
      <c r="G47">
        <v>12878</v>
      </c>
      <c r="H47">
        <v>9614</v>
      </c>
      <c r="I47" t="s">
        <v>462</v>
      </c>
      <c r="J47">
        <v>9003</v>
      </c>
      <c r="K47">
        <v>383</v>
      </c>
      <c r="L47">
        <v>228</v>
      </c>
      <c r="M47">
        <v>4010</v>
      </c>
      <c r="N47">
        <v>9386</v>
      </c>
      <c r="O47">
        <v>44147</v>
      </c>
      <c r="P47">
        <v>12888</v>
      </c>
      <c r="Q47" t="s">
        <v>462</v>
      </c>
      <c r="R47">
        <v>12511</v>
      </c>
      <c r="S47">
        <v>377</v>
      </c>
      <c r="T47">
        <v>4238</v>
      </c>
      <c r="U47">
        <v>12888</v>
      </c>
      <c r="V47">
        <v>108.61606999999999</v>
      </c>
    </row>
    <row r="48" spans="1:22">
      <c r="A48">
        <v>28229</v>
      </c>
      <c r="B48" t="s">
        <v>489</v>
      </c>
      <c r="C48">
        <v>74316</v>
      </c>
      <c r="D48">
        <v>27081</v>
      </c>
      <c r="E48">
        <v>24929</v>
      </c>
      <c r="F48">
        <v>3122</v>
      </c>
      <c r="G48">
        <v>21807</v>
      </c>
      <c r="H48">
        <v>17941</v>
      </c>
      <c r="I48" t="s">
        <v>462</v>
      </c>
      <c r="J48">
        <v>16914</v>
      </c>
      <c r="K48">
        <v>684</v>
      </c>
      <c r="L48">
        <v>343</v>
      </c>
      <c r="M48">
        <v>4365</v>
      </c>
      <c r="N48">
        <v>17598</v>
      </c>
      <c r="O48">
        <v>72387</v>
      </c>
      <c r="P48">
        <v>15669</v>
      </c>
      <c r="Q48" t="s">
        <v>462</v>
      </c>
      <c r="R48">
        <v>15445</v>
      </c>
      <c r="S48">
        <v>224</v>
      </c>
      <c r="T48">
        <v>4708</v>
      </c>
      <c r="U48">
        <v>15669</v>
      </c>
      <c r="V48">
        <v>97.404330000000002</v>
      </c>
    </row>
    <row r="49" spans="1:22">
      <c r="A49">
        <v>28301</v>
      </c>
      <c r="B49" t="s">
        <v>490</v>
      </c>
      <c r="C49">
        <v>29680</v>
      </c>
      <c r="D49">
        <v>10609</v>
      </c>
      <c r="E49">
        <v>6975</v>
      </c>
      <c r="F49">
        <v>1095</v>
      </c>
      <c r="G49">
        <v>5880</v>
      </c>
      <c r="H49">
        <v>9878</v>
      </c>
      <c r="I49" t="s">
        <v>462</v>
      </c>
      <c r="J49">
        <v>4945</v>
      </c>
      <c r="K49">
        <v>4692</v>
      </c>
      <c r="L49">
        <v>241</v>
      </c>
      <c r="M49">
        <v>2218</v>
      </c>
      <c r="N49">
        <v>9637</v>
      </c>
      <c r="O49">
        <v>23398</v>
      </c>
      <c r="P49">
        <v>3355</v>
      </c>
      <c r="Q49" t="s">
        <v>462</v>
      </c>
      <c r="R49">
        <v>2681</v>
      </c>
      <c r="S49">
        <v>674</v>
      </c>
      <c r="T49">
        <v>2459</v>
      </c>
      <c r="U49">
        <v>3355</v>
      </c>
      <c r="V49">
        <v>78.834230000000005</v>
      </c>
    </row>
    <row r="50" spans="1:22">
      <c r="A50">
        <v>28365</v>
      </c>
      <c r="B50" t="s">
        <v>491</v>
      </c>
      <c r="C50">
        <v>19261</v>
      </c>
      <c r="D50">
        <v>6848</v>
      </c>
      <c r="E50">
        <v>7036</v>
      </c>
      <c r="F50">
        <v>1348</v>
      </c>
      <c r="G50">
        <v>5688</v>
      </c>
      <c r="H50">
        <v>4709</v>
      </c>
      <c r="I50" t="s">
        <v>462</v>
      </c>
      <c r="J50">
        <v>4494</v>
      </c>
      <c r="K50">
        <v>112</v>
      </c>
      <c r="L50">
        <v>103</v>
      </c>
      <c r="M50">
        <v>668</v>
      </c>
      <c r="N50">
        <v>4606</v>
      </c>
      <c r="O50">
        <v>17211</v>
      </c>
      <c r="P50">
        <v>2556</v>
      </c>
      <c r="Q50" t="s">
        <v>462</v>
      </c>
      <c r="R50">
        <v>2525</v>
      </c>
      <c r="S50">
        <v>31</v>
      </c>
      <c r="T50">
        <v>771</v>
      </c>
      <c r="U50">
        <v>2556</v>
      </c>
      <c r="V50">
        <v>89.356729999999999</v>
      </c>
    </row>
    <row r="51" spans="1:22">
      <c r="A51">
        <v>28381</v>
      </c>
      <c r="B51" t="s">
        <v>492</v>
      </c>
      <c r="C51">
        <v>30268</v>
      </c>
      <c r="D51">
        <v>11213</v>
      </c>
      <c r="E51">
        <v>7295</v>
      </c>
      <c r="F51">
        <v>1329</v>
      </c>
      <c r="G51">
        <v>5966</v>
      </c>
      <c r="H51">
        <v>9759</v>
      </c>
      <c r="I51" t="s">
        <v>462</v>
      </c>
      <c r="J51">
        <v>9195</v>
      </c>
      <c r="K51">
        <v>423</v>
      </c>
      <c r="L51">
        <v>141</v>
      </c>
      <c r="M51">
        <v>2001</v>
      </c>
      <c r="N51">
        <v>9618</v>
      </c>
      <c r="O51">
        <v>29858</v>
      </c>
      <c r="P51">
        <v>9208</v>
      </c>
      <c r="Q51" t="s">
        <v>462</v>
      </c>
      <c r="R51">
        <v>9148</v>
      </c>
      <c r="S51">
        <v>60</v>
      </c>
      <c r="T51">
        <v>2142</v>
      </c>
      <c r="U51">
        <v>9208</v>
      </c>
      <c r="V51">
        <v>98.645430000000005</v>
      </c>
    </row>
    <row r="52" spans="1:22">
      <c r="A52">
        <v>28382</v>
      </c>
      <c r="B52" t="s">
        <v>493</v>
      </c>
      <c r="C52">
        <v>33604</v>
      </c>
      <c r="D52">
        <v>11848</v>
      </c>
      <c r="E52">
        <v>6743</v>
      </c>
      <c r="F52">
        <v>746</v>
      </c>
      <c r="G52">
        <v>5997</v>
      </c>
      <c r="H52">
        <v>11688</v>
      </c>
      <c r="I52" t="s">
        <v>462</v>
      </c>
      <c r="J52">
        <v>10928</v>
      </c>
      <c r="K52">
        <v>571</v>
      </c>
      <c r="L52">
        <v>189</v>
      </c>
      <c r="M52">
        <v>3325</v>
      </c>
      <c r="N52">
        <v>11499</v>
      </c>
      <c r="O52">
        <v>29234</v>
      </c>
      <c r="P52">
        <v>7129</v>
      </c>
      <c r="Q52" t="s">
        <v>462</v>
      </c>
      <c r="R52">
        <v>7051</v>
      </c>
      <c r="S52">
        <v>78</v>
      </c>
      <c r="T52">
        <v>3514</v>
      </c>
      <c r="U52">
        <v>7129</v>
      </c>
      <c r="V52">
        <v>86.995599999999996</v>
      </c>
    </row>
    <row r="53" spans="1:22">
      <c r="A53">
        <v>28442</v>
      </c>
      <c r="B53" t="s">
        <v>494</v>
      </c>
      <c r="C53">
        <v>11231</v>
      </c>
      <c r="D53">
        <v>4383</v>
      </c>
      <c r="E53">
        <v>3003</v>
      </c>
      <c r="F53">
        <v>559</v>
      </c>
      <c r="G53">
        <v>2444</v>
      </c>
      <c r="H53">
        <v>3715</v>
      </c>
      <c r="I53" t="s">
        <v>462</v>
      </c>
      <c r="J53">
        <v>3621</v>
      </c>
      <c r="K53">
        <v>73</v>
      </c>
      <c r="L53">
        <v>21</v>
      </c>
      <c r="M53">
        <v>130</v>
      </c>
      <c r="N53">
        <v>3694</v>
      </c>
      <c r="O53">
        <v>9882</v>
      </c>
      <c r="P53">
        <v>2345</v>
      </c>
      <c r="Q53" t="s">
        <v>462</v>
      </c>
      <c r="R53">
        <v>2338</v>
      </c>
      <c r="S53">
        <v>7</v>
      </c>
      <c r="T53">
        <v>151</v>
      </c>
      <c r="U53">
        <v>2345</v>
      </c>
      <c r="V53">
        <v>87.988600000000005</v>
      </c>
    </row>
    <row r="54" spans="1:22">
      <c r="A54">
        <v>28443</v>
      </c>
      <c r="B54" t="s">
        <v>495</v>
      </c>
      <c r="C54">
        <v>19377</v>
      </c>
      <c r="D54">
        <v>6453</v>
      </c>
      <c r="E54">
        <v>5913</v>
      </c>
      <c r="F54">
        <v>710</v>
      </c>
      <c r="G54">
        <v>5203</v>
      </c>
      <c r="H54">
        <v>5529</v>
      </c>
      <c r="I54" t="s">
        <v>462</v>
      </c>
      <c r="J54">
        <v>5280</v>
      </c>
      <c r="K54">
        <v>148</v>
      </c>
      <c r="L54">
        <v>101</v>
      </c>
      <c r="M54">
        <v>1482</v>
      </c>
      <c r="N54">
        <v>5428</v>
      </c>
      <c r="O54">
        <v>21929</v>
      </c>
      <c r="P54">
        <v>7980</v>
      </c>
      <c r="Q54" t="s">
        <v>462</v>
      </c>
      <c r="R54">
        <v>7853</v>
      </c>
      <c r="S54">
        <v>127</v>
      </c>
      <c r="T54">
        <v>1583</v>
      </c>
      <c r="U54">
        <v>7980</v>
      </c>
      <c r="V54">
        <v>113.17025</v>
      </c>
    </row>
    <row r="55" spans="1:22">
      <c r="A55">
        <v>28446</v>
      </c>
      <c r="B55" t="s">
        <v>496</v>
      </c>
      <c r="C55">
        <v>10616</v>
      </c>
      <c r="D55">
        <v>4255</v>
      </c>
      <c r="E55">
        <v>3311</v>
      </c>
      <c r="F55">
        <v>456</v>
      </c>
      <c r="G55">
        <v>2855</v>
      </c>
      <c r="H55">
        <v>2940</v>
      </c>
      <c r="I55" t="s">
        <v>462</v>
      </c>
      <c r="J55">
        <v>2839</v>
      </c>
      <c r="K55">
        <v>74</v>
      </c>
      <c r="L55">
        <v>27</v>
      </c>
      <c r="M55">
        <v>110</v>
      </c>
      <c r="N55">
        <v>2913</v>
      </c>
      <c r="O55">
        <v>9217</v>
      </c>
      <c r="P55">
        <v>1514</v>
      </c>
      <c r="Q55" t="s">
        <v>462</v>
      </c>
      <c r="R55">
        <v>1481</v>
      </c>
      <c r="S55">
        <v>33</v>
      </c>
      <c r="T55">
        <v>137</v>
      </c>
      <c r="U55">
        <v>1514</v>
      </c>
      <c r="V55">
        <v>86.821780000000004</v>
      </c>
    </row>
    <row r="56" spans="1:22">
      <c r="A56">
        <v>28464</v>
      </c>
      <c r="B56" t="s">
        <v>497</v>
      </c>
      <c r="C56">
        <v>33477</v>
      </c>
      <c r="D56">
        <v>11885</v>
      </c>
      <c r="E56">
        <v>7963</v>
      </c>
      <c r="F56">
        <v>1081</v>
      </c>
      <c r="G56">
        <v>6882</v>
      </c>
      <c r="H56">
        <v>11859</v>
      </c>
      <c r="I56" t="s">
        <v>462</v>
      </c>
      <c r="J56">
        <v>11409</v>
      </c>
      <c r="K56">
        <v>372</v>
      </c>
      <c r="L56">
        <v>78</v>
      </c>
      <c r="M56">
        <v>1770</v>
      </c>
      <c r="N56">
        <v>11781</v>
      </c>
      <c r="O56">
        <v>27349</v>
      </c>
      <c r="P56">
        <v>5653</v>
      </c>
      <c r="Q56" t="s">
        <v>462</v>
      </c>
      <c r="R56">
        <v>5607</v>
      </c>
      <c r="S56">
        <v>46</v>
      </c>
      <c r="T56">
        <v>1848</v>
      </c>
      <c r="U56">
        <v>5653</v>
      </c>
      <c r="V56">
        <v>81.694900000000004</v>
      </c>
    </row>
    <row r="57" spans="1:22">
      <c r="A57">
        <v>28481</v>
      </c>
      <c r="B57" t="s">
        <v>498</v>
      </c>
      <c r="C57">
        <v>13879</v>
      </c>
      <c r="D57">
        <v>5817</v>
      </c>
      <c r="E57">
        <v>3951</v>
      </c>
      <c r="F57">
        <v>543</v>
      </c>
      <c r="G57">
        <v>3408</v>
      </c>
      <c r="H57">
        <v>3738</v>
      </c>
      <c r="I57" t="s">
        <v>462</v>
      </c>
      <c r="J57">
        <v>3356</v>
      </c>
      <c r="K57">
        <v>346</v>
      </c>
      <c r="L57">
        <v>36</v>
      </c>
      <c r="M57">
        <v>373</v>
      </c>
      <c r="N57">
        <v>3702</v>
      </c>
      <c r="O57">
        <v>13528</v>
      </c>
      <c r="P57">
        <v>3351</v>
      </c>
      <c r="Q57" t="s">
        <v>462</v>
      </c>
      <c r="R57">
        <v>3241</v>
      </c>
      <c r="S57">
        <v>110</v>
      </c>
      <c r="T57">
        <v>409</v>
      </c>
      <c r="U57">
        <v>3351</v>
      </c>
      <c r="V57">
        <v>97.471000000000004</v>
      </c>
    </row>
    <row r="58" spans="1:22">
      <c r="A58">
        <v>28501</v>
      </c>
      <c r="B58" t="s">
        <v>499</v>
      </c>
      <c r="C58">
        <v>15863</v>
      </c>
      <c r="D58">
        <v>6865</v>
      </c>
      <c r="E58">
        <v>6290</v>
      </c>
      <c r="F58">
        <v>1059</v>
      </c>
      <c r="G58">
        <v>5231</v>
      </c>
      <c r="H58">
        <v>2450</v>
      </c>
      <c r="I58" t="s">
        <v>462</v>
      </c>
      <c r="J58">
        <v>2112</v>
      </c>
      <c r="K58">
        <v>297</v>
      </c>
      <c r="L58">
        <v>41</v>
      </c>
      <c r="M58">
        <v>258</v>
      </c>
      <c r="N58">
        <v>2409</v>
      </c>
      <c r="O58">
        <v>16019</v>
      </c>
      <c r="P58">
        <v>2565</v>
      </c>
      <c r="Q58" t="s">
        <v>462</v>
      </c>
      <c r="R58">
        <v>2192</v>
      </c>
      <c r="S58">
        <v>373</v>
      </c>
      <c r="T58">
        <v>299</v>
      </c>
      <c r="U58">
        <v>2565</v>
      </c>
      <c r="V58">
        <v>100.98342</v>
      </c>
    </row>
    <row r="59" spans="1:22">
      <c r="A59">
        <v>28585</v>
      </c>
      <c r="B59" t="s">
        <v>500</v>
      </c>
      <c r="C59">
        <v>16064</v>
      </c>
      <c r="D59">
        <v>6326</v>
      </c>
      <c r="E59">
        <v>7503</v>
      </c>
      <c r="F59">
        <v>1393</v>
      </c>
      <c r="G59">
        <v>6110</v>
      </c>
      <c r="H59">
        <v>2070</v>
      </c>
      <c r="I59" t="s">
        <v>462</v>
      </c>
      <c r="J59">
        <v>1912</v>
      </c>
      <c r="K59">
        <v>104</v>
      </c>
      <c r="L59">
        <v>54</v>
      </c>
      <c r="M59">
        <v>165</v>
      </c>
      <c r="N59">
        <v>2016</v>
      </c>
      <c r="O59">
        <v>15261</v>
      </c>
      <c r="P59">
        <v>1213</v>
      </c>
      <c r="Q59" t="s">
        <v>462</v>
      </c>
      <c r="R59">
        <v>1135</v>
      </c>
      <c r="S59">
        <v>78</v>
      </c>
      <c r="T59">
        <v>219</v>
      </c>
      <c r="U59">
        <v>1213</v>
      </c>
      <c r="V59">
        <v>95.001249999999999</v>
      </c>
    </row>
    <row r="60" spans="1:22">
      <c r="A60">
        <v>28586</v>
      </c>
      <c r="B60" t="s">
        <v>501</v>
      </c>
      <c r="C60">
        <v>13318</v>
      </c>
      <c r="D60">
        <v>5326</v>
      </c>
      <c r="E60">
        <v>6265</v>
      </c>
      <c r="F60">
        <v>1090</v>
      </c>
      <c r="G60">
        <v>5175</v>
      </c>
      <c r="H60">
        <v>1452</v>
      </c>
      <c r="I60" t="s">
        <v>462</v>
      </c>
      <c r="J60">
        <v>746</v>
      </c>
      <c r="K60">
        <v>645</v>
      </c>
      <c r="L60">
        <v>61</v>
      </c>
      <c r="M60">
        <v>275</v>
      </c>
      <c r="N60">
        <v>1391</v>
      </c>
      <c r="O60">
        <v>12746</v>
      </c>
      <c r="P60">
        <v>819</v>
      </c>
      <c r="Q60" t="s">
        <v>462</v>
      </c>
      <c r="R60">
        <v>522</v>
      </c>
      <c r="S60">
        <v>297</v>
      </c>
      <c r="T60">
        <v>336</v>
      </c>
      <c r="U60">
        <v>819</v>
      </c>
      <c r="V60">
        <v>95.705060000000003</v>
      </c>
    </row>
  </sheetData>
  <phoneticPr fontId="3"/>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794649-8C61-4546-8674-75B3E7C36046}">
  <dimension ref="A1:U60"/>
  <sheetViews>
    <sheetView workbookViewId="0"/>
  </sheetViews>
  <sheetFormatPr defaultRowHeight="14"/>
  <cols>
    <col min="2" max="2" width="13.83203125" bestFit="1" customWidth="1"/>
    <col min="3" max="21" width="11.33203125" customWidth="1"/>
    <col min="22" max="24" width="11.1640625" customWidth="1"/>
  </cols>
  <sheetData>
    <row r="1" spans="1:21">
      <c r="A1" t="s">
        <v>422</v>
      </c>
    </row>
    <row r="2" spans="1:21">
      <c r="A2" t="s">
        <v>502</v>
      </c>
    </row>
    <row r="4" spans="1:21">
      <c r="A4" t="s">
        <v>503</v>
      </c>
    </row>
    <row r="5" spans="1:21">
      <c r="C5" s="321" t="s">
        <v>504</v>
      </c>
      <c r="D5" s="321" t="s">
        <v>504</v>
      </c>
      <c r="E5" s="321" t="s">
        <v>504</v>
      </c>
      <c r="F5" s="321" t="s">
        <v>504</v>
      </c>
      <c r="G5" s="321" t="s">
        <v>504</v>
      </c>
      <c r="H5" s="321" t="s">
        <v>504</v>
      </c>
      <c r="I5" s="321" t="s">
        <v>504</v>
      </c>
      <c r="J5" s="321" t="s">
        <v>504</v>
      </c>
      <c r="K5" s="321" t="s">
        <v>504</v>
      </c>
      <c r="L5" s="321" t="s">
        <v>504</v>
      </c>
      <c r="M5" s="321" t="s">
        <v>504</v>
      </c>
      <c r="N5" s="321" t="s">
        <v>504</v>
      </c>
      <c r="O5" s="321" t="s">
        <v>504</v>
      </c>
      <c r="P5" s="321" t="s">
        <v>504</v>
      </c>
      <c r="Q5" s="321" t="s">
        <v>504</v>
      </c>
      <c r="R5" s="321" t="s">
        <v>504</v>
      </c>
      <c r="S5" s="321" t="s">
        <v>504</v>
      </c>
      <c r="T5" s="321" t="s">
        <v>504</v>
      </c>
      <c r="U5" s="321" t="s">
        <v>504</v>
      </c>
    </row>
    <row r="6" spans="1:21" ht="42">
      <c r="C6" s="322" t="s">
        <v>427</v>
      </c>
      <c r="D6" s="322" t="s">
        <v>427</v>
      </c>
      <c r="E6" s="322" t="s">
        <v>427</v>
      </c>
      <c r="F6" s="322" t="s">
        <v>427</v>
      </c>
      <c r="G6" s="322" t="s">
        <v>427</v>
      </c>
      <c r="H6" s="322" t="s">
        <v>427</v>
      </c>
      <c r="I6" s="322" t="s">
        <v>427</v>
      </c>
      <c r="J6" s="322" t="s">
        <v>427</v>
      </c>
      <c r="K6" s="322" t="s">
        <v>427</v>
      </c>
      <c r="L6" s="322" t="s">
        <v>427</v>
      </c>
      <c r="M6" s="322" t="s">
        <v>427</v>
      </c>
      <c r="N6" s="322" t="s">
        <v>427</v>
      </c>
      <c r="O6" s="322" t="s">
        <v>427</v>
      </c>
      <c r="P6" s="322" t="s">
        <v>427</v>
      </c>
      <c r="Q6" s="322" t="s">
        <v>427</v>
      </c>
      <c r="R6" s="322" t="s">
        <v>427</v>
      </c>
      <c r="S6" s="322" t="s">
        <v>427</v>
      </c>
      <c r="T6" s="322" t="s">
        <v>427</v>
      </c>
      <c r="U6" s="322" t="s">
        <v>427</v>
      </c>
    </row>
    <row r="7" spans="1:21">
      <c r="C7" s="322">
        <v>1</v>
      </c>
      <c r="D7" s="322">
        <v>2</v>
      </c>
      <c r="E7" s="322">
        <v>2</v>
      </c>
      <c r="F7" s="322">
        <v>3</v>
      </c>
      <c r="G7" s="322">
        <v>3</v>
      </c>
      <c r="H7" s="322">
        <v>2</v>
      </c>
      <c r="I7" s="322">
        <v>3</v>
      </c>
      <c r="J7" s="322">
        <v>3</v>
      </c>
      <c r="K7" s="322">
        <v>3</v>
      </c>
      <c r="L7" s="322">
        <v>3</v>
      </c>
      <c r="M7" s="322">
        <v>2</v>
      </c>
      <c r="N7" s="322">
        <v>2</v>
      </c>
      <c r="O7" s="322">
        <v>1</v>
      </c>
      <c r="P7" s="322">
        <v>2</v>
      </c>
      <c r="Q7" s="322">
        <v>3</v>
      </c>
      <c r="R7" s="322">
        <v>3</v>
      </c>
      <c r="S7" s="322">
        <v>3</v>
      </c>
      <c r="T7" s="322">
        <v>2</v>
      </c>
      <c r="U7" s="322">
        <v>2</v>
      </c>
    </row>
    <row r="8" spans="1:21" ht="126">
      <c r="C8" s="323" t="s">
        <v>505</v>
      </c>
      <c r="D8" s="324" t="s">
        <v>429</v>
      </c>
      <c r="E8" s="323" t="s">
        <v>430</v>
      </c>
      <c r="F8" s="324" t="s">
        <v>431</v>
      </c>
      <c r="G8" s="324" t="s">
        <v>432</v>
      </c>
      <c r="H8" s="324" t="s">
        <v>433</v>
      </c>
      <c r="I8" s="324" t="s">
        <v>434</v>
      </c>
      <c r="J8" s="324" t="s">
        <v>506</v>
      </c>
      <c r="K8" s="324" t="s">
        <v>436</v>
      </c>
      <c r="L8" s="324" t="s">
        <v>437</v>
      </c>
      <c r="M8" s="324" t="s">
        <v>438</v>
      </c>
      <c r="N8" s="324" t="s">
        <v>439</v>
      </c>
      <c r="O8" s="323" t="s">
        <v>507</v>
      </c>
      <c r="P8" s="324" t="s">
        <v>508</v>
      </c>
      <c r="Q8" s="324" t="s">
        <v>442</v>
      </c>
      <c r="R8" s="324" t="s">
        <v>443</v>
      </c>
      <c r="S8" s="324" t="s">
        <v>444</v>
      </c>
      <c r="T8" s="324" t="s">
        <v>445</v>
      </c>
      <c r="U8" s="324" t="s">
        <v>446</v>
      </c>
    </row>
    <row r="9" spans="1:21">
      <c r="A9" t="s">
        <v>447</v>
      </c>
      <c r="B9" t="s">
        <v>448</v>
      </c>
      <c r="C9" s="322" t="s">
        <v>449</v>
      </c>
      <c r="D9" s="322" t="s">
        <v>449</v>
      </c>
      <c r="E9" s="322" t="s">
        <v>449</v>
      </c>
      <c r="F9" s="322" t="s">
        <v>449</v>
      </c>
      <c r="G9" s="322" t="s">
        <v>449</v>
      </c>
      <c r="H9" s="322" t="s">
        <v>449</v>
      </c>
      <c r="I9" s="322" t="s">
        <v>449</v>
      </c>
      <c r="J9" s="322" t="s">
        <v>449</v>
      </c>
      <c r="K9" s="322" t="s">
        <v>449</v>
      </c>
      <c r="L9" s="322" t="s">
        <v>449</v>
      </c>
      <c r="M9" s="322" t="s">
        <v>449</v>
      </c>
      <c r="N9" s="322" t="s">
        <v>449</v>
      </c>
      <c r="O9" s="322" t="s">
        <v>449</v>
      </c>
      <c r="P9" s="322" t="s">
        <v>449</v>
      </c>
      <c r="Q9" s="322" t="s">
        <v>449</v>
      </c>
      <c r="R9" s="322" t="s">
        <v>449</v>
      </c>
      <c r="S9" s="322" t="s">
        <v>449</v>
      </c>
      <c r="T9" s="322" t="s">
        <v>449</v>
      </c>
      <c r="U9" s="322" t="s">
        <v>449</v>
      </c>
    </row>
    <row r="10" spans="1:21">
      <c r="A10">
        <v>28000</v>
      </c>
      <c r="B10" t="s">
        <v>450</v>
      </c>
      <c r="C10">
        <v>2377457</v>
      </c>
      <c r="D10" t="s">
        <v>462</v>
      </c>
      <c r="E10">
        <v>1190879</v>
      </c>
      <c r="F10">
        <v>185927</v>
      </c>
      <c r="G10">
        <v>1004952</v>
      </c>
      <c r="H10">
        <v>1125676</v>
      </c>
      <c r="I10">
        <v>197912</v>
      </c>
      <c r="J10">
        <v>594063</v>
      </c>
      <c r="K10">
        <v>312512</v>
      </c>
      <c r="L10">
        <v>21189</v>
      </c>
      <c r="M10">
        <v>60902</v>
      </c>
      <c r="N10">
        <v>312512</v>
      </c>
      <c r="O10">
        <v>2178721</v>
      </c>
      <c r="P10">
        <v>905751</v>
      </c>
      <c r="Q10">
        <v>197912</v>
      </c>
      <c r="R10">
        <v>594063</v>
      </c>
      <c r="S10">
        <v>113776</v>
      </c>
      <c r="T10">
        <v>82091</v>
      </c>
      <c r="U10">
        <v>113776</v>
      </c>
    </row>
    <row r="11" spans="1:21">
      <c r="A11">
        <v>28100</v>
      </c>
      <c r="B11" t="s">
        <v>451</v>
      </c>
      <c r="C11">
        <v>631828</v>
      </c>
      <c r="D11" t="s">
        <v>462</v>
      </c>
      <c r="E11">
        <v>258811</v>
      </c>
      <c r="F11">
        <v>42714</v>
      </c>
      <c r="G11">
        <v>216097</v>
      </c>
      <c r="H11">
        <v>351804</v>
      </c>
      <c r="I11">
        <v>197912</v>
      </c>
      <c r="J11">
        <v>82817</v>
      </c>
      <c r="K11">
        <v>64685</v>
      </c>
      <c r="L11">
        <v>6390</v>
      </c>
      <c r="M11">
        <v>21213</v>
      </c>
      <c r="N11">
        <v>147502</v>
      </c>
      <c r="O11">
        <v>652947</v>
      </c>
      <c r="P11">
        <v>366533</v>
      </c>
      <c r="Q11">
        <v>197912</v>
      </c>
      <c r="R11">
        <v>136188</v>
      </c>
      <c r="S11">
        <v>32433</v>
      </c>
      <c r="T11">
        <v>27603</v>
      </c>
      <c r="U11">
        <v>168621</v>
      </c>
    </row>
    <row r="12" spans="1:21">
      <c r="A12">
        <v>28101</v>
      </c>
      <c r="B12" t="s">
        <v>452</v>
      </c>
      <c r="C12">
        <v>90690</v>
      </c>
      <c r="D12" t="s">
        <v>462</v>
      </c>
      <c r="E12">
        <v>34753</v>
      </c>
      <c r="F12">
        <v>6288</v>
      </c>
      <c r="G12">
        <v>28465</v>
      </c>
      <c r="H12">
        <v>53539</v>
      </c>
      <c r="I12">
        <v>20999</v>
      </c>
      <c r="J12">
        <v>11979</v>
      </c>
      <c r="K12">
        <v>19718</v>
      </c>
      <c r="L12">
        <v>843</v>
      </c>
      <c r="M12">
        <v>2398</v>
      </c>
      <c r="N12">
        <v>52696</v>
      </c>
      <c r="O12">
        <v>77145</v>
      </c>
      <c r="P12">
        <v>39151</v>
      </c>
      <c r="Q12">
        <v>17276</v>
      </c>
      <c r="R12">
        <v>16279</v>
      </c>
      <c r="S12">
        <v>5596</v>
      </c>
      <c r="T12">
        <v>3241</v>
      </c>
      <c r="U12">
        <v>39151</v>
      </c>
    </row>
    <row r="13" spans="1:21">
      <c r="A13">
        <v>28102</v>
      </c>
      <c r="B13" t="s">
        <v>453</v>
      </c>
      <c r="C13">
        <v>58156</v>
      </c>
      <c r="D13" t="s">
        <v>462</v>
      </c>
      <c r="E13">
        <v>20435</v>
      </c>
      <c r="F13">
        <v>4004</v>
      </c>
      <c r="G13">
        <v>16431</v>
      </c>
      <c r="H13">
        <v>35851</v>
      </c>
      <c r="I13">
        <v>20711</v>
      </c>
      <c r="J13">
        <v>5870</v>
      </c>
      <c r="K13">
        <v>8696</v>
      </c>
      <c r="L13">
        <v>574</v>
      </c>
      <c r="M13">
        <v>1870</v>
      </c>
      <c r="N13">
        <v>35277</v>
      </c>
      <c r="O13">
        <v>46492</v>
      </c>
      <c r="P13">
        <v>23613</v>
      </c>
      <c r="Q13">
        <v>13219</v>
      </c>
      <c r="R13">
        <v>7601</v>
      </c>
      <c r="S13">
        <v>2793</v>
      </c>
      <c r="T13">
        <v>2444</v>
      </c>
      <c r="U13">
        <v>23613</v>
      </c>
    </row>
    <row r="14" spans="1:21">
      <c r="A14">
        <v>28105</v>
      </c>
      <c r="B14" t="s">
        <v>454</v>
      </c>
      <c r="C14">
        <v>44451</v>
      </c>
      <c r="D14" t="s">
        <v>462</v>
      </c>
      <c r="E14">
        <v>18153</v>
      </c>
      <c r="F14">
        <v>3140</v>
      </c>
      <c r="G14">
        <v>15013</v>
      </c>
      <c r="H14">
        <v>24328</v>
      </c>
      <c r="I14">
        <v>17064</v>
      </c>
      <c r="J14">
        <v>3450</v>
      </c>
      <c r="K14">
        <v>3308</v>
      </c>
      <c r="L14">
        <v>506</v>
      </c>
      <c r="M14">
        <v>1970</v>
      </c>
      <c r="N14">
        <v>23822</v>
      </c>
      <c r="O14">
        <v>60541</v>
      </c>
      <c r="P14">
        <v>39912</v>
      </c>
      <c r="Q14">
        <v>25978</v>
      </c>
      <c r="R14">
        <v>11544</v>
      </c>
      <c r="S14">
        <v>2390</v>
      </c>
      <c r="T14">
        <v>2476</v>
      </c>
      <c r="U14">
        <v>39912</v>
      </c>
    </row>
    <row r="15" spans="1:21">
      <c r="A15">
        <v>28106</v>
      </c>
      <c r="B15" t="s">
        <v>455</v>
      </c>
      <c r="C15">
        <v>37486</v>
      </c>
      <c r="D15" t="s">
        <v>462</v>
      </c>
      <c r="E15">
        <v>14300</v>
      </c>
      <c r="F15">
        <v>2908</v>
      </c>
      <c r="G15">
        <v>11392</v>
      </c>
      <c r="H15">
        <v>21324</v>
      </c>
      <c r="I15">
        <v>15983</v>
      </c>
      <c r="J15">
        <v>2526</v>
      </c>
      <c r="K15">
        <v>2235</v>
      </c>
      <c r="L15">
        <v>580</v>
      </c>
      <c r="M15">
        <v>1862</v>
      </c>
      <c r="N15">
        <v>20744</v>
      </c>
      <c r="O15">
        <v>36467</v>
      </c>
      <c r="P15">
        <v>19725</v>
      </c>
      <c r="Q15">
        <v>14325</v>
      </c>
      <c r="R15">
        <v>4595</v>
      </c>
      <c r="S15">
        <v>805</v>
      </c>
      <c r="T15">
        <v>2442</v>
      </c>
      <c r="U15">
        <v>19725</v>
      </c>
    </row>
    <row r="16" spans="1:21">
      <c r="A16">
        <v>28107</v>
      </c>
      <c r="B16" t="s">
        <v>456</v>
      </c>
      <c r="C16">
        <v>63402</v>
      </c>
      <c r="D16" t="s">
        <v>462</v>
      </c>
      <c r="E16">
        <v>21062</v>
      </c>
      <c r="F16">
        <v>3785</v>
      </c>
      <c r="G16">
        <v>17277</v>
      </c>
      <c r="H16">
        <v>40253</v>
      </c>
      <c r="I16">
        <v>28831</v>
      </c>
      <c r="J16">
        <v>5889</v>
      </c>
      <c r="K16">
        <v>4886</v>
      </c>
      <c r="L16">
        <v>647</v>
      </c>
      <c r="M16">
        <v>2087</v>
      </c>
      <c r="N16">
        <v>39606</v>
      </c>
      <c r="O16">
        <v>42344</v>
      </c>
      <c r="P16">
        <v>18548</v>
      </c>
      <c r="Q16">
        <v>13305</v>
      </c>
      <c r="R16">
        <v>4430</v>
      </c>
      <c r="S16">
        <v>813</v>
      </c>
      <c r="T16">
        <v>2734</v>
      </c>
      <c r="U16">
        <v>18548</v>
      </c>
    </row>
    <row r="17" spans="1:21">
      <c r="A17">
        <v>28108</v>
      </c>
      <c r="B17" t="s">
        <v>457</v>
      </c>
      <c r="C17">
        <v>86515</v>
      </c>
      <c r="D17" t="s">
        <v>462</v>
      </c>
      <c r="E17">
        <v>29882</v>
      </c>
      <c r="F17">
        <v>4902</v>
      </c>
      <c r="G17">
        <v>24980</v>
      </c>
      <c r="H17">
        <v>53990</v>
      </c>
      <c r="I17">
        <v>33861</v>
      </c>
      <c r="J17">
        <v>13029</v>
      </c>
      <c r="K17">
        <v>6117</v>
      </c>
      <c r="L17">
        <v>983</v>
      </c>
      <c r="M17">
        <v>2643</v>
      </c>
      <c r="N17">
        <v>53007</v>
      </c>
      <c r="O17">
        <v>47064</v>
      </c>
      <c r="P17">
        <v>13556</v>
      </c>
      <c r="Q17">
        <v>7789</v>
      </c>
      <c r="R17">
        <v>5356</v>
      </c>
      <c r="S17">
        <v>411</v>
      </c>
      <c r="T17">
        <v>3626</v>
      </c>
      <c r="U17">
        <v>13556</v>
      </c>
    </row>
    <row r="18" spans="1:21">
      <c r="A18">
        <v>28109</v>
      </c>
      <c r="B18" t="s">
        <v>458</v>
      </c>
      <c r="C18">
        <v>92235</v>
      </c>
      <c r="D18" t="s">
        <v>462</v>
      </c>
      <c r="E18">
        <v>40539</v>
      </c>
      <c r="F18">
        <v>6088</v>
      </c>
      <c r="G18">
        <v>34451</v>
      </c>
      <c r="H18">
        <v>48583</v>
      </c>
      <c r="I18">
        <v>24344</v>
      </c>
      <c r="J18">
        <v>15883</v>
      </c>
      <c r="K18">
        <v>7413</v>
      </c>
      <c r="L18">
        <v>943</v>
      </c>
      <c r="M18">
        <v>3113</v>
      </c>
      <c r="N18">
        <v>47640</v>
      </c>
      <c r="O18">
        <v>62983</v>
      </c>
      <c r="P18">
        <v>18388</v>
      </c>
      <c r="Q18">
        <v>6266</v>
      </c>
      <c r="R18">
        <v>11005</v>
      </c>
      <c r="S18">
        <v>1117</v>
      </c>
      <c r="T18">
        <v>4056</v>
      </c>
      <c r="U18">
        <v>18388</v>
      </c>
    </row>
    <row r="19" spans="1:21">
      <c r="A19">
        <v>28110</v>
      </c>
      <c r="B19" t="s">
        <v>459</v>
      </c>
      <c r="C19">
        <v>58673</v>
      </c>
      <c r="D19" t="s">
        <v>462</v>
      </c>
      <c r="E19">
        <v>33508</v>
      </c>
      <c r="F19">
        <v>4325</v>
      </c>
      <c r="G19">
        <v>29183</v>
      </c>
      <c r="H19">
        <v>22831</v>
      </c>
      <c r="I19">
        <v>10524</v>
      </c>
      <c r="J19">
        <v>5108</v>
      </c>
      <c r="K19">
        <v>6798</v>
      </c>
      <c r="L19">
        <v>401</v>
      </c>
      <c r="M19">
        <v>2334</v>
      </c>
      <c r="N19">
        <v>22430</v>
      </c>
      <c r="O19">
        <v>184742</v>
      </c>
      <c r="P19">
        <v>148499</v>
      </c>
      <c r="Q19">
        <v>80627</v>
      </c>
      <c r="R19">
        <v>50969</v>
      </c>
      <c r="S19">
        <v>16903</v>
      </c>
      <c r="T19">
        <v>2735</v>
      </c>
      <c r="U19">
        <v>148499</v>
      </c>
    </row>
    <row r="20" spans="1:21">
      <c r="A20">
        <v>28111</v>
      </c>
      <c r="B20" t="s">
        <v>460</v>
      </c>
      <c r="C20">
        <v>100220</v>
      </c>
      <c r="D20" t="s">
        <v>462</v>
      </c>
      <c r="E20">
        <v>46179</v>
      </c>
      <c r="F20">
        <v>7274</v>
      </c>
      <c r="G20">
        <v>38905</v>
      </c>
      <c r="H20">
        <v>51105</v>
      </c>
      <c r="I20">
        <v>25595</v>
      </c>
      <c r="J20">
        <v>19083</v>
      </c>
      <c r="K20">
        <v>5514</v>
      </c>
      <c r="L20">
        <v>913</v>
      </c>
      <c r="M20">
        <v>2936</v>
      </c>
      <c r="N20">
        <v>50192</v>
      </c>
      <c r="O20">
        <v>95169</v>
      </c>
      <c r="P20">
        <v>45141</v>
      </c>
      <c r="Q20">
        <v>19127</v>
      </c>
      <c r="R20">
        <v>24409</v>
      </c>
      <c r="S20">
        <v>1605</v>
      </c>
      <c r="T20">
        <v>3849</v>
      </c>
      <c r="U20">
        <v>45141</v>
      </c>
    </row>
    <row r="21" spans="1:21">
      <c r="A21">
        <v>28201</v>
      </c>
      <c r="B21" t="s">
        <v>461</v>
      </c>
      <c r="C21">
        <v>246396</v>
      </c>
      <c r="D21" t="s">
        <v>462</v>
      </c>
      <c r="E21">
        <v>192433</v>
      </c>
      <c r="F21">
        <v>16821</v>
      </c>
      <c r="G21">
        <v>175612</v>
      </c>
      <c r="H21">
        <v>51343</v>
      </c>
      <c r="I21" t="s">
        <v>462</v>
      </c>
      <c r="J21">
        <v>45579</v>
      </c>
      <c r="K21">
        <v>4746</v>
      </c>
      <c r="L21">
        <v>1018</v>
      </c>
      <c r="M21">
        <v>2620</v>
      </c>
      <c r="N21">
        <v>50325</v>
      </c>
      <c r="O21">
        <v>250439</v>
      </c>
      <c r="P21">
        <v>54368</v>
      </c>
      <c r="Q21" t="s">
        <v>462</v>
      </c>
      <c r="R21">
        <v>51811</v>
      </c>
      <c r="S21">
        <v>2557</v>
      </c>
      <c r="T21">
        <v>3638</v>
      </c>
      <c r="U21">
        <v>54368</v>
      </c>
    </row>
    <row r="22" spans="1:21">
      <c r="A22">
        <v>28202</v>
      </c>
      <c r="B22" t="s">
        <v>463</v>
      </c>
      <c r="C22">
        <v>185593</v>
      </c>
      <c r="D22" t="s">
        <v>462</v>
      </c>
      <c r="E22">
        <v>88733</v>
      </c>
      <c r="F22">
        <v>11709</v>
      </c>
      <c r="G22">
        <v>77024</v>
      </c>
      <c r="H22">
        <v>90275</v>
      </c>
      <c r="I22" t="s">
        <v>462</v>
      </c>
      <c r="J22">
        <v>31311</v>
      </c>
      <c r="K22">
        <v>56618</v>
      </c>
      <c r="L22">
        <v>2346</v>
      </c>
      <c r="M22">
        <v>6585</v>
      </c>
      <c r="N22">
        <v>87929</v>
      </c>
      <c r="O22">
        <v>174722</v>
      </c>
      <c r="P22">
        <v>77058</v>
      </c>
      <c r="Q22" t="s">
        <v>462</v>
      </c>
      <c r="R22">
        <v>47195</v>
      </c>
      <c r="S22">
        <v>29863</v>
      </c>
      <c r="T22">
        <v>8931</v>
      </c>
      <c r="U22">
        <v>77058</v>
      </c>
    </row>
    <row r="23" spans="1:21">
      <c r="A23">
        <v>28203</v>
      </c>
      <c r="B23" t="s">
        <v>464</v>
      </c>
      <c r="C23">
        <v>126474</v>
      </c>
      <c r="D23" t="s">
        <v>462</v>
      </c>
      <c r="E23">
        <v>55326</v>
      </c>
      <c r="F23">
        <v>6944</v>
      </c>
      <c r="G23">
        <v>48382</v>
      </c>
      <c r="H23">
        <v>67146</v>
      </c>
      <c r="I23" t="s">
        <v>462</v>
      </c>
      <c r="J23">
        <v>57823</v>
      </c>
      <c r="K23">
        <v>7924</v>
      </c>
      <c r="L23">
        <v>1399</v>
      </c>
      <c r="M23">
        <v>4002</v>
      </c>
      <c r="N23">
        <v>65747</v>
      </c>
      <c r="O23">
        <v>100759</v>
      </c>
      <c r="P23">
        <v>40032</v>
      </c>
      <c r="Q23" t="s">
        <v>462</v>
      </c>
      <c r="R23">
        <v>38840</v>
      </c>
      <c r="S23">
        <v>1192</v>
      </c>
      <c r="T23">
        <v>5401</v>
      </c>
      <c r="U23">
        <v>40032</v>
      </c>
    </row>
    <row r="24" spans="1:21">
      <c r="A24">
        <v>28204</v>
      </c>
      <c r="B24" t="s">
        <v>465</v>
      </c>
      <c r="C24">
        <v>208519</v>
      </c>
      <c r="D24" t="s">
        <v>462</v>
      </c>
      <c r="E24">
        <v>83892</v>
      </c>
      <c r="F24">
        <v>14014</v>
      </c>
      <c r="G24">
        <v>69878</v>
      </c>
      <c r="H24">
        <v>119292</v>
      </c>
      <c r="I24" t="s">
        <v>462</v>
      </c>
      <c r="J24">
        <v>54467</v>
      </c>
      <c r="K24">
        <v>62724</v>
      </c>
      <c r="L24">
        <v>2101</v>
      </c>
      <c r="M24">
        <v>5335</v>
      </c>
      <c r="N24">
        <v>117191</v>
      </c>
      <c r="O24">
        <v>149467</v>
      </c>
      <c r="P24">
        <v>58139</v>
      </c>
      <c r="Q24" t="s">
        <v>462</v>
      </c>
      <c r="R24">
        <v>43115</v>
      </c>
      <c r="S24">
        <v>15024</v>
      </c>
      <c r="T24">
        <v>7436</v>
      </c>
      <c r="U24">
        <v>58139</v>
      </c>
    </row>
    <row r="25" spans="1:21">
      <c r="A25">
        <v>28205</v>
      </c>
      <c r="B25" t="s">
        <v>466</v>
      </c>
      <c r="C25">
        <v>18693</v>
      </c>
      <c r="D25" t="s">
        <v>462</v>
      </c>
      <c r="E25">
        <v>13517</v>
      </c>
      <c r="F25">
        <v>3508</v>
      </c>
      <c r="G25">
        <v>10009</v>
      </c>
      <c r="H25">
        <v>4579</v>
      </c>
      <c r="I25" t="s">
        <v>462</v>
      </c>
      <c r="J25">
        <v>4320</v>
      </c>
      <c r="K25">
        <v>169</v>
      </c>
      <c r="L25">
        <v>90</v>
      </c>
      <c r="M25">
        <v>597</v>
      </c>
      <c r="N25">
        <v>4489</v>
      </c>
      <c r="O25">
        <v>19932</v>
      </c>
      <c r="P25">
        <v>5728</v>
      </c>
      <c r="Q25" t="s">
        <v>462</v>
      </c>
      <c r="R25">
        <v>5431</v>
      </c>
      <c r="S25">
        <v>297</v>
      </c>
      <c r="T25">
        <v>687</v>
      </c>
      <c r="U25">
        <v>5728</v>
      </c>
    </row>
    <row r="26" spans="1:21">
      <c r="A26">
        <v>28206</v>
      </c>
      <c r="B26" t="s">
        <v>467</v>
      </c>
      <c r="C26">
        <v>37182</v>
      </c>
      <c r="D26" t="s">
        <v>462</v>
      </c>
      <c r="E26">
        <v>10166</v>
      </c>
      <c r="F26">
        <v>3275</v>
      </c>
      <c r="G26">
        <v>6891</v>
      </c>
      <c r="H26">
        <v>25971</v>
      </c>
      <c r="I26" t="s">
        <v>462</v>
      </c>
      <c r="J26">
        <v>13744</v>
      </c>
      <c r="K26">
        <v>11695</v>
      </c>
      <c r="L26">
        <v>532</v>
      </c>
      <c r="M26">
        <v>1045</v>
      </c>
      <c r="N26">
        <v>25439</v>
      </c>
      <c r="O26">
        <v>24356</v>
      </c>
      <c r="P26">
        <v>12613</v>
      </c>
      <c r="Q26" t="s">
        <v>462</v>
      </c>
      <c r="R26">
        <v>10664</v>
      </c>
      <c r="S26">
        <v>1949</v>
      </c>
      <c r="T26">
        <v>1577</v>
      </c>
      <c r="U26">
        <v>12613</v>
      </c>
    </row>
    <row r="27" spans="1:21">
      <c r="A27">
        <v>28207</v>
      </c>
      <c r="B27" t="s">
        <v>468</v>
      </c>
      <c r="C27">
        <v>80919</v>
      </c>
      <c r="D27" t="s">
        <v>462</v>
      </c>
      <c r="E27">
        <v>34993</v>
      </c>
      <c r="F27">
        <v>4666</v>
      </c>
      <c r="G27">
        <v>30327</v>
      </c>
      <c r="H27">
        <v>43193</v>
      </c>
      <c r="I27" t="s">
        <v>462</v>
      </c>
      <c r="J27">
        <v>22140</v>
      </c>
      <c r="K27">
        <v>20311</v>
      </c>
      <c r="L27">
        <v>742</v>
      </c>
      <c r="M27">
        <v>2733</v>
      </c>
      <c r="N27">
        <v>42451</v>
      </c>
      <c r="O27">
        <v>70245</v>
      </c>
      <c r="P27">
        <v>31777</v>
      </c>
      <c r="Q27" t="s">
        <v>462</v>
      </c>
      <c r="R27">
        <v>22835</v>
      </c>
      <c r="S27">
        <v>8942</v>
      </c>
      <c r="T27">
        <v>3475</v>
      </c>
      <c r="U27">
        <v>31777</v>
      </c>
    </row>
    <row r="28" spans="1:21">
      <c r="A28">
        <v>28208</v>
      </c>
      <c r="B28" t="s">
        <v>469</v>
      </c>
      <c r="C28">
        <v>12086</v>
      </c>
      <c r="D28" t="s">
        <v>462</v>
      </c>
      <c r="E28">
        <v>6206</v>
      </c>
      <c r="F28">
        <v>915</v>
      </c>
      <c r="G28">
        <v>5291</v>
      </c>
      <c r="H28">
        <v>5838</v>
      </c>
      <c r="I28" t="s">
        <v>462</v>
      </c>
      <c r="J28">
        <v>5569</v>
      </c>
      <c r="K28">
        <v>241</v>
      </c>
      <c r="L28">
        <v>28</v>
      </c>
      <c r="M28">
        <v>42</v>
      </c>
      <c r="N28">
        <v>5810</v>
      </c>
      <c r="O28">
        <v>11558</v>
      </c>
      <c r="P28">
        <v>5282</v>
      </c>
      <c r="Q28" t="s">
        <v>462</v>
      </c>
      <c r="R28">
        <v>5105</v>
      </c>
      <c r="S28">
        <v>177</v>
      </c>
      <c r="T28">
        <v>70</v>
      </c>
      <c r="U28">
        <v>5282</v>
      </c>
    </row>
    <row r="29" spans="1:21">
      <c r="A29">
        <v>28209</v>
      </c>
      <c r="B29" t="s">
        <v>470</v>
      </c>
      <c r="C29">
        <v>39194</v>
      </c>
      <c r="D29" t="s">
        <v>462</v>
      </c>
      <c r="E29">
        <v>35024</v>
      </c>
      <c r="F29">
        <v>5415</v>
      </c>
      <c r="G29">
        <v>29609</v>
      </c>
      <c r="H29">
        <v>3868</v>
      </c>
      <c r="I29" t="s">
        <v>462</v>
      </c>
      <c r="J29">
        <v>2909</v>
      </c>
      <c r="K29">
        <v>868</v>
      </c>
      <c r="L29">
        <v>91</v>
      </c>
      <c r="M29">
        <v>302</v>
      </c>
      <c r="N29">
        <v>3777</v>
      </c>
      <c r="O29">
        <v>40243</v>
      </c>
      <c r="P29">
        <v>4826</v>
      </c>
      <c r="Q29" t="s">
        <v>462</v>
      </c>
      <c r="R29">
        <v>3391</v>
      </c>
      <c r="S29">
        <v>1435</v>
      </c>
      <c r="T29">
        <v>393</v>
      </c>
      <c r="U29">
        <v>4826</v>
      </c>
    </row>
    <row r="30" spans="1:21">
      <c r="A30">
        <v>28210</v>
      </c>
      <c r="B30" t="s">
        <v>471</v>
      </c>
      <c r="C30">
        <v>116302</v>
      </c>
      <c r="D30" t="s">
        <v>462</v>
      </c>
      <c r="E30">
        <v>57132</v>
      </c>
      <c r="F30">
        <v>6415</v>
      </c>
      <c r="G30">
        <v>50717</v>
      </c>
      <c r="H30">
        <v>55178</v>
      </c>
      <c r="I30" t="s">
        <v>462</v>
      </c>
      <c r="J30">
        <v>50322</v>
      </c>
      <c r="K30">
        <v>3668</v>
      </c>
      <c r="L30">
        <v>1188</v>
      </c>
      <c r="M30">
        <v>3992</v>
      </c>
      <c r="N30">
        <v>53990</v>
      </c>
      <c r="O30">
        <v>94641</v>
      </c>
      <c r="P30">
        <v>32329</v>
      </c>
      <c r="Q30" t="s">
        <v>462</v>
      </c>
      <c r="R30">
        <v>31683</v>
      </c>
      <c r="S30">
        <v>646</v>
      </c>
      <c r="T30">
        <v>5180</v>
      </c>
      <c r="U30">
        <v>32329</v>
      </c>
    </row>
    <row r="31" spans="1:21">
      <c r="A31">
        <v>28212</v>
      </c>
      <c r="B31" t="s">
        <v>472</v>
      </c>
      <c r="C31">
        <v>20326</v>
      </c>
      <c r="D31" t="s">
        <v>462</v>
      </c>
      <c r="E31">
        <v>14469</v>
      </c>
      <c r="F31">
        <v>1500</v>
      </c>
      <c r="G31">
        <v>12969</v>
      </c>
      <c r="H31">
        <v>5506</v>
      </c>
      <c r="I31" t="s">
        <v>462</v>
      </c>
      <c r="J31">
        <v>4295</v>
      </c>
      <c r="K31">
        <v>1091</v>
      </c>
      <c r="L31">
        <v>120</v>
      </c>
      <c r="M31">
        <v>351</v>
      </c>
      <c r="N31">
        <v>5386</v>
      </c>
      <c r="O31">
        <v>19419</v>
      </c>
      <c r="P31">
        <v>4479</v>
      </c>
      <c r="Q31" t="s">
        <v>462</v>
      </c>
      <c r="R31">
        <v>3691</v>
      </c>
      <c r="S31">
        <v>788</v>
      </c>
      <c r="T31">
        <v>471</v>
      </c>
      <c r="U31">
        <v>4479</v>
      </c>
    </row>
    <row r="32" spans="1:21">
      <c r="A32">
        <v>28213</v>
      </c>
      <c r="B32" t="s">
        <v>473</v>
      </c>
      <c r="C32">
        <v>19280</v>
      </c>
      <c r="D32" t="s">
        <v>462</v>
      </c>
      <c r="E32">
        <v>10741</v>
      </c>
      <c r="F32">
        <v>2131</v>
      </c>
      <c r="G32">
        <v>8610</v>
      </c>
      <c r="H32">
        <v>7919</v>
      </c>
      <c r="I32" t="s">
        <v>462</v>
      </c>
      <c r="J32">
        <v>7556</v>
      </c>
      <c r="K32">
        <v>188</v>
      </c>
      <c r="L32">
        <v>175</v>
      </c>
      <c r="M32">
        <v>620</v>
      </c>
      <c r="N32">
        <v>7744</v>
      </c>
      <c r="O32">
        <v>17811</v>
      </c>
      <c r="P32">
        <v>6275</v>
      </c>
      <c r="Q32" t="s">
        <v>462</v>
      </c>
      <c r="R32">
        <v>6125</v>
      </c>
      <c r="S32">
        <v>150</v>
      </c>
      <c r="T32">
        <v>795</v>
      </c>
      <c r="U32">
        <v>6275</v>
      </c>
    </row>
    <row r="33" spans="1:21">
      <c r="A33">
        <v>28214</v>
      </c>
      <c r="B33" t="s">
        <v>474</v>
      </c>
      <c r="C33">
        <v>94858</v>
      </c>
      <c r="D33" t="s">
        <v>462</v>
      </c>
      <c r="E33">
        <v>32257</v>
      </c>
      <c r="F33">
        <v>6562</v>
      </c>
      <c r="G33">
        <v>25695</v>
      </c>
      <c r="H33">
        <v>60031</v>
      </c>
      <c r="I33" t="s">
        <v>462</v>
      </c>
      <c r="J33">
        <v>28865</v>
      </c>
      <c r="K33">
        <v>29919</v>
      </c>
      <c r="L33">
        <v>1247</v>
      </c>
      <c r="M33">
        <v>2570</v>
      </c>
      <c r="N33">
        <v>58784</v>
      </c>
      <c r="O33">
        <v>56119</v>
      </c>
      <c r="P33">
        <v>20045</v>
      </c>
      <c r="Q33" t="s">
        <v>462</v>
      </c>
      <c r="R33">
        <v>15750</v>
      </c>
      <c r="S33">
        <v>4295</v>
      </c>
      <c r="T33">
        <v>3817</v>
      </c>
      <c r="U33">
        <v>20045</v>
      </c>
    </row>
    <row r="34" spans="1:21">
      <c r="A34">
        <v>28215</v>
      </c>
      <c r="B34" t="s">
        <v>475</v>
      </c>
      <c r="C34">
        <v>34689</v>
      </c>
      <c r="D34" t="s">
        <v>462</v>
      </c>
      <c r="E34">
        <v>19701</v>
      </c>
      <c r="F34">
        <v>3474</v>
      </c>
      <c r="G34">
        <v>16227</v>
      </c>
      <c r="H34">
        <v>14669</v>
      </c>
      <c r="I34" t="s">
        <v>462</v>
      </c>
      <c r="J34">
        <v>13727</v>
      </c>
      <c r="K34">
        <v>743</v>
      </c>
      <c r="L34">
        <v>199</v>
      </c>
      <c r="M34">
        <v>319</v>
      </c>
      <c r="N34">
        <v>14470</v>
      </c>
      <c r="O34">
        <v>35943</v>
      </c>
      <c r="P34">
        <v>15724</v>
      </c>
      <c r="Q34" t="s">
        <v>462</v>
      </c>
      <c r="R34">
        <v>15395</v>
      </c>
      <c r="S34">
        <v>329</v>
      </c>
      <c r="T34">
        <v>518</v>
      </c>
      <c r="U34">
        <v>15724</v>
      </c>
    </row>
    <row r="35" spans="1:21">
      <c r="A35">
        <v>28216</v>
      </c>
      <c r="B35" t="s">
        <v>476</v>
      </c>
      <c r="C35">
        <v>39289</v>
      </c>
      <c r="D35" t="s">
        <v>462</v>
      </c>
      <c r="E35">
        <v>18196</v>
      </c>
      <c r="F35">
        <v>2093</v>
      </c>
      <c r="G35">
        <v>16103</v>
      </c>
      <c r="H35">
        <v>20463</v>
      </c>
      <c r="I35" t="s">
        <v>462</v>
      </c>
      <c r="J35">
        <v>19296</v>
      </c>
      <c r="K35">
        <v>925</v>
      </c>
      <c r="L35">
        <v>242</v>
      </c>
      <c r="M35">
        <v>630</v>
      </c>
      <c r="N35">
        <v>20221</v>
      </c>
      <c r="O35">
        <v>40098</v>
      </c>
      <c r="P35">
        <v>21030</v>
      </c>
      <c r="Q35" t="s">
        <v>462</v>
      </c>
      <c r="R35">
        <v>20764</v>
      </c>
      <c r="S35">
        <v>266</v>
      </c>
      <c r="T35">
        <v>872</v>
      </c>
      <c r="U35">
        <v>21030</v>
      </c>
    </row>
    <row r="36" spans="1:21">
      <c r="A36">
        <v>28217</v>
      </c>
      <c r="B36" t="s">
        <v>477</v>
      </c>
      <c r="C36">
        <v>62753</v>
      </c>
      <c r="D36" t="s">
        <v>462</v>
      </c>
      <c r="E36">
        <v>21472</v>
      </c>
      <c r="F36">
        <v>4284</v>
      </c>
      <c r="G36">
        <v>17188</v>
      </c>
      <c r="H36">
        <v>40234</v>
      </c>
      <c r="I36" t="s">
        <v>462</v>
      </c>
      <c r="J36">
        <v>14213</v>
      </c>
      <c r="K36">
        <v>25486</v>
      </c>
      <c r="L36">
        <v>535</v>
      </c>
      <c r="M36">
        <v>1047</v>
      </c>
      <c r="N36">
        <v>39699</v>
      </c>
      <c r="O36">
        <v>38206</v>
      </c>
      <c r="P36">
        <v>15152</v>
      </c>
      <c r="Q36" t="s">
        <v>462</v>
      </c>
      <c r="R36">
        <v>9352</v>
      </c>
      <c r="S36">
        <v>5800</v>
      </c>
      <c r="T36">
        <v>1582</v>
      </c>
      <c r="U36">
        <v>15152</v>
      </c>
    </row>
    <row r="37" spans="1:21">
      <c r="A37">
        <v>28218</v>
      </c>
      <c r="B37" t="s">
        <v>478</v>
      </c>
      <c r="C37">
        <v>23363</v>
      </c>
      <c r="D37" t="s">
        <v>462</v>
      </c>
      <c r="E37">
        <v>12193</v>
      </c>
      <c r="F37">
        <v>2170</v>
      </c>
      <c r="G37">
        <v>10023</v>
      </c>
      <c r="H37">
        <v>10857</v>
      </c>
      <c r="I37" t="s">
        <v>462</v>
      </c>
      <c r="J37">
        <v>10448</v>
      </c>
      <c r="K37">
        <v>266</v>
      </c>
      <c r="L37">
        <v>143</v>
      </c>
      <c r="M37">
        <v>313</v>
      </c>
      <c r="N37">
        <v>10714</v>
      </c>
      <c r="O37">
        <v>24784</v>
      </c>
      <c r="P37">
        <v>12135</v>
      </c>
      <c r="Q37" t="s">
        <v>462</v>
      </c>
      <c r="R37">
        <v>11979</v>
      </c>
      <c r="S37">
        <v>156</v>
      </c>
      <c r="T37">
        <v>456</v>
      </c>
      <c r="U37">
        <v>12135</v>
      </c>
    </row>
    <row r="38" spans="1:21">
      <c r="A38">
        <v>28219</v>
      </c>
      <c r="B38" t="s">
        <v>479</v>
      </c>
      <c r="C38">
        <v>49763</v>
      </c>
      <c r="D38" t="s">
        <v>462</v>
      </c>
      <c r="E38">
        <v>24724</v>
      </c>
      <c r="F38">
        <v>3581</v>
      </c>
      <c r="G38">
        <v>21143</v>
      </c>
      <c r="H38">
        <v>24013</v>
      </c>
      <c r="I38" t="s">
        <v>462</v>
      </c>
      <c r="J38">
        <v>15423</v>
      </c>
      <c r="K38">
        <v>8156</v>
      </c>
      <c r="L38">
        <v>434</v>
      </c>
      <c r="M38">
        <v>1026</v>
      </c>
      <c r="N38">
        <v>23579</v>
      </c>
      <c r="O38">
        <v>42795</v>
      </c>
      <c r="P38">
        <v>16611</v>
      </c>
      <c r="Q38" t="s">
        <v>462</v>
      </c>
      <c r="R38">
        <v>14527</v>
      </c>
      <c r="S38">
        <v>2084</v>
      </c>
      <c r="T38">
        <v>1460</v>
      </c>
      <c r="U38">
        <v>16611</v>
      </c>
    </row>
    <row r="39" spans="1:21">
      <c r="A39">
        <v>28220</v>
      </c>
      <c r="B39" t="s">
        <v>480</v>
      </c>
      <c r="C39">
        <v>21384</v>
      </c>
      <c r="D39" t="s">
        <v>462</v>
      </c>
      <c r="E39">
        <v>13138</v>
      </c>
      <c r="F39">
        <v>2332</v>
      </c>
      <c r="G39">
        <v>10806</v>
      </c>
      <c r="H39">
        <v>7528</v>
      </c>
      <c r="I39" t="s">
        <v>462</v>
      </c>
      <c r="J39">
        <v>7179</v>
      </c>
      <c r="K39">
        <v>166</v>
      </c>
      <c r="L39">
        <v>183</v>
      </c>
      <c r="M39">
        <v>718</v>
      </c>
      <c r="N39">
        <v>7345</v>
      </c>
      <c r="O39">
        <v>25385</v>
      </c>
      <c r="P39">
        <v>11346</v>
      </c>
      <c r="Q39" t="s">
        <v>462</v>
      </c>
      <c r="R39">
        <v>10982</v>
      </c>
      <c r="S39">
        <v>364</v>
      </c>
      <c r="T39">
        <v>901</v>
      </c>
      <c r="U39">
        <v>11346</v>
      </c>
    </row>
    <row r="40" spans="1:21">
      <c r="A40">
        <v>28221</v>
      </c>
      <c r="B40" t="s">
        <v>481</v>
      </c>
      <c r="C40">
        <v>20007</v>
      </c>
      <c r="D40" t="s">
        <v>462</v>
      </c>
      <c r="E40">
        <v>14386</v>
      </c>
      <c r="F40">
        <v>3792</v>
      </c>
      <c r="G40">
        <v>10594</v>
      </c>
      <c r="H40">
        <v>5421</v>
      </c>
      <c r="I40" t="s">
        <v>462</v>
      </c>
      <c r="J40">
        <v>4120</v>
      </c>
      <c r="K40">
        <v>1196</v>
      </c>
      <c r="L40">
        <v>105</v>
      </c>
      <c r="M40">
        <v>200</v>
      </c>
      <c r="N40">
        <v>5316</v>
      </c>
      <c r="O40">
        <v>18550</v>
      </c>
      <c r="P40">
        <v>3859</v>
      </c>
      <c r="Q40" t="s">
        <v>462</v>
      </c>
      <c r="R40">
        <v>3322</v>
      </c>
      <c r="S40">
        <v>537</v>
      </c>
      <c r="T40">
        <v>305</v>
      </c>
      <c r="U40">
        <v>3859</v>
      </c>
    </row>
    <row r="41" spans="1:21">
      <c r="A41">
        <v>28222</v>
      </c>
      <c r="B41" t="s">
        <v>482</v>
      </c>
      <c r="C41">
        <v>10551</v>
      </c>
      <c r="D41" t="s">
        <v>462</v>
      </c>
      <c r="E41">
        <v>7316</v>
      </c>
      <c r="F41">
        <v>1318</v>
      </c>
      <c r="G41">
        <v>5998</v>
      </c>
      <c r="H41">
        <v>3155</v>
      </c>
      <c r="I41" t="s">
        <v>462</v>
      </c>
      <c r="J41">
        <v>2953</v>
      </c>
      <c r="K41">
        <v>159</v>
      </c>
      <c r="L41">
        <v>43</v>
      </c>
      <c r="M41">
        <v>80</v>
      </c>
      <c r="N41">
        <v>3112</v>
      </c>
      <c r="O41">
        <v>10688</v>
      </c>
      <c r="P41">
        <v>3249</v>
      </c>
      <c r="Q41" t="s">
        <v>462</v>
      </c>
      <c r="R41">
        <v>3167</v>
      </c>
      <c r="S41">
        <v>82</v>
      </c>
      <c r="T41">
        <v>123</v>
      </c>
      <c r="U41">
        <v>3249</v>
      </c>
    </row>
    <row r="42" spans="1:21">
      <c r="A42">
        <v>28223</v>
      </c>
      <c r="B42" t="s">
        <v>483</v>
      </c>
      <c r="C42">
        <v>31221</v>
      </c>
      <c r="D42" t="s">
        <v>462</v>
      </c>
      <c r="E42">
        <v>25219</v>
      </c>
      <c r="F42">
        <v>4469</v>
      </c>
      <c r="G42">
        <v>20750</v>
      </c>
      <c r="H42">
        <v>5662</v>
      </c>
      <c r="I42" t="s">
        <v>462</v>
      </c>
      <c r="J42">
        <v>3442</v>
      </c>
      <c r="K42">
        <v>2053</v>
      </c>
      <c r="L42">
        <v>167</v>
      </c>
      <c r="M42">
        <v>340</v>
      </c>
      <c r="N42">
        <v>5495</v>
      </c>
      <c r="O42">
        <v>30406</v>
      </c>
      <c r="P42">
        <v>4680</v>
      </c>
      <c r="Q42" t="s">
        <v>462</v>
      </c>
      <c r="R42">
        <v>3609</v>
      </c>
      <c r="S42">
        <v>1071</v>
      </c>
      <c r="T42">
        <v>507</v>
      </c>
      <c r="U42">
        <v>4680</v>
      </c>
    </row>
    <row r="43" spans="1:21">
      <c r="A43">
        <v>28224</v>
      </c>
      <c r="B43" t="s">
        <v>484</v>
      </c>
      <c r="C43">
        <v>23737</v>
      </c>
      <c r="D43" t="s">
        <v>462</v>
      </c>
      <c r="E43">
        <v>19054</v>
      </c>
      <c r="F43">
        <v>6853</v>
      </c>
      <c r="G43">
        <v>12201</v>
      </c>
      <c r="H43">
        <v>4145</v>
      </c>
      <c r="I43" t="s">
        <v>462</v>
      </c>
      <c r="J43">
        <v>3789</v>
      </c>
      <c r="K43">
        <v>245</v>
      </c>
      <c r="L43">
        <v>111</v>
      </c>
      <c r="M43">
        <v>538</v>
      </c>
      <c r="N43">
        <v>4034</v>
      </c>
      <c r="O43">
        <v>22975</v>
      </c>
      <c r="P43">
        <v>3272</v>
      </c>
      <c r="Q43" t="s">
        <v>462</v>
      </c>
      <c r="R43">
        <v>2972</v>
      </c>
      <c r="S43">
        <v>300</v>
      </c>
      <c r="T43">
        <v>649</v>
      </c>
      <c r="U43">
        <v>3272</v>
      </c>
    </row>
    <row r="44" spans="1:21">
      <c r="A44">
        <v>28225</v>
      </c>
      <c r="B44" t="s">
        <v>485</v>
      </c>
      <c r="C44">
        <v>14226</v>
      </c>
      <c r="D44" t="s">
        <v>462</v>
      </c>
      <c r="E44">
        <v>10605</v>
      </c>
      <c r="F44">
        <v>1570</v>
      </c>
      <c r="G44">
        <v>9035</v>
      </c>
      <c r="H44">
        <v>3488</v>
      </c>
      <c r="I44" t="s">
        <v>462</v>
      </c>
      <c r="J44">
        <v>2847</v>
      </c>
      <c r="K44">
        <v>578</v>
      </c>
      <c r="L44">
        <v>63</v>
      </c>
      <c r="M44">
        <v>133</v>
      </c>
      <c r="N44">
        <v>3425</v>
      </c>
      <c r="O44">
        <v>14185</v>
      </c>
      <c r="P44">
        <v>3384</v>
      </c>
      <c r="Q44" t="s">
        <v>462</v>
      </c>
      <c r="R44">
        <v>3132</v>
      </c>
      <c r="S44">
        <v>252</v>
      </c>
      <c r="T44">
        <v>196</v>
      </c>
      <c r="U44">
        <v>3384</v>
      </c>
    </row>
    <row r="45" spans="1:21">
      <c r="A45">
        <v>28226</v>
      </c>
      <c r="B45" t="s">
        <v>486</v>
      </c>
      <c r="C45">
        <v>19876</v>
      </c>
      <c r="D45" t="s">
        <v>462</v>
      </c>
      <c r="E45">
        <v>15612</v>
      </c>
      <c r="F45">
        <v>4056</v>
      </c>
      <c r="G45">
        <v>11556</v>
      </c>
      <c r="H45">
        <v>4027</v>
      </c>
      <c r="I45" t="s">
        <v>462</v>
      </c>
      <c r="J45">
        <v>3753</v>
      </c>
      <c r="K45">
        <v>209</v>
      </c>
      <c r="L45">
        <v>65</v>
      </c>
      <c r="M45">
        <v>237</v>
      </c>
      <c r="N45">
        <v>3962</v>
      </c>
      <c r="O45">
        <v>19642</v>
      </c>
      <c r="P45">
        <v>3728</v>
      </c>
      <c r="Q45" t="s">
        <v>462</v>
      </c>
      <c r="R45">
        <v>3396</v>
      </c>
      <c r="S45">
        <v>332</v>
      </c>
      <c r="T45">
        <v>302</v>
      </c>
      <c r="U45">
        <v>3728</v>
      </c>
    </row>
    <row r="46" spans="1:21">
      <c r="A46">
        <v>28227</v>
      </c>
      <c r="B46" t="s">
        <v>487</v>
      </c>
      <c r="C46">
        <v>17786</v>
      </c>
      <c r="D46" t="s">
        <v>462</v>
      </c>
      <c r="E46">
        <v>13149</v>
      </c>
      <c r="F46">
        <v>2445</v>
      </c>
      <c r="G46">
        <v>10704</v>
      </c>
      <c r="H46">
        <v>4400</v>
      </c>
      <c r="I46" t="s">
        <v>462</v>
      </c>
      <c r="J46">
        <v>4207</v>
      </c>
      <c r="K46">
        <v>104</v>
      </c>
      <c r="L46">
        <v>89</v>
      </c>
      <c r="M46">
        <v>237</v>
      </c>
      <c r="N46">
        <v>4311</v>
      </c>
      <c r="O46">
        <v>15959</v>
      </c>
      <c r="P46">
        <v>2484</v>
      </c>
      <c r="Q46" t="s">
        <v>462</v>
      </c>
      <c r="R46">
        <v>2417</v>
      </c>
      <c r="S46">
        <v>67</v>
      </c>
      <c r="T46">
        <v>326</v>
      </c>
      <c r="U46">
        <v>2484</v>
      </c>
    </row>
    <row r="47" spans="1:21">
      <c r="A47">
        <v>28228</v>
      </c>
      <c r="B47" t="s">
        <v>488</v>
      </c>
      <c r="C47">
        <v>20983</v>
      </c>
      <c r="D47" t="s">
        <v>462</v>
      </c>
      <c r="E47">
        <v>11866</v>
      </c>
      <c r="F47">
        <v>2370</v>
      </c>
      <c r="G47">
        <v>9496</v>
      </c>
      <c r="H47">
        <v>8543</v>
      </c>
      <c r="I47" t="s">
        <v>462</v>
      </c>
      <c r="J47">
        <v>8057</v>
      </c>
      <c r="K47">
        <v>286</v>
      </c>
      <c r="L47">
        <v>200</v>
      </c>
      <c r="M47">
        <v>574</v>
      </c>
      <c r="N47">
        <v>8343</v>
      </c>
      <c r="O47">
        <v>24598</v>
      </c>
      <c r="P47">
        <v>11958</v>
      </c>
      <c r="Q47" t="s">
        <v>462</v>
      </c>
      <c r="R47">
        <v>11610</v>
      </c>
      <c r="S47">
        <v>348</v>
      </c>
      <c r="T47">
        <v>774</v>
      </c>
      <c r="U47">
        <v>11958</v>
      </c>
    </row>
    <row r="48" spans="1:21">
      <c r="A48">
        <v>28229</v>
      </c>
      <c r="B48" t="s">
        <v>489</v>
      </c>
      <c r="C48">
        <v>34840</v>
      </c>
      <c r="D48" t="s">
        <v>462</v>
      </c>
      <c r="E48">
        <v>18701</v>
      </c>
      <c r="F48">
        <v>3122</v>
      </c>
      <c r="G48">
        <v>15579</v>
      </c>
      <c r="H48">
        <v>15369</v>
      </c>
      <c r="I48" t="s">
        <v>462</v>
      </c>
      <c r="J48">
        <v>14662</v>
      </c>
      <c r="K48">
        <v>447</v>
      </c>
      <c r="L48">
        <v>260</v>
      </c>
      <c r="M48">
        <v>770</v>
      </c>
      <c r="N48">
        <v>15109</v>
      </c>
      <c r="O48">
        <v>34235</v>
      </c>
      <c r="P48">
        <v>14504</v>
      </c>
      <c r="Q48" t="s">
        <v>462</v>
      </c>
      <c r="R48">
        <v>14300</v>
      </c>
      <c r="S48">
        <v>204</v>
      </c>
      <c r="T48">
        <v>1030</v>
      </c>
      <c r="U48">
        <v>14504</v>
      </c>
    </row>
    <row r="49" spans="1:21">
      <c r="A49">
        <v>28301</v>
      </c>
      <c r="B49" t="s">
        <v>490</v>
      </c>
      <c r="C49">
        <v>13228</v>
      </c>
      <c r="D49" t="s">
        <v>462</v>
      </c>
      <c r="E49">
        <v>4302</v>
      </c>
      <c r="F49">
        <v>1095</v>
      </c>
      <c r="G49">
        <v>3207</v>
      </c>
      <c r="H49">
        <v>8632</v>
      </c>
      <c r="I49" t="s">
        <v>462</v>
      </c>
      <c r="J49">
        <v>4192</v>
      </c>
      <c r="K49">
        <v>4240</v>
      </c>
      <c r="L49">
        <v>200</v>
      </c>
      <c r="M49">
        <v>294</v>
      </c>
      <c r="N49">
        <v>8432</v>
      </c>
      <c r="O49">
        <v>7873</v>
      </c>
      <c r="P49">
        <v>3077</v>
      </c>
      <c r="Q49" t="s">
        <v>462</v>
      </c>
      <c r="R49">
        <v>2409</v>
      </c>
      <c r="S49">
        <v>668</v>
      </c>
      <c r="T49">
        <v>494</v>
      </c>
      <c r="U49">
        <v>3077</v>
      </c>
    </row>
    <row r="50" spans="1:21">
      <c r="A50">
        <v>28365</v>
      </c>
      <c r="B50" t="s">
        <v>491</v>
      </c>
      <c r="C50">
        <v>9948</v>
      </c>
      <c r="D50" t="s">
        <v>462</v>
      </c>
      <c r="E50">
        <v>5569</v>
      </c>
      <c r="F50">
        <v>1348</v>
      </c>
      <c r="G50">
        <v>4221</v>
      </c>
      <c r="H50">
        <v>4136</v>
      </c>
      <c r="I50" t="s">
        <v>462</v>
      </c>
      <c r="J50">
        <v>3985</v>
      </c>
      <c r="K50">
        <v>63</v>
      </c>
      <c r="L50">
        <v>88</v>
      </c>
      <c r="M50">
        <v>243</v>
      </c>
      <c r="N50">
        <v>4048</v>
      </c>
      <c r="O50">
        <v>8324</v>
      </c>
      <c r="P50">
        <v>2424</v>
      </c>
      <c r="Q50" t="s">
        <v>462</v>
      </c>
      <c r="R50">
        <v>2393</v>
      </c>
      <c r="S50">
        <v>31</v>
      </c>
      <c r="T50">
        <v>331</v>
      </c>
      <c r="U50">
        <v>2424</v>
      </c>
    </row>
    <row r="51" spans="1:21">
      <c r="A51">
        <v>28381</v>
      </c>
      <c r="B51" t="s">
        <v>492</v>
      </c>
      <c r="C51">
        <v>13896</v>
      </c>
      <c r="D51" t="s">
        <v>462</v>
      </c>
      <c r="E51">
        <v>4983</v>
      </c>
      <c r="F51">
        <v>1329</v>
      </c>
      <c r="G51">
        <v>3654</v>
      </c>
      <c r="H51">
        <v>8656</v>
      </c>
      <c r="I51" t="s">
        <v>462</v>
      </c>
      <c r="J51">
        <v>8218</v>
      </c>
      <c r="K51">
        <v>326</v>
      </c>
      <c r="L51">
        <v>112</v>
      </c>
      <c r="M51">
        <v>257</v>
      </c>
      <c r="N51">
        <v>8544</v>
      </c>
      <c r="O51">
        <v>13918</v>
      </c>
      <c r="P51">
        <v>8566</v>
      </c>
      <c r="Q51" t="s">
        <v>462</v>
      </c>
      <c r="R51">
        <v>8507</v>
      </c>
      <c r="S51">
        <v>59</v>
      </c>
      <c r="T51">
        <v>369</v>
      </c>
      <c r="U51">
        <v>8566</v>
      </c>
    </row>
    <row r="52" spans="1:21">
      <c r="A52">
        <v>28382</v>
      </c>
      <c r="B52" t="s">
        <v>493</v>
      </c>
      <c r="C52">
        <v>14901</v>
      </c>
      <c r="D52" t="s">
        <v>462</v>
      </c>
      <c r="E52">
        <v>4064</v>
      </c>
      <c r="F52">
        <v>746</v>
      </c>
      <c r="G52">
        <v>3318</v>
      </c>
      <c r="H52">
        <v>10524</v>
      </c>
      <c r="I52" t="s">
        <v>462</v>
      </c>
      <c r="J52">
        <v>9914</v>
      </c>
      <c r="K52">
        <v>463</v>
      </c>
      <c r="L52">
        <v>147</v>
      </c>
      <c r="M52">
        <v>313</v>
      </c>
      <c r="N52">
        <v>10377</v>
      </c>
      <c r="O52">
        <v>11159</v>
      </c>
      <c r="P52">
        <v>6635</v>
      </c>
      <c r="Q52" t="s">
        <v>462</v>
      </c>
      <c r="R52">
        <v>6560</v>
      </c>
      <c r="S52">
        <v>75</v>
      </c>
      <c r="T52">
        <v>460</v>
      </c>
      <c r="U52">
        <v>6635</v>
      </c>
    </row>
    <row r="53" spans="1:21">
      <c r="A53">
        <v>28442</v>
      </c>
      <c r="B53" t="s">
        <v>494</v>
      </c>
      <c r="C53">
        <v>5546</v>
      </c>
      <c r="D53" t="s">
        <v>462</v>
      </c>
      <c r="E53">
        <v>2179</v>
      </c>
      <c r="F53">
        <v>559</v>
      </c>
      <c r="G53">
        <v>1620</v>
      </c>
      <c r="H53">
        <v>3344</v>
      </c>
      <c r="I53" t="s">
        <v>462</v>
      </c>
      <c r="J53">
        <v>3285</v>
      </c>
      <c r="K53">
        <v>44</v>
      </c>
      <c r="L53">
        <v>15</v>
      </c>
      <c r="M53">
        <v>23</v>
      </c>
      <c r="N53">
        <v>3329</v>
      </c>
      <c r="O53">
        <v>4182</v>
      </c>
      <c r="P53">
        <v>1965</v>
      </c>
      <c r="Q53" t="s">
        <v>462</v>
      </c>
      <c r="R53">
        <v>1958</v>
      </c>
      <c r="S53">
        <v>7</v>
      </c>
      <c r="T53">
        <v>38</v>
      </c>
      <c r="U53">
        <v>1965</v>
      </c>
    </row>
    <row r="54" spans="1:21">
      <c r="A54">
        <v>28443</v>
      </c>
      <c r="B54" t="s">
        <v>495</v>
      </c>
      <c r="C54">
        <v>9278</v>
      </c>
      <c r="D54" t="s">
        <v>462</v>
      </c>
      <c r="E54">
        <v>4255</v>
      </c>
      <c r="F54">
        <v>710</v>
      </c>
      <c r="G54">
        <v>3545</v>
      </c>
      <c r="H54">
        <v>4856</v>
      </c>
      <c r="I54" t="s">
        <v>462</v>
      </c>
      <c r="J54">
        <v>4658</v>
      </c>
      <c r="K54">
        <v>103</v>
      </c>
      <c r="L54">
        <v>95</v>
      </c>
      <c r="M54">
        <v>167</v>
      </c>
      <c r="N54">
        <v>4761</v>
      </c>
      <c r="O54">
        <v>12048</v>
      </c>
      <c r="P54">
        <v>7531</v>
      </c>
      <c r="Q54" t="s">
        <v>462</v>
      </c>
      <c r="R54">
        <v>7441</v>
      </c>
      <c r="S54">
        <v>90</v>
      </c>
      <c r="T54">
        <v>262</v>
      </c>
      <c r="U54">
        <v>7531</v>
      </c>
    </row>
    <row r="55" spans="1:21">
      <c r="A55">
        <v>28446</v>
      </c>
      <c r="B55" t="s">
        <v>496</v>
      </c>
      <c r="C55">
        <v>5114</v>
      </c>
      <c r="D55" t="s">
        <v>462</v>
      </c>
      <c r="E55">
        <v>2501</v>
      </c>
      <c r="F55">
        <v>456</v>
      </c>
      <c r="G55">
        <v>2045</v>
      </c>
      <c r="H55">
        <v>2572</v>
      </c>
      <c r="I55" t="s">
        <v>462</v>
      </c>
      <c r="J55">
        <v>2515</v>
      </c>
      <c r="K55">
        <v>36</v>
      </c>
      <c r="L55">
        <v>21</v>
      </c>
      <c r="M55">
        <v>41</v>
      </c>
      <c r="N55">
        <v>2551</v>
      </c>
      <c r="O55">
        <v>3922</v>
      </c>
      <c r="P55">
        <v>1359</v>
      </c>
      <c r="Q55" t="s">
        <v>462</v>
      </c>
      <c r="R55">
        <v>1327</v>
      </c>
      <c r="S55">
        <v>32</v>
      </c>
      <c r="T55">
        <v>62</v>
      </c>
      <c r="U55">
        <v>1359</v>
      </c>
    </row>
    <row r="56" spans="1:21">
      <c r="A56">
        <v>28464</v>
      </c>
      <c r="B56" t="s">
        <v>497</v>
      </c>
      <c r="C56">
        <v>15330</v>
      </c>
      <c r="D56" t="s">
        <v>462</v>
      </c>
      <c r="E56">
        <v>4811</v>
      </c>
      <c r="F56">
        <v>1081</v>
      </c>
      <c r="G56">
        <v>3730</v>
      </c>
      <c r="H56">
        <v>10425</v>
      </c>
      <c r="I56" t="s">
        <v>462</v>
      </c>
      <c r="J56">
        <v>10102</v>
      </c>
      <c r="K56">
        <v>266</v>
      </c>
      <c r="L56">
        <v>57</v>
      </c>
      <c r="M56">
        <v>94</v>
      </c>
      <c r="N56">
        <v>10368</v>
      </c>
      <c r="O56">
        <v>10227</v>
      </c>
      <c r="P56">
        <v>5265</v>
      </c>
      <c r="Q56" t="s">
        <v>462</v>
      </c>
      <c r="R56">
        <v>5219</v>
      </c>
      <c r="S56">
        <v>46</v>
      </c>
      <c r="T56">
        <v>151</v>
      </c>
      <c r="U56">
        <v>5265</v>
      </c>
    </row>
    <row r="57" spans="1:21">
      <c r="A57">
        <v>28481</v>
      </c>
      <c r="B57" t="s">
        <v>498</v>
      </c>
      <c r="C57">
        <v>6283</v>
      </c>
      <c r="D57" t="s">
        <v>462</v>
      </c>
      <c r="E57">
        <v>2908</v>
      </c>
      <c r="F57">
        <v>543</v>
      </c>
      <c r="G57">
        <v>2365</v>
      </c>
      <c r="H57">
        <v>3334</v>
      </c>
      <c r="I57" t="s">
        <v>462</v>
      </c>
      <c r="J57">
        <v>3033</v>
      </c>
      <c r="K57">
        <v>268</v>
      </c>
      <c r="L57">
        <v>33</v>
      </c>
      <c r="M57">
        <v>41</v>
      </c>
      <c r="N57">
        <v>3301</v>
      </c>
      <c r="O57">
        <v>5126</v>
      </c>
      <c r="P57">
        <v>2144</v>
      </c>
      <c r="Q57" t="s">
        <v>462</v>
      </c>
      <c r="R57">
        <v>2060</v>
      </c>
      <c r="S57">
        <v>84</v>
      </c>
      <c r="T57">
        <v>74</v>
      </c>
      <c r="U57">
        <v>2144</v>
      </c>
    </row>
    <row r="58" spans="1:21">
      <c r="A58">
        <v>28501</v>
      </c>
      <c r="B58" t="s">
        <v>499</v>
      </c>
      <c r="C58">
        <v>7376</v>
      </c>
      <c r="D58" t="s">
        <v>462</v>
      </c>
      <c r="E58">
        <v>5186</v>
      </c>
      <c r="F58">
        <v>1059</v>
      </c>
      <c r="G58">
        <v>4127</v>
      </c>
      <c r="H58">
        <v>2135</v>
      </c>
      <c r="I58" t="s">
        <v>462</v>
      </c>
      <c r="J58">
        <v>1876</v>
      </c>
      <c r="K58">
        <v>229</v>
      </c>
      <c r="L58">
        <v>30</v>
      </c>
      <c r="M58">
        <v>55</v>
      </c>
      <c r="N58">
        <v>2105</v>
      </c>
      <c r="O58">
        <v>7526</v>
      </c>
      <c r="P58">
        <v>2255</v>
      </c>
      <c r="Q58" t="s">
        <v>462</v>
      </c>
      <c r="R58">
        <v>1886</v>
      </c>
      <c r="S58">
        <v>369</v>
      </c>
      <c r="T58">
        <v>85</v>
      </c>
      <c r="U58">
        <v>2255</v>
      </c>
    </row>
    <row r="59" spans="1:21">
      <c r="A59">
        <v>28585</v>
      </c>
      <c r="B59" t="s">
        <v>500</v>
      </c>
      <c r="C59">
        <v>7902</v>
      </c>
      <c r="D59" t="s">
        <v>462</v>
      </c>
      <c r="E59">
        <v>5955</v>
      </c>
      <c r="F59">
        <v>1393</v>
      </c>
      <c r="G59">
        <v>4562</v>
      </c>
      <c r="H59">
        <v>1870</v>
      </c>
      <c r="I59" t="s">
        <v>462</v>
      </c>
      <c r="J59">
        <v>1764</v>
      </c>
      <c r="K59">
        <v>64</v>
      </c>
      <c r="L59">
        <v>42</v>
      </c>
      <c r="M59">
        <v>77</v>
      </c>
      <c r="N59">
        <v>1828</v>
      </c>
      <c r="O59">
        <v>7192</v>
      </c>
      <c r="P59">
        <v>1118</v>
      </c>
      <c r="Q59" t="s">
        <v>462</v>
      </c>
      <c r="R59">
        <v>1040</v>
      </c>
      <c r="S59">
        <v>78</v>
      </c>
      <c r="T59">
        <v>119</v>
      </c>
      <c r="U59">
        <v>1118</v>
      </c>
    </row>
    <row r="60" spans="1:21">
      <c r="A60">
        <v>28586</v>
      </c>
      <c r="B60" t="s">
        <v>501</v>
      </c>
      <c r="C60">
        <v>6537</v>
      </c>
      <c r="D60" t="s">
        <v>462</v>
      </c>
      <c r="E60">
        <v>5134</v>
      </c>
      <c r="F60">
        <v>1090</v>
      </c>
      <c r="G60">
        <v>4044</v>
      </c>
      <c r="H60">
        <v>1275</v>
      </c>
      <c r="I60" t="s">
        <v>462</v>
      </c>
      <c r="J60">
        <v>688</v>
      </c>
      <c r="K60">
        <v>544</v>
      </c>
      <c r="L60">
        <v>43</v>
      </c>
      <c r="M60">
        <v>128</v>
      </c>
      <c r="N60">
        <v>1232</v>
      </c>
      <c r="O60">
        <v>6117</v>
      </c>
      <c r="P60">
        <v>812</v>
      </c>
      <c r="Q60" t="s">
        <v>462</v>
      </c>
      <c r="R60">
        <v>515</v>
      </c>
      <c r="S60">
        <v>297</v>
      </c>
      <c r="T60">
        <v>171</v>
      </c>
      <c r="U60">
        <v>812</v>
      </c>
    </row>
  </sheetData>
  <phoneticPr fontId="3"/>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D55F3-D1C2-47D1-BC01-E387041646F4}">
  <dimension ref="A1:Y46"/>
  <sheetViews>
    <sheetView showGridLines="0"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8.1640625" defaultRowHeight="11"/>
  <cols>
    <col min="1" max="1" width="2.75" style="83" customWidth="1"/>
    <col min="2" max="2" width="17.5" style="83" customWidth="1"/>
    <col min="3" max="3" width="8.58203125" style="83" customWidth="1"/>
    <col min="4" max="4" width="8.1640625" style="83" customWidth="1"/>
    <col min="5" max="5" width="8.25" style="83" bestFit="1" customWidth="1"/>
    <col min="6" max="16384" width="8.1640625" style="83"/>
  </cols>
  <sheetData>
    <row r="1" spans="1:25" ht="13">
      <c r="B1" s="284" t="s">
        <v>257</v>
      </c>
      <c r="F1" s="285"/>
      <c r="G1" s="83" t="s">
        <v>374</v>
      </c>
    </row>
    <row r="2" spans="1:25">
      <c r="B2" s="83" t="s">
        <v>258</v>
      </c>
      <c r="S2" s="83" t="s">
        <v>259</v>
      </c>
      <c r="U2" s="286" t="s">
        <v>245</v>
      </c>
      <c r="W2" s="83" t="s">
        <v>233</v>
      </c>
      <c r="Y2" s="83" t="s">
        <v>260</v>
      </c>
    </row>
    <row r="3" spans="1:25" ht="44">
      <c r="B3" s="39"/>
      <c r="C3" s="40" t="s">
        <v>261</v>
      </c>
      <c r="D3" s="40" t="s">
        <v>262</v>
      </c>
      <c r="E3" s="40" t="s">
        <v>263</v>
      </c>
      <c r="F3" s="40" t="s">
        <v>264</v>
      </c>
      <c r="G3" s="40" t="s">
        <v>265</v>
      </c>
      <c r="H3" s="40" t="s">
        <v>266</v>
      </c>
      <c r="I3" s="40" t="s">
        <v>267</v>
      </c>
      <c r="J3" s="40" t="s">
        <v>268</v>
      </c>
      <c r="K3" s="41" t="s">
        <v>269</v>
      </c>
      <c r="L3" s="40" t="s">
        <v>402</v>
      </c>
      <c r="M3" s="40" t="s">
        <v>270</v>
      </c>
      <c r="N3" s="40" t="s">
        <v>186</v>
      </c>
      <c r="O3" s="40" t="s">
        <v>270</v>
      </c>
      <c r="P3" s="40" t="s">
        <v>264</v>
      </c>
      <c r="Q3" s="40" t="s">
        <v>271</v>
      </c>
      <c r="R3" s="40" t="s">
        <v>272</v>
      </c>
      <c r="S3" s="42" t="s">
        <v>273</v>
      </c>
      <c r="T3" s="40" t="s">
        <v>403</v>
      </c>
      <c r="U3" s="43" t="s">
        <v>245</v>
      </c>
      <c r="V3" s="44" t="s">
        <v>274</v>
      </c>
      <c r="W3" s="42" t="s">
        <v>275</v>
      </c>
      <c r="X3" s="40" t="s">
        <v>276</v>
      </c>
      <c r="Y3" s="43" t="s">
        <v>277</v>
      </c>
    </row>
    <row r="4" spans="1:25" ht="19">
      <c r="B4" s="45"/>
      <c r="C4" s="46" t="s">
        <v>197</v>
      </c>
      <c r="D4" s="46" t="s">
        <v>198</v>
      </c>
      <c r="E4" s="46" t="s">
        <v>278</v>
      </c>
      <c r="F4" s="46" t="s">
        <v>200</v>
      </c>
      <c r="G4" s="46" t="s">
        <v>279</v>
      </c>
      <c r="H4" s="46" t="s">
        <v>280</v>
      </c>
      <c r="I4" s="46" t="s">
        <v>281</v>
      </c>
      <c r="J4" s="46" t="s">
        <v>282</v>
      </c>
      <c r="K4" s="47" t="s">
        <v>283</v>
      </c>
      <c r="L4" s="46" t="s">
        <v>284</v>
      </c>
      <c r="M4" s="46" t="s">
        <v>285</v>
      </c>
      <c r="N4" s="46" t="s">
        <v>286</v>
      </c>
      <c r="O4" s="46" t="s">
        <v>287</v>
      </c>
      <c r="P4" s="46" t="s">
        <v>288</v>
      </c>
      <c r="Q4" s="46" t="s">
        <v>289</v>
      </c>
      <c r="R4" s="46" t="s">
        <v>290</v>
      </c>
      <c r="S4" s="46" t="s">
        <v>291</v>
      </c>
      <c r="T4" s="48" t="s">
        <v>292</v>
      </c>
      <c r="U4" s="47" t="s">
        <v>293</v>
      </c>
      <c r="V4" s="46" t="s">
        <v>294</v>
      </c>
      <c r="W4" s="46" t="s">
        <v>295</v>
      </c>
      <c r="X4" s="46" t="s">
        <v>296</v>
      </c>
      <c r="Y4" s="47" t="s">
        <v>297</v>
      </c>
    </row>
    <row r="5" spans="1:25">
      <c r="A5" s="277">
        <v>1</v>
      </c>
      <c r="B5" s="268" t="s">
        <v>73</v>
      </c>
      <c r="C5" s="282">
        <f>'データ入力（最終需要額等）'!C6</f>
        <v>100</v>
      </c>
      <c r="D5" s="312">
        <f>投入係数表!C5</f>
        <v>0.14878986376356981</v>
      </c>
      <c r="E5" s="302">
        <f t="shared" ref="E5:E25" si="0">$C$5*D5</f>
        <v>14.878986376356981</v>
      </c>
      <c r="F5" s="312">
        <f>分析係数表!C8</f>
        <v>0.17333290637377241</v>
      </c>
      <c r="G5" s="302">
        <f t="shared" ref="G5:G13" si="1">E5*F5</f>
        <v>2.5790179525097199</v>
      </c>
      <c r="H5" s="302">
        <f t="array" ref="H5:H43">MMULT(逆行列係数表!C5:AO43,G5:G43)</f>
        <v>2.7476081318727723</v>
      </c>
      <c r="I5" s="302">
        <f t="shared" ref="I5:I11" si="2">C5+H5</f>
        <v>102.74760813187277</v>
      </c>
      <c r="J5" s="312">
        <f>分析係数表!G8</f>
        <v>0.15155149614048036</v>
      </c>
      <c r="K5" s="304">
        <f t="shared" ref="K5:K10" si="3">I5*J5</f>
        <v>15.571553737241103</v>
      </c>
      <c r="L5" s="49" t="s">
        <v>132</v>
      </c>
      <c r="M5" s="50" t="s">
        <v>132</v>
      </c>
      <c r="N5" s="314">
        <f>分析係数表!I8</f>
        <v>1.1299182227411633E-2</v>
      </c>
      <c r="O5" s="306">
        <f t="shared" ref="O5:O11" si="4">$M$44*N5</f>
        <v>0.14237829287581938</v>
      </c>
      <c r="P5" s="312">
        <f>分析係数表!C8</f>
        <v>0.17333290637377241</v>
      </c>
      <c r="Q5" s="306">
        <f t="shared" ref="Q5:Q11" si="5">O5*P5</f>
        <v>2.4678843308701948E-2</v>
      </c>
      <c r="R5" s="306">
        <f t="array" ref="R5:R43">MMULT(逆行列係数表!C5:AO43,Q5:Q43)</f>
        <v>3.7329902458451518E-2</v>
      </c>
      <c r="S5" s="307">
        <f>I5+R5</f>
        <v>102.78493803433122</v>
      </c>
      <c r="T5" s="312">
        <f>分析係数表!F8</f>
        <v>0.42721038226158625</v>
      </c>
      <c r="U5" s="309">
        <f t="shared" ref="U5:U11" si="6">S5*T5</f>
        <v>43.910792668380097</v>
      </c>
      <c r="V5" s="316">
        <f>分析係数表!D8</f>
        <v>0.32298797552049696</v>
      </c>
      <c r="W5" s="287">
        <f t="shared" ref="W5:W12" si="7">ROUND(S5*V5,0)</f>
        <v>33</v>
      </c>
      <c r="X5" s="312">
        <f>分析係数表!E8</f>
        <v>0.12265584155979949</v>
      </c>
      <c r="Y5" s="288">
        <f t="shared" ref="Y5:Y11" si="8">ROUND(S5*X5,0)</f>
        <v>13</v>
      </c>
    </row>
    <row r="6" spans="1:25">
      <c r="A6" s="278">
        <v>2</v>
      </c>
      <c r="B6" s="268" t="s">
        <v>74</v>
      </c>
      <c r="C6" s="283"/>
      <c r="D6" s="312">
        <f>投入係数表!C6</f>
        <v>5.0435156994802714E-4</v>
      </c>
      <c r="E6" s="302">
        <f t="shared" si="0"/>
        <v>5.0435156994802714E-2</v>
      </c>
      <c r="F6" s="312">
        <f>分析係数表!C9</f>
        <v>0.39351462480142041</v>
      </c>
      <c r="G6" s="302">
        <f t="shared" si="1"/>
        <v>1.9846971881610526E-2</v>
      </c>
      <c r="H6" s="302">
        <v>3.0714066594067134E-2</v>
      </c>
      <c r="I6" s="302">
        <f t="shared" si="2"/>
        <v>3.0714066594067134E-2</v>
      </c>
      <c r="J6" s="312">
        <f>分析係数表!G9</f>
        <v>0.22817522849038765</v>
      </c>
      <c r="K6" s="304">
        <f t="shared" si="3"/>
        <v>7.0081891629702507E-3</v>
      </c>
      <c r="L6" s="49"/>
      <c r="M6" s="50"/>
      <c r="N6" s="314">
        <f>分析係数表!I9</f>
        <v>5.0911500837573466E-4</v>
      </c>
      <c r="O6" s="306">
        <f t="shared" si="4"/>
        <v>6.4152364579220149E-3</v>
      </c>
      <c r="P6" s="312">
        <f>分析係数表!C9</f>
        <v>0.39351462480142041</v>
      </c>
      <c r="Q6" s="306">
        <f t="shared" si="5"/>
        <v>2.5244893677515748E-3</v>
      </c>
      <c r="R6" s="306">
        <v>3.4757655521143781E-3</v>
      </c>
      <c r="S6" s="307">
        <f>I6+R6</f>
        <v>3.4189832146181515E-2</v>
      </c>
      <c r="T6" s="312">
        <f>分析係数表!F9</f>
        <v>0.63987813845992225</v>
      </c>
      <c r="U6" s="309">
        <f t="shared" si="6"/>
        <v>2.1877326147955838E-2</v>
      </c>
      <c r="V6" s="316">
        <f>分析係数表!D9</f>
        <v>0.29572434079210003</v>
      </c>
      <c r="W6" s="287">
        <f t="shared" si="7"/>
        <v>0</v>
      </c>
      <c r="X6" s="312">
        <f>分析係数表!E9</f>
        <v>0.26862065342998215</v>
      </c>
      <c r="Y6" s="288">
        <f t="shared" si="8"/>
        <v>0</v>
      </c>
    </row>
    <row r="7" spans="1:25">
      <c r="A7" s="278">
        <v>3</v>
      </c>
      <c r="B7" s="268" t="s">
        <v>75</v>
      </c>
      <c r="C7" s="283"/>
      <c r="D7" s="312">
        <f>投入係数表!C7</f>
        <v>0</v>
      </c>
      <c r="E7" s="302">
        <f t="shared" si="0"/>
        <v>0</v>
      </c>
      <c r="F7" s="312">
        <f>分析係数表!C10</f>
        <v>0.12671464860287895</v>
      </c>
      <c r="G7" s="302">
        <f t="shared" si="1"/>
        <v>0</v>
      </c>
      <c r="H7" s="302">
        <v>5.3989227775172845E-3</v>
      </c>
      <c r="I7" s="302">
        <f t="shared" si="2"/>
        <v>5.3989227775172845E-3</v>
      </c>
      <c r="J7" s="312">
        <f>分析係数表!G10</f>
        <v>0.17153349174243465</v>
      </c>
      <c r="K7" s="304">
        <f t="shared" si="3"/>
        <v>9.2609607567530343E-4</v>
      </c>
      <c r="L7" s="49"/>
      <c r="M7" s="50"/>
      <c r="N7" s="314">
        <f>分析係数表!I10</f>
        <v>1.1608350684055029E-3</v>
      </c>
      <c r="O7" s="306">
        <f t="shared" si="4"/>
        <v>1.4627405065563016E-2</v>
      </c>
      <c r="P7" s="312">
        <f>分析係数表!C10</f>
        <v>0.12671464860287895</v>
      </c>
      <c r="Q7" s="306">
        <f t="shared" si="5"/>
        <v>1.8535064928547893E-3</v>
      </c>
      <c r="R7" s="306">
        <v>2.8318367578233812E-3</v>
      </c>
      <c r="S7" s="307">
        <f>I7+R7</f>
        <v>8.2307595353406648E-3</v>
      </c>
      <c r="T7" s="312">
        <f>分析係数表!F10</f>
        <v>0.47381340455197063</v>
      </c>
      <c r="U7" s="309">
        <f t="shared" si="6"/>
        <v>3.8998441974883564E-3</v>
      </c>
      <c r="V7" s="316">
        <f>分析係数表!D10</f>
        <v>9.5045460793747427E-2</v>
      </c>
      <c r="W7" s="287">
        <f t="shared" si="7"/>
        <v>0</v>
      </c>
      <c r="X7" s="312">
        <f>分析係数表!E10</f>
        <v>4.2279520059697977E-2</v>
      </c>
      <c r="Y7" s="288">
        <f t="shared" si="8"/>
        <v>0</v>
      </c>
    </row>
    <row r="8" spans="1:25">
      <c r="A8" s="278">
        <v>4</v>
      </c>
      <c r="B8" s="268" t="s">
        <v>76</v>
      </c>
      <c r="C8" s="283"/>
      <c r="D8" s="312">
        <f>投入係数表!C8</f>
        <v>6.1506289018052096E-6</v>
      </c>
      <c r="E8" s="302">
        <f t="shared" si="0"/>
        <v>6.1506289018052097E-4</v>
      </c>
      <c r="F8" s="312">
        <f>分析係数表!C11</f>
        <v>9.348517078458185E-3</v>
      </c>
      <c r="G8" s="302">
        <f t="shared" si="1"/>
        <v>5.7499259331784518E-6</v>
      </c>
      <c r="H8" s="302">
        <v>6.2426792506363989E-3</v>
      </c>
      <c r="I8" s="302">
        <f t="shared" si="2"/>
        <v>6.2426792506363989E-3</v>
      </c>
      <c r="J8" s="312">
        <f>分析係数表!G11</f>
        <v>0.2579516055394917</v>
      </c>
      <c r="K8" s="304">
        <f t="shared" si="3"/>
        <v>1.61030913556973E-3</v>
      </c>
      <c r="L8" s="49"/>
      <c r="M8" s="50"/>
      <c r="N8" s="314">
        <f>分析係数表!I11</f>
        <v>-1.9466162084954558E-5</v>
      </c>
      <c r="O8" s="306">
        <f t="shared" si="4"/>
        <v>-2.4528845280290056E-4</v>
      </c>
      <c r="P8" s="312">
        <f>分析係数表!C11</f>
        <v>9.348517078458185E-3</v>
      </c>
      <c r="Q8" s="306">
        <f t="shared" si="5"/>
        <v>-2.2930832901765003E-6</v>
      </c>
      <c r="R8" s="306">
        <v>1.5331692832725404E-3</v>
      </c>
      <c r="S8" s="307">
        <f>I8+R8</f>
        <v>7.7758485339089398E-3</v>
      </c>
      <c r="T8" s="312">
        <f>分析係数表!F11</f>
        <v>0.54360066960888753</v>
      </c>
      <c r="U8" s="309">
        <f t="shared" si="6"/>
        <v>4.226956469810186E-3</v>
      </c>
      <c r="V8" s="316">
        <f>分析係数表!D11</f>
        <v>4.0785268604474206E-2</v>
      </c>
      <c r="W8" s="287">
        <f t="shared" si="7"/>
        <v>0</v>
      </c>
      <c r="X8" s="312">
        <f>分析係数表!E11</f>
        <v>3.926343022371024E-2</v>
      </c>
      <c r="Y8" s="288">
        <f t="shared" si="8"/>
        <v>0</v>
      </c>
    </row>
    <row r="9" spans="1:25">
      <c r="A9" s="278">
        <v>5</v>
      </c>
      <c r="B9" s="268" t="s">
        <v>77</v>
      </c>
      <c r="C9" s="283"/>
      <c r="D9" s="312">
        <f>投入係数表!C9</f>
        <v>0.13580588615185904</v>
      </c>
      <c r="E9" s="302">
        <f t="shared" si="0"/>
        <v>13.580588615185905</v>
      </c>
      <c r="F9" s="312">
        <f>分析係数表!C12</f>
        <v>0.26169189557273109</v>
      </c>
      <c r="G9" s="302">
        <f t="shared" si="1"/>
        <v>3.5539299777014506</v>
      </c>
      <c r="H9" s="302">
        <v>3.8899266701939488</v>
      </c>
      <c r="I9" s="302">
        <f t="shared" si="2"/>
        <v>3.8899266701939488</v>
      </c>
      <c r="J9" s="312">
        <f>分析係数表!G12</f>
        <v>0.13770114594385849</v>
      </c>
      <c r="K9" s="304">
        <f t="shared" si="3"/>
        <v>0.5356473601232844</v>
      </c>
      <c r="L9" s="49"/>
      <c r="M9" s="50"/>
      <c r="N9" s="314">
        <f>分析係数表!I12</f>
        <v>0.10146071966313146</v>
      </c>
      <c r="O9" s="306">
        <f t="shared" si="4"/>
        <v>1.2784822625962657</v>
      </c>
      <c r="P9" s="312">
        <f>分析係数表!C12</f>
        <v>0.26169189557273109</v>
      </c>
      <c r="Q9" s="306">
        <f t="shared" si="5"/>
        <v>0.33456844675493097</v>
      </c>
      <c r="R9" s="306">
        <v>0.38429168208404019</v>
      </c>
      <c r="S9" s="307">
        <f t="shared" ref="S9:S38" si="9">I9+R9</f>
        <v>4.2742183522779893</v>
      </c>
      <c r="T9" s="312">
        <f>分析係数表!F12</f>
        <v>0.33651535386825859</v>
      </c>
      <c r="U9" s="309">
        <f t="shared" si="6"/>
        <v>1.4383401013270327</v>
      </c>
      <c r="V9" s="316">
        <f>分析係数表!D12</f>
        <v>3.4578030097235327E-2</v>
      </c>
      <c r="W9" s="287">
        <f t="shared" si="7"/>
        <v>0</v>
      </c>
      <c r="X9" s="312">
        <f>分析係数表!E12</f>
        <v>3.3355134693599395E-2</v>
      </c>
      <c r="Y9" s="288">
        <f t="shared" si="8"/>
        <v>0</v>
      </c>
    </row>
    <row r="10" spans="1:25">
      <c r="A10" s="278">
        <v>6</v>
      </c>
      <c r="B10" s="268" t="s">
        <v>78</v>
      </c>
      <c r="C10" s="283"/>
      <c r="D10" s="312">
        <f>投入係数表!C10</f>
        <v>2.4171971584094473E-3</v>
      </c>
      <c r="E10" s="302">
        <f t="shared" si="0"/>
        <v>0.24171971584094473</v>
      </c>
      <c r="F10" s="312">
        <f>分析係数表!C13</f>
        <v>8.2810371123538395E-2</v>
      </c>
      <c r="G10" s="302">
        <f t="shared" si="1"/>
        <v>2.0016899376664878E-2</v>
      </c>
      <c r="H10" s="302">
        <v>2.4623067356435466E-2</v>
      </c>
      <c r="I10" s="302">
        <f t="shared" si="2"/>
        <v>2.4623067356435466E-2</v>
      </c>
      <c r="J10" s="312">
        <f>分析係数表!G13</f>
        <v>0.2721720626600464</v>
      </c>
      <c r="K10" s="304">
        <f t="shared" si="3"/>
        <v>6.7017110314182967E-3</v>
      </c>
      <c r="L10" s="49"/>
      <c r="M10" s="50"/>
      <c r="N10" s="314">
        <f>分析係数表!I13</f>
        <v>1.212874021164739E-2</v>
      </c>
      <c r="O10" s="306">
        <f t="shared" si="4"/>
        <v>0.15283135463372763</v>
      </c>
      <c r="P10" s="312">
        <f>分析係数表!C13</f>
        <v>8.2810371123538395E-2</v>
      </c>
      <c r="Q10" s="306">
        <f t="shared" si="5"/>
        <v>1.2656021196532094E-2</v>
      </c>
      <c r="R10" s="306">
        <v>1.4413901905371554E-2</v>
      </c>
      <c r="S10" s="307">
        <f t="shared" si="9"/>
        <v>3.9036969261807018E-2</v>
      </c>
      <c r="T10" s="312">
        <f>分析係数表!F13</f>
        <v>0.39077170920544851</v>
      </c>
      <c r="U10" s="309">
        <f t="shared" si="6"/>
        <v>1.5254543200636884E-2</v>
      </c>
      <c r="V10" s="316">
        <f>分析係数表!D13</f>
        <v>0.12720758845381647</v>
      </c>
      <c r="W10" s="287">
        <f t="shared" si="7"/>
        <v>0</v>
      </c>
      <c r="X10" s="312">
        <f>分析係数表!E13</f>
        <v>9.5492852763317662E-2</v>
      </c>
      <c r="Y10" s="288">
        <f t="shared" si="8"/>
        <v>0</v>
      </c>
    </row>
    <row r="11" spans="1:25">
      <c r="A11" s="278">
        <v>7</v>
      </c>
      <c r="B11" s="268" t="s">
        <v>79</v>
      </c>
      <c r="C11" s="283"/>
      <c r="D11" s="312">
        <f>投入係数表!C11</f>
        <v>2.6410800504351569E-2</v>
      </c>
      <c r="E11" s="302">
        <f t="shared" si="0"/>
        <v>2.641080050435157</v>
      </c>
      <c r="F11" s="312">
        <f>分析係数表!C14</f>
        <v>0.29759344347769412</v>
      </c>
      <c r="G11" s="302">
        <f t="shared" si="1"/>
        <v>0.78596810670924044</v>
      </c>
      <c r="H11" s="302">
        <v>0.95879112271467892</v>
      </c>
      <c r="I11" s="302">
        <f t="shared" si="2"/>
        <v>0.95879112271467892</v>
      </c>
      <c r="J11" s="312">
        <f>分析係数表!G14</f>
        <v>0.17335642824825784</v>
      </c>
      <c r="K11" s="304">
        <f t="shared" ref="K11:K38" si="10">I11*J11</f>
        <v>0.16621260446995381</v>
      </c>
      <c r="L11" s="49"/>
      <c r="M11" s="50"/>
      <c r="N11" s="314">
        <f>分析係数表!I14</f>
        <v>1.9165801846449152E-3</v>
      </c>
      <c r="O11" s="306">
        <f t="shared" si="4"/>
        <v>2.4150368527322684E-2</v>
      </c>
      <c r="P11" s="312">
        <f>分析係数表!C14</f>
        <v>0.29759344347769412</v>
      </c>
      <c r="Q11" s="306">
        <f t="shared" si="5"/>
        <v>7.1869913313012861E-3</v>
      </c>
      <c r="R11" s="306">
        <v>2.7016222245386419E-2</v>
      </c>
      <c r="S11" s="307">
        <f t="shared" si="9"/>
        <v>0.98580734496006539</v>
      </c>
      <c r="T11" s="312">
        <f>分析係数表!F14</f>
        <v>0.35598651785260127</v>
      </c>
      <c r="U11" s="309">
        <f t="shared" si="6"/>
        <v>0.35093412400585178</v>
      </c>
      <c r="V11" s="316">
        <f>分析係数表!D14</f>
        <v>4.3833041969742803E-2</v>
      </c>
      <c r="W11" s="287">
        <f t="shared" si="7"/>
        <v>0</v>
      </c>
      <c r="X11" s="312">
        <f>分析係数表!E14</f>
        <v>3.8757158040430381E-2</v>
      </c>
      <c r="Y11" s="288">
        <f t="shared" si="8"/>
        <v>0</v>
      </c>
    </row>
    <row r="12" spans="1:25">
      <c r="A12" s="278">
        <v>8</v>
      </c>
      <c r="B12" s="268" t="s">
        <v>80</v>
      </c>
      <c r="C12" s="283"/>
      <c r="D12" s="312">
        <f>投入係数表!C12</f>
        <v>4.6910846634068332E-2</v>
      </c>
      <c r="E12" s="302">
        <f t="shared" si="0"/>
        <v>4.6910846634068335</v>
      </c>
      <c r="F12" s="312">
        <f>分析係数表!C15</f>
        <v>0.21593049601829584</v>
      </c>
      <c r="G12" s="302">
        <f t="shared" si="1"/>
        <v>1.012948238233258</v>
      </c>
      <c r="H12" s="302">
        <v>1.1592229443354183</v>
      </c>
      <c r="I12" s="302">
        <f t="shared" ref="I12:I38" si="11">C12+H12</f>
        <v>1.1592229443354183</v>
      </c>
      <c r="J12" s="312">
        <f>分析係数表!G15</f>
        <v>0.1171240792325445</v>
      </c>
      <c r="K12" s="304">
        <f t="shared" si="10"/>
        <v>0.13577291998052507</v>
      </c>
      <c r="L12" s="49"/>
      <c r="M12" s="50"/>
      <c r="N12" s="314">
        <f>分析係数表!I15</f>
        <v>7.9892300155183192E-3</v>
      </c>
      <c r="O12" s="306">
        <f t="shared" ref="O12:O43" si="12">$M$44*N12</f>
        <v>0.10067037667931533</v>
      </c>
      <c r="P12" s="312">
        <f>分析係数表!C15</f>
        <v>0.21593049601829584</v>
      </c>
      <c r="Q12" s="306">
        <f t="shared" ref="Q12:Q38" si="13">O12*P12</f>
        <v>2.1737804370713241E-2</v>
      </c>
      <c r="R12" s="306">
        <v>5.7111133597980285E-2</v>
      </c>
      <c r="S12" s="307">
        <f t="shared" si="9"/>
        <v>1.2163340779333986</v>
      </c>
      <c r="T12" s="312">
        <f>分析係数表!F15</f>
        <v>0.35842164855867914</v>
      </c>
      <c r="U12" s="309">
        <f t="shared" ref="U12:U43" si="14">S12*T12</f>
        <v>0.43596046541098965</v>
      </c>
      <c r="V12" s="316">
        <f>分析係数表!D15</f>
        <v>1.5678367482667734E-2</v>
      </c>
      <c r="W12" s="287">
        <f t="shared" si="7"/>
        <v>0</v>
      </c>
      <c r="X12" s="312">
        <f>分析係数表!E15</f>
        <v>1.5634458686506418E-2</v>
      </c>
      <c r="Y12" s="288">
        <f t="shared" ref="Y12:Y43" si="15">ROUND(S12*X12,0)</f>
        <v>0</v>
      </c>
    </row>
    <row r="13" spans="1:25">
      <c r="A13" s="278">
        <v>9</v>
      </c>
      <c r="B13" s="268" t="s">
        <v>81</v>
      </c>
      <c r="C13" s="283"/>
      <c r="D13" s="312">
        <f>投入係数表!C13</f>
        <v>2.1441092351692961E-2</v>
      </c>
      <c r="E13" s="302">
        <f t="shared" si="0"/>
        <v>2.1441092351692963</v>
      </c>
      <c r="F13" s="312">
        <f>分析係数表!C16</f>
        <v>0.18770505348742417</v>
      </c>
      <c r="G13" s="302">
        <f t="shared" si="1"/>
        <v>0.40246013867033287</v>
      </c>
      <c r="H13" s="302">
        <v>0.46488418836766943</v>
      </c>
      <c r="I13" s="302">
        <f t="shared" si="11"/>
        <v>0.46488418836766943</v>
      </c>
      <c r="J13" s="312">
        <f>分析係数表!G16</f>
        <v>1.5279579137581789E-2</v>
      </c>
      <c r="K13" s="304">
        <f t="shared" si="10"/>
        <v>7.1032347459742849E-3</v>
      </c>
      <c r="L13" s="49"/>
      <c r="M13" s="50"/>
      <c r="N13" s="314">
        <f>分析係数表!I16</f>
        <v>6.0242927132958465E-3</v>
      </c>
      <c r="O13" s="306">
        <f t="shared" si="12"/>
        <v>7.5910671678740188E-2</v>
      </c>
      <c r="P13" s="312">
        <f>分析係数表!C16</f>
        <v>0.18770505348742417</v>
      </c>
      <c r="Q13" s="306">
        <f t="shared" si="13"/>
        <v>1.4248816687724222E-2</v>
      </c>
      <c r="R13" s="306">
        <v>2.78801864922694E-2</v>
      </c>
      <c r="S13" s="307">
        <f t="shared" si="9"/>
        <v>0.49276437485993885</v>
      </c>
      <c r="T13" s="312">
        <f>分析係数表!F16</f>
        <v>0.2627694146106877</v>
      </c>
      <c r="U13" s="309">
        <f t="shared" si="14"/>
        <v>0.12948340632294761</v>
      </c>
      <c r="V13" s="316">
        <f>分析係数表!D16</f>
        <v>1.0339400475073228E-2</v>
      </c>
      <c r="W13" s="287">
        <f t="shared" ref="W13:W43" si="16">ROUND(S13*V13,0)</f>
        <v>0</v>
      </c>
      <c r="X13" s="312">
        <f>分析係数表!E16</f>
        <v>1.0339400475073228E-2</v>
      </c>
      <c r="Y13" s="288">
        <f t="shared" si="15"/>
        <v>0</v>
      </c>
    </row>
    <row r="14" spans="1:25">
      <c r="A14" s="278">
        <v>10</v>
      </c>
      <c r="B14" s="268" t="s">
        <v>82</v>
      </c>
      <c r="C14" s="283"/>
      <c r="D14" s="312">
        <f>投入係数表!C14</f>
        <v>8.0511732324630193E-3</v>
      </c>
      <c r="E14" s="302">
        <f t="shared" si="0"/>
        <v>0.80511732324630192</v>
      </c>
      <c r="F14" s="312">
        <f>分析係数表!C17</f>
        <v>0.24245613901755958</v>
      </c>
      <c r="G14" s="302">
        <f t="shared" ref="G14:G38" si="17">E14*F14</f>
        <v>0.19520563765045082</v>
      </c>
      <c r="H14" s="302">
        <v>0.26868254348600767</v>
      </c>
      <c r="I14" s="302">
        <f t="shared" si="11"/>
        <v>0.26868254348600767</v>
      </c>
      <c r="J14" s="312">
        <f>分析係数表!G17</f>
        <v>0.24054742090319753</v>
      </c>
      <c r="K14" s="304">
        <f t="shared" si="10"/>
        <v>6.4630892877270363E-2</v>
      </c>
      <c r="L14" s="49"/>
      <c r="M14" s="50"/>
      <c r="N14" s="314">
        <f>分析係数表!I17</f>
        <v>2.8816966460243139E-3</v>
      </c>
      <c r="O14" s="306">
        <f t="shared" si="12"/>
        <v>3.6311570234840246E-2</v>
      </c>
      <c r="P14" s="312">
        <f>分析係数表!C17</f>
        <v>0.24245613901755958</v>
      </c>
      <c r="Q14" s="306">
        <f t="shared" si="13"/>
        <v>8.8039631208043055E-3</v>
      </c>
      <c r="R14" s="306">
        <v>2.161584945533028E-2</v>
      </c>
      <c r="S14" s="307">
        <f t="shared" si="9"/>
        <v>0.29029839294133797</v>
      </c>
      <c r="T14" s="312">
        <f>分析係数表!F17</f>
        <v>0.42825667105631338</v>
      </c>
      <c r="U14" s="309">
        <f t="shared" si="14"/>
        <v>0.12432222337405498</v>
      </c>
      <c r="V14" s="316">
        <f>分析係数表!D17</f>
        <v>5.1560411778863557E-2</v>
      </c>
      <c r="W14" s="287">
        <f t="shared" si="16"/>
        <v>0</v>
      </c>
      <c r="X14" s="312">
        <f>分析係数表!E17</f>
        <v>4.9008807340167618E-2</v>
      </c>
      <c r="Y14" s="288">
        <f t="shared" si="15"/>
        <v>0</v>
      </c>
    </row>
    <row r="15" spans="1:25">
      <c r="A15" s="278">
        <v>11</v>
      </c>
      <c r="B15" s="268" t="s">
        <v>83</v>
      </c>
      <c r="C15" s="283"/>
      <c r="D15" s="312">
        <f>投入係数表!C15</f>
        <v>2.6324691699726298E-3</v>
      </c>
      <c r="E15" s="302">
        <f t="shared" si="0"/>
        <v>0.26324691699726299</v>
      </c>
      <c r="F15" s="312">
        <f>分析係数表!C18</f>
        <v>0.40831687749419565</v>
      </c>
      <c r="G15" s="302">
        <f t="shared" si="17"/>
        <v>0.10748815915829613</v>
      </c>
      <c r="H15" s="302">
        <v>0.1429577299576848</v>
      </c>
      <c r="I15" s="302">
        <f t="shared" si="11"/>
        <v>0.1429577299576848</v>
      </c>
      <c r="J15" s="312">
        <f>分析係数表!G18</f>
        <v>0.21766947174074985</v>
      </c>
      <c r="K15" s="304">
        <f t="shared" si="10"/>
        <v>3.1117533561146021E-2</v>
      </c>
      <c r="L15" s="49"/>
      <c r="M15" s="50"/>
      <c r="N15" s="314">
        <f>分析係数表!I18</f>
        <v>4.4543159123807785E-4</v>
      </c>
      <c r="O15" s="306">
        <f t="shared" si="12"/>
        <v>5.612776949431077E-3</v>
      </c>
      <c r="P15" s="312">
        <f>分析係数表!C18</f>
        <v>0.40831687749419565</v>
      </c>
      <c r="Q15" s="306">
        <f t="shared" si="13"/>
        <v>2.2917915580630941E-3</v>
      </c>
      <c r="R15" s="306">
        <v>7.358081785708211E-3</v>
      </c>
      <c r="S15" s="307">
        <f t="shared" si="9"/>
        <v>0.15031581174339301</v>
      </c>
      <c r="T15" s="312">
        <f>分析係数表!F18</f>
        <v>0.48997194925916815</v>
      </c>
      <c r="U15" s="309">
        <f t="shared" si="14"/>
        <v>7.3650531284384424E-2</v>
      </c>
      <c r="V15" s="316">
        <f>分析係数表!D18</f>
        <v>3.8565313316438733E-2</v>
      </c>
      <c r="W15" s="287">
        <f t="shared" si="16"/>
        <v>0</v>
      </c>
      <c r="X15" s="312">
        <f>分析係数表!E18</f>
        <v>3.6576455199010559E-2</v>
      </c>
      <c r="Y15" s="288">
        <f t="shared" si="15"/>
        <v>0</v>
      </c>
    </row>
    <row r="16" spans="1:25">
      <c r="A16" s="278">
        <v>12</v>
      </c>
      <c r="B16" s="268" t="s">
        <v>84</v>
      </c>
      <c r="C16" s="283"/>
      <c r="D16" s="312">
        <f>投入係数表!C16</f>
        <v>3.0753144509026051E-5</v>
      </c>
      <c r="E16" s="302">
        <f t="shared" si="0"/>
        <v>3.0753144509026052E-3</v>
      </c>
      <c r="F16" s="312">
        <f>分析係数表!C19</f>
        <v>0.72110086081153413</v>
      </c>
      <c r="G16" s="302">
        <f t="shared" si="17"/>
        <v>2.2176118978120191E-3</v>
      </c>
      <c r="H16" s="302">
        <v>5.9599495666906116E-2</v>
      </c>
      <c r="I16" s="302">
        <f t="shared" si="11"/>
        <v>5.9599495666906116E-2</v>
      </c>
      <c r="J16" s="312">
        <f>分析係数表!G19</f>
        <v>6.2445810408374151E-2</v>
      </c>
      <c r="K16" s="304">
        <f t="shared" si="10"/>
        <v>3.7217388068503362E-3</v>
      </c>
      <c r="L16" s="49"/>
      <c r="M16" s="50"/>
      <c r="N16" s="314">
        <f>分析係数表!I19</f>
        <v>-1.2604560155461526E-4</v>
      </c>
      <c r="O16" s="306">
        <f t="shared" si="12"/>
        <v>-1.5882704794613154E-3</v>
      </c>
      <c r="P16" s="312">
        <f>分析係数表!C19</f>
        <v>0.72110086081153413</v>
      </c>
      <c r="Q16" s="306">
        <f t="shared" si="13"/>
        <v>-1.1453032099411026E-3</v>
      </c>
      <c r="R16" s="306">
        <v>9.0585900949067769E-3</v>
      </c>
      <c r="S16" s="307">
        <f t="shared" si="9"/>
        <v>6.8658085761812898E-2</v>
      </c>
      <c r="T16" s="312">
        <f>分析係数表!F19</f>
        <v>0.21331101927013058</v>
      </c>
      <c r="U16" s="309">
        <f t="shared" si="14"/>
        <v>1.4645526254988349E-2</v>
      </c>
      <c r="V16" s="316">
        <f>分析係数表!D19</f>
        <v>1.2736199640345095E-2</v>
      </c>
      <c r="W16" s="287">
        <f t="shared" si="16"/>
        <v>0</v>
      </c>
      <c r="X16" s="312">
        <f>分析係数表!E19</f>
        <v>1.2523714081279422E-2</v>
      </c>
      <c r="Y16" s="288">
        <f t="shared" si="15"/>
        <v>0</v>
      </c>
    </row>
    <row r="17" spans="1:25">
      <c r="A17" s="278">
        <v>13</v>
      </c>
      <c r="B17" s="268" t="s">
        <v>85</v>
      </c>
      <c r="C17" s="283"/>
      <c r="D17" s="312">
        <f>投入係数表!C17</f>
        <v>0</v>
      </c>
      <c r="E17" s="302">
        <f t="shared" si="0"/>
        <v>0</v>
      </c>
      <c r="F17" s="312">
        <f>分析係数表!C20</f>
        <v>4.9598906854145253E-2</v>
      </c>
      <c r="G17" s="302">
        <f t="shared" si="17"/>
        <v>0</v>
      </c>
      <c r="H17" s="302">
        <v>1.8907207052591478E-3</v>
      </c>
      <c r="I17" s="302">
        <f t="shared" si="11"/>
        <v>1.8907207052591478E-3</v>
      </c>
      <c r="J17" s="312">
        <f>分析係数表!G20</f>
        <v>0.11671945764775135</v>
      </c>
      <c r="K17" s="304">
        <f t="shared" si="10"/>
        <v>2.2068389528122166E-4</v>
      </c>
      <c r="L17" s="49"/>
      <c r="M17" s="50"/>
      <c r="N17" s="314">
        <f>分析係数表!I20</f>
        <v>7.0439320449493942E-4</v>
      </c>
      <c r="O17" s="306">
        <f t="shared" si="12"/>
        <v>8.8758903034606151E-3</v>
      </c>
      <c r="P17" s="312">
        <f>分析係数表!C20</f>
        <v>4.9598906854145253E-2</v>
      </c>
      <c r="Q17" s="306">
        <f t="shared" si="13"/>
        <v>4.402344564089541E-4</v>
      </c>
      <c r="R17" s="306">
        <v>1.0082361296100686E-3</v>
      </c>
      <c r="S17" s="307">
        <f t="shared" si="9"/>
        <v>2.8989568348692166E-3</v>
      </c>
      <c r="T17" s="312">
        <f>分析係数表!F20</f>
        <v>0.2109583665362576</v>
      </c>
      <c r="U17" s="309">
        <f t="shared" si="14"/>
        <v>6.1155919854312944E-4</v>
      </c>
      <c r="V17" s="316">
        <f>分析係数表!D20</f>
        <v>3.0797631013066269E-2</v>
      </c>
      <c r="W17" s="287">
        <f t="shared" si="16"/>
        <v>0</v>
      </c>
      <c r="X17" s="312">
        <f>分析係数表!E20</f>
        <v>2.9972730221401771E-2</v>
      </c>
      <c r="Y17" s="288">
        <f t="shared" si="15"/>
        <v>0</v>
      </c>
    </row>
    <row r="18" spans="1:25">
      <c r="A18" s="278">
        <v>14</v>
      </c>
      <c r="B18" s="268" t="s">
        <v>86</v>
      </c>
      <c r="C18" s="283"/>
      <c r="D18" s="312">
        <f>投入係数表!C18</f>
        <v>2.8231386659285911E-3</v>
      </c>
      <c r="E18" s="302">
        <f t="shared" si="0"/>
        <v>0.28231386659285912</v>
      </c>
      <c r="F18" s="312">
        <f>分析係数表!C21</f>
        <v>0.28411166756853934</v>
      </c>
      <c r="G18" s="302">
        <f t="shared" si="17"/>
        <v>8.0208663415419351E-2</v>
      </c>
      <c r="H18" s="302">
        <v>0.12965191837520745</v>
      </c>
      <c r="I18" s="302">
        <f t="shared" si="11"/>
        <v>0.12965191837520745</v>
      </c>
      <c r="J18" s="312">
        <f>分析係数表!G21</f>
        <v>0.29005387701730417</v>
      </c>
      <c r="K18" s="304">
        <f t="shared" si="10"/>
        <v>3.7606041587459983E-2</v>
      </c>
      <c r="L18" s="49"/>
      <c r="M18" s="50"/>
      <c r="N18" s="314">
        <f>分析係数表!I21</f>
        <v>2.3737267060065176E-3</v>
      </c>
      <c r="O18" s="306">
        <f t="shared" si="12"/>
        <v>2.9910762509436049E-2</v>
      </c>
      <c r="P18" s="312">
        <f>分析係数表!C21</f>
        <v>0.28411166756853934</v>
      </c>
      <c r="Q18" s="306">
        <f t="shared" si="13"/>
        <v>8.497996614802425E-3</v>
      </c>
      <c r="R18" s="306">
        <v>1.6366198952935548E-2</v>
      </c>
      <c r="S18" s="307">
        <f t="shared" si="9"/>
        <v>0.14601811732814302</v>
      </c>
      <c r="T18" s="312">
        <f>分析係数表!F21</f>
        <v>0.45791147145628314</v>
      </c>
      <c r="U18" s="309">
        <f t="shared" si="14"/>
        <v>6.6863370965006164E-2</v>
      </c>
      <c r="V18" s="316">
        <f>分析係数表!D21</f>
        <v>5.9847590028896828E-2</v>
      </c>
      <c r="W18" s="287">
        <f t="shared" si="16"/>
        <v>0</v>
      </c>
      <c r="X18" s="312">
        <f>分析係数表!E21</f>
        <v>5.4782163530779596E-2</v>
      </c>
      <c r="Y18" s="288">
        <f t="shared" si="15"/>
        <v>0</v>
      </c>
    </row>
    <row r="19" spans="1:25">
      <c r="A19" s="278">
        <v>15</v>
      </c>
      <c r="B19" s="268" t="s">
        <v>70</v>
      </c>
      <c r="C19" s="283"/>
      <c r="D19" s="312">
        <f>投入係数表!C19</f>
        <v>0</v>
      </c>
      <c r="E19" s="302">
        <f t="shared" si="0"/>
        <v>0</v>
      </c>
      <c r="F19" s="312">
        <f>分析係数表!C22</f>
        <v>0.28280144764930404</v>
      </c>
      <c r="G19" s="302">
        <f t="shared" si="17"/>
        <v>0</v>
      </c>
      <c r="H19" s="302">
        <v>1.5250021005611375E-2</v>
      </c>
      <c r="I19" s="302">
        <f t="shared" si="11"/>
        <v>1.5250021005611375E-2</v>
      </c>
      <c r="J19" s="312">
        <f>分析係数表!G22</f>
        <v>0.21325815420745545</v>
      </c>
      <c r="K19" s="304">
        <f t="shared" si="10"/>
        <v>3.2521913312816052E-3</v>
      </c>
      <c r="L19" s="49"/>
      <c r="M19" s="50"/>
      <c r="N19" s="314">
        <f>分析係数表!I22</f>
        <v>5.2408897921031505E-5</v>
      </c>
      <c r="O19" s="306">
        <f t="shared" si="12"/>
        <v>6.6039198831550146E-4</v>
      </c>
      <c r="P19" s="312">
        <f>分析係数表!C22</f>
        <v>0.28280144764930404</v>
      </c>
      <c r="Q19" s="306">
        <f t="shared" si="13"/>
        <v>1.8675981031162609E-4</v>
      </c>
      <c r="R19" s="306">
        <v>2.8151644829822707E-3</v>
      </c>
      <c r="S19" s="307">
        <f t="shared" si="9"/>
        <v>1.8065185488593646E-2</v>
      </c>
      <c r="T19" s="312">
        <f>分析係数表!F22</f>
        <v>0.43073258580094059</v>
      </c>
      <c r="U19" s="309">
        <f t="shared" si="14"/>
        <v>7.7812640584755694E-3</v>
      </c>
      <c r="V19" s="316">
        <f>分析係数表!D22</f>
        <v>2.2938556731137788E-2</v>
      </c>
      <c r="W19" s="287">
        <f t="shared" si="16"/>
        <v>0</v>
      </c>
      <c r="X19" s="312">
        <f>分析係数表!E22</f>
        <v>2.2183368519679003E-2</v>
      </c>
      <c r="Y19" s="288">
        <f t="shared" si="15"/>
        <v>0</v>
      </c>
    </row>
    <row r="20" spans="1:25">
      <c r="A20" s="278">
        <v>16</v>
      </c>
      <c r="B20" s="268" t="s">
        <v>71</v>
      </c>
      <c r="C20" s="283"/>
      <c r="D20" s="312">
        <f>投入係数表!C20</f>
        <v>0</v>
      </c>
      <c r="E20" s="302">
        <f t="shared" si="0"/>
        <v>0</v>
      </c>
      <c r="F20" s="312">
        <f>分析係数表!C23</f>
        <v>0.31843177703160996</v>
      </c>
      <c r="G20" s="302">
        <f t="shared" si="17"/>
        <v>0</v>
      </c>
      <c r="H20" s="302">
        <v>2.0608439955866576E-2</v>
      </c>
      <c r="I20" s="302">
        <f t="shared" si="11"/>
        <v>2.0608439955866576E-2</v>
      </c>
      <c r="J20" s="312">
        <f>分析係数表!G23</f>
        <v>0.24379890925547271</v>
      </c>
      <c r="K20" s="304">
        <f t="shared" si="10"/>
        <v>5.024315182697173E-3</v>
      </c>
      <c r="L20" s="49"/>
      <c r="M20" s="50"/>
      <c r="N20" s="314">
        <f>分析係数表!I23</f>
        <v>7.2227388731505603E-6</v>
      </c>
      <c r="O20" s="306">
        <f t="shared" si="12"/>
        <v>9.1012005112388447E-5</v>
      </c>
      <c r="P20" s="312">
        <f>分析係数表!C23</f>
        <v>0.31843177703160996</v>
      </c>
      <c r="Q20" s="306">
        <f t="shared" si="13"/>
        <v>2.8981114519147823E-5</v>
      </c>
      <c r="R20" s="306">
        <v>2.7766594905468426E-3</v>
      </c>
      <c r="S20" s="307">
        <f t="shared" si="9"/>
        <v>2.338509944641342E-2</v>
      </c>
      <c r="T20" s="312">
        <f>分析係数表!F23</f>
        <v>0.43764444987651224</v>
      </c>
      <c r="U20" s="309">
        <f t="shared" si="14"/>
        <v>1.0234358982533132E-2</v>
      </c>
      <c r="V20" s="316">
        <f>分析係数表!D23</f>
        <v>3.7770855561684982E-2</v>
      </c>
      <c r="W20" s="287">
        <f t="shared" si="16"/>
        <v>0</v>
      </c>
      <c r="X20" s="312">
        <f>分析係数表!E23</f>
        <v>3.6503495425501575E-2</v>
      </c>
      <c r="Y20" s="288">
        <f t="shared" si="15"/>
        <v>0</v>
      </c>
    </row>
    <row r="21" spans="1:25">
      <c r="A21" s="278">
        <v>17</v>
      </c>
      <c r="B21" s="268" t="s">
        <v>72</v>
      </c>
      <c r="C21" s="283"/>
      <c r="D21" s="312">
        <f>投入係数表!C21</f>
        <v>1.2301257803610419E-5</v>
      </c>
      <c r="E21" s="302">
        <f t="shared" si="0"/>
        <v>1.2301257803610419E-3</v>
      </c>
      <c r="F21" s="312">
        <f>分析係数表!C24</f>
        <v>6.5709335168878003E-2</v>
      </c>
      <c r="G21" s="302">
        <f t="shared" si="17"/>
        <v>8.0830747201621306E-5</v>
      </c>
      <c r="H21" s="302">
        <v>1.5667598481509002E-3</v>
      </c>
      <c r="I21" s="302">
        <f t="shared" si="11"/>
        <v>1.5667598481509002E-3</v>
      </c>
      <c r="J21" s="312">
        <f>分析係数表!G24</f>
        <v>0.24633125110096343</v>
      </c>
      <c r="K21" s="304">
        <f t="shared" si="10"/>
        <v>3.8594191356976676E-4</v>
      </c>
      <c r="L21" s="49"/>
      <c r="M21" s="50"/>
      <c r="N21" s="314">
        <f>分析係数表!I24</f>
        <v>2.8080599423907303E-4</v>
      </c>
      <c r="O21" s="306">
        <f t="shared" si="12"/>
        <v>3.5383691743694438E-3</v>
      </c>
      <c r="P21" s="312">
        <f>分析係数表!C24</f>
        <v>6.5709335168878003E-2</v>
      </c>
      <c r="Q21" s="306">
        <f t="shared" si="13"/>
        <v>2.3250388602986792E-4</v>
      </c>
      <c r="R21" s="306">
        <v>1.0646408826884832E-3</v>
      </c>
      <c r="S21" s="307">
        <f t="shared" si="9"/>
        <v>2.6314007308393837E-3</v>
      </c>
      <c r="T21" s="312">
        <f>分析係数表!F24</f>
        <v>0.36721364788140759</v>
      </c>
      <c r="U21" s="309">
        <f t="shared" si="14"/>
        <v>9.6628626140933202E-4</v>
      </c>
      <c r="V21" s="316">
        <f>分析係数表!D24</f>
        <v>3.9309475738153632E-2</v>
      </c>
      <c r="W21" s="287">
        <f t="shared" si="16"/>
        <v>0</v>
      </c>
      <c r="X21" s="312">
        <f>分析係数表!E24</f>
        <v>3.8550657867992791E-2</v>
      </c>
      <c r="Y21" s="288">
        <f t="shared" si="15"/>
        <v>0</v>
      </c>
    </row>
    <row r="22" spans="1:25">
      <c r="A22" s="278">
        <v>18</v>
      </c>
      <c r="B22" s="268" t="s">
        <v>87</v>
      </c>
      <c r="C22" s="283"/>
      <c r="D22" s="312">
        <f>投入係数表!C22</f>
        <v>0</v>
      </c>
      <c r="E22" s="302">
        <f t="shared" si="0"/>
        <v>0</v>
      </c>
      <c r="F22" s="312">
        <f>分析係数表!C25</f>
        <v>0.13092441386923714</v>
      </c>
      <c r="G22" s="302">
        <f t="shared" si="17"/>
        <v>0</v>
      </c>
      <c r="H22" s="302">
        <v>9.1137024213384932E-3</v>
      </c>
      <c r="I22" s="302">
        <f t="shared" si="11"/>
        <v>9.1137024213384932E-3</v>
      </c>
      <c r="J22" s="312">
        <f>分析係数表!G25</f>
        <v>0.2605848403511512</v>
      </c>
      <c r="K22" s="304">
        <f t="shared" si="10"/>
        <v>2.3748926904723915E-3</v>
      </c>
      <c r="L22" s="49"/>
      <c r="M22" s="50"/>
      <c r="N22" s="314">
        <f>分析係数表!I25</f>
        <v>9.8123550057191766E-5</v>
      </c>
      <c r="O22" s="306">
        <f t="shared" si="12"/>
        <v>1.2364313865268382E-3</v>
      </c>
      <c r="P22" s="312">
        <f>分析係数表!C25</f>
        <v>0.13092441386923714</v>
      </c>
      <c r="Q22" s="306">
        <f t="shared" si="13"/>
        <v>1.6187905457055448E-4</v>
      </c>
      <c r="R22" s="306">
        <v>4.1483488578653227E-3</v>
      </c>
      <c r="S22" s="307">
        <f t="shared" si="9"/>
        <v>1.3262051279203817E-2</v>
      </c>
      <c r="T22" s="312">
        <f>分析係数表!F25</f>
        <v>0.33318683873123567</v>
      </c>
      <c r="U22" s="309">
        <f t="shared" si="14"/>
        <v>4.4187409408094598E-3</v>
      </c>
      <c r="V22" s="316">
        <f>分析係数表!D25</f>
        <v>4.284059086963312E-2</v>
      </c>
      <c r="W22" s="287">
        <f t="shared" si="16"/>
        <v>0</v>
      </c>
      <c r="X22" s="312">
        <f>分析係数表!E25</f>
        <v>4.249917369780222E-2</v>
      </c>
      <c r="Y22" s="288">
        <f t="shared" si="15"/>
        <v>0</v>
      </c>
    </row>
    <row r="23" spans="1:25">
      <c r="A23" s="278">
        <v>19</v>
      </c>
      <c r="B23" s="268" t="s">
        <v>88</v>
      </c>
      <c r="C23" s="283"/>
      <c r="D23" s="312">
        <f>投入係数表!C23</f>
        <v>3.0753144509026051E-5</v>
      </c>
      <c r="E23" s="302">
        <f t="shared" si="0"/>
        <v>3.0753144509026052E-3</v>
      </c>
      <c r="F23" s="312">
        <f>分析係数表!C26</f>
        <v>0.15308736674872969</v>
      </c>
      <c r="G23" s="302">
        <f t="shared" si="17"/>
        <v>4.7079179121299538E-4</v>
      </c>
      <c r="H23" s="302">
        <v>5.9803697377537515E-3</v>
      </c>
      <c r="I23" s="302">
        <f t="shared" si="11"/>
        <v>5.9803697377537515E-3</v>
      </c>
      <c r="J23" s="312">
        <f>分析係数表!G26</f>
        <v>0.20415569699579933</v>
      </c>
      <c r="K23" s="304">
        <f t="shared" si="10"/>
        <v>1.2209265521037028E-3</v>
      </c>
      <c r="L23" s="49"/>
      <c r="M23" s="50"/>
      <c r="N23" s="314">
        <f>分析係数表!I26</f>
        <v>8.8175548492147558E-3</v>
      </c>
      <c r="O23" s="306">
        <f t="shared" si="12"/>
        <v>0.11110789980220435</v>
      </c>
      <c r="P23" s="312">
        <f>分析係数表!C26</f>
        <v>0.15308736674872969</v>
      </c>
      <c r="Q23" s="306">
        <f t="shared" si="13"/>
        <v>1.700921580570117E-2</v>
      </c>
      <c r="R23" s="306">
        <v>1.8677147503668768E-2</v>
      </c>
      <c r="S23" s="307">
        <f t="shared" si="9"/>
        <v>2.4657517241422518E-2</v>
      </c>
      <c r="T23" s="312">
        <f>分析係数表!F26</f>
        <v>0.33811565690794865</v>
      </c>
      <c r="U23" s="309">
        <f t="shared" si="14"/>
        <v>8.337092639802644E-3</v>
      </c>
      <c r="V23" s="316">
        <f>分析係数表!D26</f>
        <v>3.3929737559631502E-2</v>
      </c>
      <c r="W23" s="287">
        <f t="shared" si="16"/>
        <v>0</v>
      </c>
      <c r="X23" s="312">
        <f>分析係数表!E26</f>
        <v>3.3531988342571602E-2</v>
      </c>
      <c r="Y23" s="288">
        <f t="shared" si="15"/>
        <v>0</v>
      </c>
    </row>
    <row r="24" spans="1:25">
      <c r="A24" s="278">
        <v>20</v>
      </c>
      <c r="B24" s="268" t="s">
        <v>89</v>
      </c>
      <c r="C24" s="283"/>
      <c r="D24" s="312">
        <f>投入係数表!C24</f>
        <v>0</v>
      </c>
      <c r="E24" s="302">
        <f t="shared" si="0"/>
        <v>0</v>
      </c>
      <c r="F24" s="312">
        <f>分析係数表!C27</f>
        <v>0.18884998044104273</v>
      </c>
      <c r="G24" s="302">
        <f t="shared" si="17"/>
        <v>0</v>
      </c>
      <c r="H24" s="302">
        <v>1.5295818957505225E-3</v>
      </c>
      <c r="I24" s="302">
        <f t="shared" si="11"/>
        <v>1.5295818957505225E-3</v>
      </c>
      <c r="J24" s="312">
        <f>分析係数表!G27</f>
        <v>0.16481626532719168</v>
      </c>
      <c r="K24" s="304">
        <f t="shared" si="10"/>
        <v>2.5209997556968698E-4</v>
      </c>
      <c r="L24" s="49"/>
      <c r="M24" s="50"/>
      <c r="N24" s="314">
        <f>分析係数表!I27</f>
        <v>2.2388024205688101E-2</v>
      </c>
      <c r="O24" s="306">
        <f t="shared" si="12"/>
        <v>0.28210613857836581</v>
      </c>
      <c r="P24" s="312">
        <f>分析係数表!C27</f>
        <v>0.18884998044104273</v>
      </c>
      <c r="Q24" s="306">
        <f t="shared" si="13"/>
        <v>5.3275738752822474E-2</v>
      </c>
      <c r="R24" s="306">
        <v>5.3741347213938181E-2</v>
      </c>
      <c r="S24" s="307">
        <f t="shared" si="9"/>
        <v>5.5270929109688706E-2</v>
      </c>
      <c r="T24" s="312">
        <f>分析係数表!F27</f>
        <v>0.29536956526946395</v>
      </c>
      <c r="U24" s="309">
        <f t="shared" si="14"/>
        <v>1.6325350303168115E-2</v>
      </c>
      <c r="V24" s="316">
        <f>分析係数表!D27</f>
        <v>2.042747265118797E-2</v>
      </c>
      <c r="W24" s="287">
        <f t="shared" si="16"/>
        <v>0</v>
      </c>
      <c r="X24" s="312">
        <f>分析係数表!E27</f>
        <v>2.035082172191522E-2</v>
      </c>
      <c r="Y24" s="288">
        <f t="shared" si="15"/>
        <v>0</v>
      </c>
    </row>
    <row r="25" spans="1:25">
      <c r="A25" s="278">
        <v>21</v>
      </c>
      <c r="B25" s="268" t="s">
        <v>90</v>
      </c>
      <c r="C25" s="283"/>
      <c r="D25" s="312">
        <f>投入係数表!C25</f>
        <v>6.1506289018052096E-6</v>
      </c>
      <c r="E25" s="302">
        <f t="shared" si="0"/>
        <v>6.1506289018052097E-4</v>
      </c>
      <c r="F25" s="312">
        <f>分析係数表!C28</f>
        <v>0.2115566871254172</v>
      </c>
      <c r="G25" s="302">
        <f t="shared" si="17"/>
        <v>1.3012066742037532E-4</v>
      </c>
      <c r="H25" s="302">
        <v>2.8536264876777389E-2</v>
      </c>
      <c r="I25" s="302">
        <f t="shared" si="11"/>
        <v>2.8536264876777389E-2</v>
      </c>
      <c r="J25" s="312">
        <f>分析係数表!G28</f>
        <v>0.18177207604774032</v>
      </c>
      <c r="K25" s="304">
        <f t="shared" si="10"/>
        <v>5.1870961093000408E-3</v>
      </c>
      <c r="L25" s="49"/>
      <c r="M25" s="50"/>
      <c r="N25" s="314">
        <f>分析係数表!I28</f>
        <v>7.2231792840574596E-3</v>
      </c>
      <c r="O25" s="306">
        <f t="shared" si="12"/>
        <v>9.1017554624895289E-2</v>
      </c>
      <c r="P25" s="312">
        <f>分析係数表!C28</f>
        <v>0.2115566871254172</v>
      </c>
      <c r="Q25" s="306">
        <f t="shared" si="13"/>
        <v>1.9255372326699542E-2</v>
      </c>
      <c r="R25" s="306">
        <v>2.5136851997120527E-2</v>
      </c>
      <c r="S25" s="307">
        <f t="shared" si="9"/>
        <v>5.3673116873897919E-2</v>
      </c>
      <c r="T25" s="312">
        <f>分析係数表!F28</f>
        <v>0.29628808224417325</v>
      </c>
      <c r="U25" s="309">
        <f t="shared" si="14"/>
        <v>1.5902704866634591E-2</v>
      </c>
      <c r="V25" s="316">
        <f>分析係数表!D28</f>
        <v>3.0551159487848582E-2</v>
      </c>
      <c r="W25" s="287">
        <f t="shared" si="16"/>
        <v>0</v>
      </c>
      <c r="X25" s="312">
        <f>分析係数表!E28</f>
        <v>3.018459578819983E-2</v>
      </c>
      <c r="Y25" s="288">
        <f t="shared" si="15"/>
        <v>0</v>
      </c>
    </row>
    <row r="26" spans="1:25">
      <c r="A26" s="278">
        <v>22</v>
      </c>
      <c r="B26" s="268" t="s">
        <v>64</v>
      </c>
      <c r="C26" s="283"/>
      <c r="D26" s="312">
        <f>投入係数表!C26</f>
        <v>8.6108804625272938E-4</v>
      </c>
      <c r="E26" s="302">
        <f t="shared" ref="E26:E38" si="18">$C$5*D26</f>
        <v>8.6108804625272942E-2</v>
      </c>
      <c r="F26" s="312">
        <f>分析係数表!C29</f>
        <v>0.4024048564090591</v>
      </c>
      <c r="G26" s="302">
        <f t="shared" si="17"/>
        <v>3.4650601160788684E-2</v>
      </c>
      <c r="H26" s="302">
        <v>9.4900040188927726E-2</v>
      </c>
      <c r="I26" s="302">
        <f t="shared" si="11"/>
        <v>9.4900040188927726E-2</v>
      </c>
      <c r="J26" s="312">
        <f>分析係数表!G29</f>
        <v>0.28848634430593861</v>
      </c>
      <c r="K26" s="304">
        <f t="shared" si="10"/>
        <v>2.7377365668590416E-2</v>
      </c>
      <c r="L26" s="49"/>
      <c r="M26" s="50"/>
      <c r="N26" s="314">
        <f>分析係数表!I29</f>
        <v>7.7130042947109994E-3</v>
      </c>
      <c r="O26" s="306">
        <f t="shared" si="12"/>
        <v>9.7189722435017153E-2</v>
      </c>
      <c r="P26" s="312">
        <f>分析係数表!C29</f>
        <v>0.4024048564090591</v>
      </c>
      <c r="Q26" s="306">
        <f t="shared" si="13"/>
        <v>3.9109616300899389E-2</v>
      </c>
      <c r="R26" s="306">
        <v>6.3532505299037437E-2</v>
      </c>
      <c r="S26" s="307">
        <f t="shared" si="9"/>
        <v>0.15843254548796515</v>
      </c>
      <c r="T26" s="312">
        <f>分析係数表!F29</f>
        <v>0.40202182464221792</v>
      </c>
      <c r="U26" s="309">
        <f t="shared" si="14"/>
        <v>6.369334101978294E-2</v>
      </c>
      <c r="V26" s="316">
        <f>分析係数表!D29</f>
        <v>7.9194780809421356E-2</v>
      </c>
      <c r="W26" s="287">
        <f t="shared" si="16"/>
        <v>0</v>
      </c>
      <c r="X26" s="312">
        <f>分析係数表!E29</f>
        <v>6.5944675090492746E-2</v>
      </c>
      <c r="Y26" s="288">
        <f t="shared" si="15"/>
        <v>0</v>
      </c>
    </row>
    <row r="27" spans="1:25">
      <c r="A27" s="278">
        <v>23</v>
      </c>
      <c r="B27" s="268" t="s">
        <v>91</v>
      </c>
      <c r="C27" s="283"/>
      <c r="D27" s="312">
        <f>投入係数表!C27</f>
        <v>4.6560260786665435E-3</v>
      </c>
      <c r="E27" s="302">
        <f t="shared" si="18"/>
        <v>0.46560260786665436</v>
      </c>
      <c r="F27" s="312">
        <f>分析係数表!C30</f>
        <v>1</v>
      </c>
      <c r="G27" s="302">
        <f t="shared" si="17"/>
        <v>0.46560260786665436</v>
      </c>
      <c r="H27" s="302">
        <v>0.59769981227196023</v>
      </c>
      <c r="I27" s="302">
        <f t="shared" si="11"/>
        <v>0.59769981227196023</v>
      </c>
      <c r="J27" s="312">
        <f>分析係数表!G30</f>
        <v>0.33838967095036887</v>
      </c>
      <c r="K27" s="304">
        <f t="shared" si="10"/>
        <v>0.20225544280180588</v>
      </c>
      <c r="L27" s="49"/>
      <c r="M27" s="50"/>
      <c r="N27" s="314">
        <f>分析係数表!I30</f>
        <v>0</v>
      </c>
      <c r="O27" s="306">
        <f t="shared" si="12"/>
        <v>0</v>
      </c>
      <c r="P27" s="312">
        <f>分析係数表!C30</f>
        <v>1</v>
      </c>
      <c r="Q27" s="306">
        <f t="shared" si="13"/>
        <v>0</v>
      </c>
      <c r="R27" s="306">
        <v>8.7777132164356314E-2</v>
      </c>
      <c r="S27" s="307">
        <f t="shared" si="9"/>
        <v>0.68547694443631657</v>
      </c>
      <c r="T27" s="312">
        <f>分析係数表!F30</f>
        <v>0.46362091424568164</v>
      </c>
      <c r="U27" s="309">
        <f t="shared" si="14"/>
        <v>0.31780144767390139</v>
      </c>
      <c r="V27" s="316">
        <f>分析係数表!D30</f>
        <v>7.3824536053885614E-2</v>
      </c>
      <c r="W27" s="287">
        <f t="shared" si="16"/>
        <v>0</v>
      </c>
      <c r="X27" s="312">
        <f>分析係数表!E30</f>
        <v>5.6949248710145881E-2</v>
      </c>
      <c r="Y27" s="288">
        <f t="shared" si="15"/>
        <v>0</v>
      </c>
    </row>
    <row r="28" spans="1:25">
      <c r="A28" s="278">
        <v>24</v>
      </c>
      <c r="B28" s="268" t="s">
        <v>92</v>
      </c>
      <c r="C28" s="283"/>
      <c r="D28" s="312">
        <f>投入係数表!C28</f>
        <v>1.1046529507642157E-2</v>
      </c>
      <c r="E28" s="302">
        <f t="shared" si="18"/>
        <v>1.1046529507642158</v>
      </c>
      <c r="F28" s="312">
        <f>分析係数表!C31</f>
        <v>0.99932498158227889</v>
      </c>
      <c r="G28" s="302">
        <f t="shared" si="17"/>
        <v>1.1039072896772599</v>
      </c>
      <c r="H28" s="302">
        <v>1.5686890552538191</v>
      </c>
      <c r="I28" s="302">
        <f t="shared" si="11"/>
        <v>1.5686890552538191</v>
      </c>
      <c r="J28" s="312">
        <f>分析係数表!G31</f>
        <v>7.0262508387801376E-2</v>
      </c>
      <c r="K28" s="304">
        <f t="shared" si="10"/>
        <v>0.11022002790262368</v>
      </c>
      <c r="L28" s="49"/>
      <c r="M28" s="50"/>
      <c r="N28" s="314">
        <f>分析係数表!I31</f>
        <v>3.314462019579964E-2</v>
      </c>
      <c r="O28" s="306">
        <f t="shared" si="12"/>
        <v>0.41764743204574228</v>
      </c>
      <c r="P28" s="312">
        <f>分析係数表!C31</f>
        <v>0.99932498158227889</v>
      </c>
      <c r="Q28" s="306">
        <f t="shared" si="13"/>
        <v>0.41736551233699748</v>
      </c>
      <c r="R28" s="306">
        <v>0.57781781660059328</v>
      </c>
      <c r="S28" s="307">
        <f t="shared" si="9"/>
        <v>2.1465068718544122</v>
      </c>
      <c r="T28" s="312">
        <f>分析係数表!F31</f>
        <v>0.39948542779773355</v>
      </c>
      <c r="U28" s="309">
        <f t="shared" si="14"/>
        <v>0.85749821597353471</v>
      </c>
      <c r="V28" s="316">
        <f>分析係数表!D31</f>
        <v>2.9145126840892164E-3</v>
      </c>
      <c r="W28" s="287">
        <f t="shared" si="16"/>
        <v>0</v>
      </c>
      <c r="X28" s="312">
        <f>分析係数表!E31</f>
        <v>2.9145126840892164E-3</v>
      </c>
      <c r="Y28" s="288">
        <f t="shared" si="15"/>
        <v>0</v>
      </c>
    </row>
    <row r="29" spans="1:25">
      <c r="A29" s="278">
        <v>25</v>
      </c>
      <c r="B29" s="268" t="s">
        <v>1</v>
      </c>
      <c r="C29" s="283"/>
      <c r="D29" s="312">
        <f>投入係数表!C29</f>
        <v>1.0640588000123013E-3</v>
      </c>
      <c r="E29" s="302">
        <f t="shared" si="18"/>
        <v>0.10640588000123014</v>
      </c>
      <c r="F29" s="312">
        <f>分析係数表!C32</f>
        <v>0.9998360837770528</v>
      </c>
      <c r="G29" s="302">
        <f t="shared" si="17"/>
        <v>0.10638843835128096</v>
      </c>
      <c r="H29" s="302">
        <v>0.1580876186914934</v>
      </c>
      <c r="I29" s="302">
        <f t="shared" si="11"/>
        <v>0.1580876186914934</v>
      </c>
      <c r="J29" s="312">
        <f>分析係数表!G32</f>
        <v>0.11380414292785156</v>
      </c>
      <c r="K29" s="304">
        <f t="shared" si="10"/>
        <v>1.7991025952690413E-2</v>
      </c>
      <c r="L29" s="49"/>
      <c r="M29" s="50"/>
      <c r="N29" s="314">
        <f>分析係数表!I32</f>
        <v>7.2296973654795713E-3</v>
      </c>
      <c r="O29" s="306">
        <f t="shared" si="12"/>
        <v>9.1099687409996716E-2</v>
      </c>
      <c r="P29" s="312">
        <f>分析係数表!C32</f>
        <v>0.9998360837770528</v>
      </c>
      <c r="Q29" s="306">
        <f t="shared" si="13"/>
        <v>9.1084754693324804E-2</v>
      </c>
      <c r="R29" s="306">
        <v>0.12300369857697588</v>
      </c>
      <c r="S29" s="307">
        <f t="shared" si="9"/>
        <v>0.28109131726846925</v>
      </c>
      <c r="T29" s="312">
        <f>分析係数表!F32</f>
        <v>0.44272670787830282</v>
      </c>
      <c r="U29" s="309">
        <f t="shared" si="14"/>
        <v>0.12444663350744492</v>
      </c>
      <c r="V29" s="316">
        <f>分析係数表!D32</f>
        <v>2.1120085933633119E-2</v>
      </c>
      <c r="W29" s="287">
        <f t="shared" si="16"/>
        <v>0</v>
      </c>
      <c r="X29" s="312">
        <f>分析係数表!E32</f>
        <v>2.1120085933633119E-2</v>
      </c>
      <c r="Y29" s="288">
        <f t="shared" si="15"/>
        <v>0</v>
      </c>
    </row>
    <row r="30" spans="1:25">
      <c r="A30" s="278">
        <v>26</v>
      </c>
      <c r="B30" s="268" t="s">
        <v>2</v>
      </c>
      <c r="C30" s="283"/>
      <c r="D30" s="312">
        <f>投入係数表!C30</f>
        <v>2.0297075375957192E-4</v>
      </c>
      <c r="E30" s="302">
        <f t="shared" si="18"/>
        <v>2.0297075375957194E-2</v>
      </c>
      <c r="F30" s="312">
        <f>分析係数表!C33</f>
        <v>0.99108509199615646</v>
      </c>
      <c r="G30" s="302">
        <f t="shared" si="17"/>
        <v>2.0116128816233456E-2</v>
      </c>
      <c r="H30" s="302">
        <v>0.10662359925905253</v>
      </c>
      <c r="I30" s="302">
        <f t="shared" si="11"/>
        <v>0.10662359925905253</v>
      </c>
      <c r="J30" s="312">
        <f>分析係数表!G33</f>
        <v>0.4529749017181946</v>
      </c>
      <c r="K30" s="304">
        <f t="shared" si="10"/>
        <v>4.8297814395209485E-2</v>
      </c>
      <c r="L30" s="49"/>
      <c r="M30" s="50"/>
      <c r="N30" s="314">
        <f>分析係数表!I33</f>
        <v>7.7168799106917146E-4</v>
      </c>
      <c r="O30" s="306">
        <f t="shared" si="12"/>
        <v>9.723855814507746E-3</v>
      </c>
      <c r="P30" s="312">
        <f>分析係数表!C33</f>
        <v>0.99108509199615646</v>
      </c>
      <c r="Q30" s="306">
        <f t="shared" si="13"/>
        <v>9.63716853447877E-3</v>
      </c>
      <c r="R30" s="306">
        <v>5.8637335167127443E-2</v>
      </c>
      <c r="S30" s="307">
        <f t="shared" si="9"/>
        <v>0.16526093442617998</v>
      </c>
      <c r="T30" s="312">
        <f>分析係数表!F33</f>
        <v>0.63278689994307047</v>
      </c>
      <c r="U30" s="309">
        <f t="shared" si="14"/>
        <v>0.10457495437723748</v>
      </c>
      <c r="V30" s="316">
        <f>分析係数表!D33</f>
        <v>8.7702783269007503E-2</v>
      </c>
      <c r="W30" s="287">
        <f t="shared" si="16"/>
        <v>0</v>
      </c>
      <c r="X30" s="312">
        <f>分析係数表!E33</f>
        <v>8.4336323251883824E-2</v>
      </c>
      <c r="Y30" s="288">
        <f t="shared" si="15"/>
        <v>0</v>
      </c>
    </row>
    <row r="31" spans="1:25">
      <c r="A31" s="278">
        <v>27</v>
      </c>
      <c r="B31" s="268" t="s">
        <v>65</v>
      </c>
      <c r="C31" s="283"/>
      <c r="D31" s="312">
        <f>投入係数表!C31</f>
        <v>5.8400221422640466E-2</v>
      </c>
      <c r="E31" s="302">
        <f t="shared" si="18"/>
        <v>5.840022142264047</v>
      </c>
      <c r="F31" s="312">
        <f>分析係数表!C34</f>
        <v>0.24606089914510665</v>
      </c>
      <c r="G31" s="302">
        <f t="shared" si="17"/>
        <v>1.4370010993528233</v>
      </c>
      <c r="H31" s="302">
        <v>1.63853241517699</v>
      </c>
      <c r="I31" s="302">
        <f t="shared" si="11"/>
        <v>1.63853241517699</v>
      </c>
      <c r="J31" s="312">
        <f>分析係数表!G34</f>
        <v>0.43749758717185111</v>
      </c>
      <c r="K31" s="304">
        <f t="shared" si="10"/>
        <v>0.71685397814279894</v>
      </c>
      <c r="L31" s="49"/>
      <c r="M31" s="50"/>
      <c r="N31" s="314">
        <f>分析係数表!I34</f>
        <v>0.137069350800852</v>
      </c>
      <c r="O31" s="306">
        <f t="shared" si="12"/>
        <v>1.7271781072153489</v>
      </c>
      <c r="P31" s="312">
        <f>分析係数表!C34</f>
        <v>0.24606089914510665</v>
      </c>
      <c r="Q31" s="306">
        <f t="shared" si="13"/>
        <v>0.42499099804515217</v>
      </c>
      <c r="R31" s="306">
        <v>0.47277105001773495</v>
      </c>
      <c r="S31" s="307">
        <f t="shared" si="9"/>
        <v>2.1113034651947249</v>
      </c>
      <c r="T31" s="312">
        <f>分析係数表!F34</f>
        <v>0.68044247766447119</v>
      </c>
      <c r="U31" s="309">
        <f t="shared" si="14"/>
        <v>1.4366205609586822</v>
      </c>
      <c r="V31" s="316">
        <f>分析係数表!D34</f>
        <v>0.15389009392691583</v>
      </c>
      <c r="W31" s="287">
        <f t="shared" si="16"/>
        <v>0</v>
      </c>
      <c r="X31" s="312">
        <f>分析係数表!E34</f>
        <v>0.1433320704064108</v>
      </c>
      <c r="Y31" s="288">
        <f t="shared" si="15"/>
        <v>0</v>
      </c>
    </row>
    <row r="32" spans="1:25">
      <c r="A32" s="278">
        <v>28</v>
      </c>
      <c r="B32" s="268" t="s">
        <v>66</v>
      </c>
      <c r="C32" s="283"/>
      <c r="D32" s="312">
        <f>投入係数表!C32</f>
        <v>7.7989974474890061E-3</v>
      </c>
      <c r="E32" s="302">
        <f t="shared" si="18"/>
        <v>0.77989974474890067</v>
      </c>
      <c r="F32" s="312">
        <f>分析係数表!C35</f>
        <v>0.75377646979277246</v>
      </c>
      <c r="G32" s="302">
        <f t="shared" si="17"/>
        <v>0.58787007638911071</v>
      </c>
      <c r="H32" s="302">
        <v>0.87487918543284648</v>
      </c>
      <c r="I32" s="302">
        <f t="shared" si="11"/>
        <v>0.87487918543284648</v>
      </c>
      <c r="J32" s="312">
        <f>分析係数表!G35</f>
        <v>0.30282397072447498</v>
      </c>
      <c r="K32" s="304">
        <f t="shared" si="10"/>
        <v>0.26493438883696879</v>
      </c>
      <c r="L32" s="49"/>
      <c r="M32" s="50"/>
      <c r="N32" s="314">
        <f>分析係数表!I35</f>
        <v>5.7629969222324183E-2</v>
      </c>
      <c r="O32" s="306">
        <f t="shared" si="12"/>
        <v>0.72618145908424325</v>
      </c>
      <c r="P32" s="312">
        <f>分析係数表!C35</f>
        <v>0.75377646979277246</v>
      </c>
      <c r="Q32" s="306">
        <f t="shared" si="13"/>
        <v>0.5473784966574855</v>
      </c>
      <c r="R32" s="306">
        <v>0.84898356114816653</v>
      </c>
      <c r="S32" s="307">
        <f t="shared" si="9"/>
        <v>1.723862746581013</v>
      </c>
      <c r="T32" s="312">
        <f>分析係数表!F35</f>
        <v>0.60548890850388704</v>
      </c>
      <c r="U32" s="309">
        <f t="shared" si="14"/>
        <v>1.0437797728378504</v>
      </c>
      <c r="V32" s="316">
        <f>分析係数表!D35</f>
        <v>4.0363234612300396E-2</v>
      </c>
      <c r="W32" s="287">
        <f t="shared" si="16"/>
        <v>0</v>
      </c>
      <c r="X32" s="312">
        <f>分析係数表!E35</f>
        <v>3.9154079363329694E-2</v>
      </c>
      <c r="Y32" s="288">
        <f t="shared" si="15"/>
        <v>0</v>
      </c>
    </row>
    <row r="33" spans="1:25">
      <c r="A33" s="278">
        <v>29</v>
      </c>
      <c r="B33" s="268" t="s">
        <v>93</v>
      </c>
      <c r="C33" s="283"/>
      <c r="D33" s="312">
        <f>投入係数表!C33</f>
        <v>6.0891226127871576E-4</v>
      </c>
      <c r="E33" s="302">
        <f t="shared" si="18"/>
        <v>6.0891226127871574E-2</v>
      </c>
      <c r="F33" s="312">
        <f>分析係数表!C36</f>
        <v>0.99118010215945485</v>
      </c>
      <c r="G33" s="302">
        <f t="shared" si="17"/>
        <v>6.035417173403821E-2</v>
      </c>
      <c r="H33" s="302">
        <v>0.34754658749550221</v>
      </c>
      <c r="I33" s="302">
        <f t="shared" si="11"/>
        <v>0.34754658749550221</v>
      </c>
      <c r="J33" s="312">
        <f>分析係数表!G36</f>
        <v>5.8650173764370726E-2</v>
      </c>
      <c r="K33" s="304">
        <f t="shared" si="10"/>
        <v>2.0383667747825279E-2</v>
      </c>
      <c r="L33" s="49"/>
      <c r="M33" s="50"/>
      <c r="N33" s="314">
        <f>分析係数表!I36</f>
        <v>0.2375179181177472</v>
      </c>
      <c r="O33" s="306">
        <f t="shared" si="12"/>
        <v>2.9929064801683651</v>
      </c>
      <c r="P33" s="312">
        <f>分析係数表!C36</f>
        <v>0.99118010215945485</v>
      </c>
      <c r="Q33" s="306">
        <f t="shared" si="13"/>
        <v>2.9665093507669744</v>
      </c>
      <c r="R33" s="306">
        <v>3.2433587917938902</v>
      </c>
      <c r="S33" s="307">
        <f t="shared" si="9"/>
        <v>3.5909053792893926</v>
      </c>
      <c r="T33" s="312">
        <f>分析係数表!F36</f>
        <v>0.81306518983088305</v>
      </c>
      <c r="U33" s="309">
        <f t="shared" si="14"/>
        <v>2.9196401638766689</v>
      </c>
      <c r="V33" s="316">
        <f>分析係数表!D36</f>
        <v>1.5774342104513773E-2</v>
      </c>
      <c r="W33" s="287">
        <f t="shared" si="16"/>
        <v>0</v>
      </c>
      <c r="X33" s="312">
        <f>分析係数表!E36</f>
        <v>1.3229670821596217E-2</v>
      </c>
      <c r="Y33" s="288">
        <f t="shared" si="15"/>
        <v>0</v>
      </c>
    </row>
    <row r="34" spans="1:25">
      <c r="A34" s="278">
        <v>30</v>
      </c>
      <c r="B34" s="268" t="s">
        <v>94</v>
      </c>
      <c r="C34" s="283"/>
      <c r="D34" s="312">
        <f>投入係数表!C34</f>
        <v>3.2173939785343053E-2</v>
      </c>
      <c r="E34" s="302">
        <f t="shared" si="18"/>
        <v>3.2173939785343055</v>
      </c>
      <c r="F34" s="312">
        <f>分析係数表!C37</f>
        <v>0.58105140483022077</v>
      </c>
      <c r="G34" s="302">
        <f t="shared" si="17"/>
        <v>1.8694712911196514</v>
      </c>
      <c r="H34" s="302">
        <v>2.316618733651068</v>
      </c>
      <c r="I34" s="302">
        <f t="shared" si="11"/>
        <v>2.316618733651068</v>
      </c>
      <c r="J34" s="312">
        <f>分析係数表!G37</f>
        <v>0.40235165952905672</v>
      </c>
      <c r="K34" s="304">
        <f t="shared" si="10"/>
        <v>0.93209539198060898</v>
      </c>
      <c r="L34" s="49"/>
      <c r="M34" s="50"/>
      <c r="N34" s="314">
        <f>分析係数表!I37</f>
        <v>4.2719417558337268E-2</v>
      </c>
      <c r="O34" s="306">
        <f t="shared" si="12"/>
        <v>0.53829716365222968</v>
      </c>
      <c r="P34" s="312">
        <f>分析係数表!C37</f>
        <v>0.58105140483022077</v>
      </c>
      <c r="Q34" s="306">
        <f t="shared" si="13"/>
        <v>0.31277832315625131</v>
      </c>
      <c r="R34" s="306">
        <v>0.42236282260508928</v>
      </c>
      <c r="S34" s="307">
        <f t="shared" si="9"/>
        <v>2.7389815562561575</v>
      </c>
      <c r="T34" s="312">
        <f>分析係数表!F37</f>
        <v>0.63403708963374472</v>
      </c>
      <c r="U34" s="309">
        <f t="shared" si="14"/>
        <v>1.736615894489159</v>
      </c>
      <c r="V34" s="316">
        <f>分析係数表!D37</f>
        <v>7.9200513574427991E-2</v>
      </c>
      <c r="W34" s="287">
        <f t="shared" si="16"/>
        <v>0</v>
      </c>
      <c r="X34" s="312">
        <f>分析係数表!E37</f>
        <v>7.3600662533244779E-2</v>
      </c>
      <c r="Y34" s="288">
        <f t="shared" si="15"/>
        <v>0</v>
      </c>
    </row>
    <row r="35" spans="1:25">
      <c r="A35" s="278">
        <v>31</v>
      </c>
      <c r="B35" s="268" t="s">
        <v>95</v>
      </c>
      <c r="C35" s="283"/>
      <c r="D35" s="312">
        <f>投入係数表!C35</f>
        <v>3.6534735676722946E-3</v>
      </c>
      <c r="E35" s="302">
        <f t="shared" si="18"/>
        <v>0.36534735676722946</v>
      </c>
      <c r="F35" s="312">
        <f>分析係数表!C38</f>
        <v>0.47456671407271833</v>
      </c>
      <c r="G35" s="302">
        <f t="shared" si="17"/>
        <v>0.17338169459617719</v>
      </c>
      <c r="H35" s="302">
        <v>0.41536436686280243</v>
      </c>
      <c r="I35" s="302">
        <f t="shared" si="11"/>
        <v>0.41536436686280243</v>
      </c>
      <c r="J35" s="312">
        <f>分析係数表!G38</f>
        <v>0.18003386475673192</v>
      </c>
      <c r="K35" s="304">
        <f t="shared" si="10"/>
        <v>7.4779652248543355E-2</v>
      </c>
      <c r="L35" s="49"/>
      <c r="M35" s="50"/>
      <c r="N35" s="314">
        <f>分析係数表!I38</f>
        <v>5.150358926080905E-2</v>
      </c>
      <c r="O35" s="306">
        <f t="shared" si="12"/>
        <v>0.64898441040641464</v>
      </c>
      <c r="P35" s="312">
        <f>分析係数表!C38</f>
        <v>0.47456671407271833</v>
      </c>
      <c r="Q35" s="306">
        <f t="shared" si="13"/>
        <v>0.30798639913099268</v>
      </c>
      <c r="R35" s="306">
        <v>0.43032926236476438</v>
      </c>
      <c r="S35" s="307">
        <f t="shared" si="9"/>
        <v>0.84569362922756675</v>
      </c>
      <c r="T35" s="312">
        <f>分析係数表!F38</f>
        <v>0.4997199825516766</v>
      </c>
      <c r="U35" s="309">
        <f t="shared" si="14"/>
        <v>0.42261000564166373</v>
      </c>
      <c r="V35" s="316">
        <f>分析係数表!D38</f>
        <v>3.5590827435143364E-2</v>
      </c>
      <c r="W35" s="287">
        <f t="shared" si="16"/>
        <v>0</v>
      </c>
      <c r="X35" s="312">
        <f>分析係数表!E38</f>
        <v>3.1059891839156476E-2</v>
      </c>
      <c r="Y35" s="288">
        <f t="shared" si="15"/>
        <v>0</v>
      </c>
    </row>
    <row r="36" spans="1:25">
      <c r="A36" s="278">
        <v>32</v>
      </c>
      <c r="B36" s="268" t="s">
        <v>67</v>
      </c>
      <c r="C36" s="283"/>
      <c r="D36" s="312">
        <f>投入係数表!C36</f>
        <v>0</v>
      </c>
      <c r="E36" s="302">
        <f t="shared" si="18"/>
        <v>0</v>
      </c>
      <c r="F36" s="312">
        <f>分析係数表!C39</f>
        <v>1</v>
      </c>
      <c r="G36" s="302">
        <f t="shared" si="17"/>
        <v>0</v>
      </c>
      <c r="H36" s="302">
        <v>4.1919269447459065E-2</v>
      </c>
      <c r="I36" s="302">
        <f t="shared" si="11"/>
        <v>4.1919269447459065E-2</v>
      </c>
      <c r="J36" s="312">
        <f>分析係数表!G39</f>
        <v>0.33345520667958617</v>
      </c>
      <c r="K36" s="304">
        <f t="shared" si="10"/>
        <v>1.3978198657459725E-2</v>
      </c>
      <c r="L36" s="49"/>
      <c r="M36" s="50"/>
      <c r="N36" s="314">
        <f>分析係数表!I39</f>
        <v>5.0851604954235139E-3</v>
      </c>
      <c r="O36" s="306">
        <f t="shared" si="12"/>
        <v>6.4076891209126949E-2</v>
      </c>
      <c r="P36" s="312">
        <f>分析係数表!C39</f>
        <v>1</v>
      </c>
      <c r="Q36" s="306">
        <f t="shared" si="13"/>
        <v>6.4076891209126949E-2</v>
      </c>
      <c r="R36" s="306">
        <v>6.6978579860425033E-2</v>
      </c>
      <c r="S36" s="307">
        <f t="shared" si="9"/>
        <v>0.1088978493078841</v>
      </c>
      <c r="T36" s="312">
        <f>分析係数表!F39</f>
        <v>0.70859596344355691</v>
      </c>
      <c r="U36" s="309">
        <f t="shared" si="14"/>
        <v>7.7164576447251415E-2</v>
      </c>
      <c r="V36" s="316">
        <f>分析係数表!D39</f>
        <v>4.8027598057070089E-2</v>
      </c>
      <c r="W36" s="287">
        <f t="shared" si="16"/>
        <v>0</v>
      </c>
      <c r="X36" s="312">
        <f>分析係数表!E39</f>
        <v>4.8027598057070089E-2</v>
      </c>
      <c r="Y36" s="288">
        <f t="shared" si="15"/>
        <v>0</v>
      </c>
    </row>
    <row r="37" spans="1:25">
      <c r="A37" s="278">
        <v>33</v>
      </c>
      <c r="B37" s="268" t="s">
        <v>96</v>
      </c>
      <c r="C37" s="283"/>
      <c r="D37" s="312">
        <f>投入係数表!C37</f>
        <v>4.9205031214441677E-5</v>
      </c>
      <c r="E37" s="302">
        <f t="shared" si="18"/>
        <v>4.9205031214441678E-3</v>
      </c>
      <c r="F37" s="312">
        <f>分析係数表!C40</f>
        <v>0.78927678494152065</v>
      </c>
      <c r="G37" s="302">
        <f t="shared" si="17"/>
        <v>3.8836388839881696E-3</v>
      </c>
      <c r="H37" s="302">
        <v>2.122644783070031E-2</v>
      </c>
      <c r="I37" s="302">
        <f t="shared" si="11"/>
        <v>2.122644783070031E-2</v>
      </c>
      <c r="J37" s="312">
        <f>分析係数表!G40</f>
        <v>0.52314226927728547</v>
      </c>
      <c r="K37" s="304">
        <f t="shared" si="10"/>
        <v>1.1104452086848474E-2</v>
      </c>
      <c r="L37" s="49"/>
      <c r="M37" s="50"/>
      <c r="N37" s="314">
        <f>分析係数表!I40</f>
        <v>3.428475595158087E-2</v>
      </c>
      <c r="O37" s="306">
        <f t="shared" si="12"/>
        <v>0.43201401002348322</v>
      </c>
      <c r="P37" s="312">
        <f>分析係数表!C40</f>
        <v>0.78927678494152065</v>
      </c>
      <c r="Q37" s="306">
        <f t="shared" si="13"/>
        <v>0.3409786288810287</v>
      </c>
      <c r="R37" s="306">
        <v>0.34804068576550978</v>
      </c>
      <c r="S37" s="307">
        <f t="shared" si="9"/>
        <v>0.36926713359621011</v>
      </c>
      <c r="T37" s="312">
        <f>分析係数表!F40</f>
        <v>0.70623799726049996</v>
      </c>
      <c r="U37" s="309">
        <f t="shared" si="14"/>
        <v>0.26079048088511292</v>
      </c>
      <c r="V37" s="316">
        <f>分析係数表!D40</f>
        <v>9.0697433955161888E-2</v>
      </c>
      <c r="W37" s="287">
        <f t="shared" si="16"/>
        <v>0</v>
      </c>
      <c r="X37" s="312">
        <f>分析係数表!E40</f>
        <v>9.0562666353757981E-2</v>
      </c>
      <c r="Y37" s="288">
        <f t="shared" si="15"/>
        <v>0</v>
      </c>
    </row>
    <row r="38" spans="1:25">
      <c r="A38" s="278">
        <v>34</v>
      </c>
      <c r="B38" s="268" t="s">
        <v>97</v>
      </c>
      <c r="C38" s="283"/>
      <c r="D38" s="312">
        <f>投入係数表!C38</f>
        <v>0</v>
      </c>
      <c r="E38" s="302">
        <f t="shared" si="18"/>
        <v>0</v>
      </c>
      <c r="F38" s="312">
        <f>分析係数表!C41</f>
        <v>0.99594790611943085</v>
      </c>
      <c r="G38" s="302">
        <f t="shared" si="17"/>
        <v>0</v>
      </c>
      <c r="H38" s="302">
        <v>3.4958122214289911E-3</v>
      </c>
      <c r="I38" s="302">
        <f t="shared" si="11"/>
        <v>3.4958122214289911E-3</v>
      </c>
      <c r="J38" s="312">
        <f>分析係数表!G41</f>
        <v>0.50896339569449323</v>
      </c>
      <c r="K38" s="304">
        <f t="shared" si="10"/>
        <v>1.7792404589288089E-3</v>
      </c>
      <c r="L38" s="49"/>
      <c r="M38" s="50"/>
      <c r="N38" s="314">
        <f>分析係数表!I41</f>
        <v>5.504775199299148E-2</v>
      </c>
      <c r="O38" s="306">
        <f t="shared" si="12"/>
        <v>0.69364355735406302</v>
      </c>
      <c r="P38" s="312">
        <f>分析係数表!C41</f>
        <v>0.99594790611943085</v>
      </c>
      <c r="Q38" s="306">
        <f t="shared" si="13"/>
        <v>0.69083284854001237</v>
      </c>
      <c r="R38" s="306">
        <v>0.70214199581602466</v>
      </c>
      <c r="S38" s="307">
        <f t="shared" si="9"/>
        <v>0.70563780803745368</v>
      </c>
      <c r="T38" s="312">
        <f>分析係数表!F41</f>
        <v>0.58132099287543681</v>
      </c>
      <c r="U38" s="309">
        <f t="shared" si="14"/>
        <v>0.41020207117877944</v>
      </c>
      <c r="V38" s="316">
        <f>分析係数表!D41</f>
        <v>0.12149342216939719</v>
      </c>
      <c r="W38" s="287">
        <f t="shared" si="16"/>
        <v>0</v>
      </c>
      <c r="X38" s="312">
        <f>分析係数表!E41</f>
        <v>0.11755967401821014</v>
      </c>
      <c r="Y38" s="288">
        <f t="shared" si="15"/>
        <v>0</v>
      </c>
    </row>
    <row r="39" spans="1:25">
      <c r="A39" s="278">
        <v>35</v>
      </c>
      <c r="B39" s="268" t="s">
        <v>3</v>
      </c>
      <c r="C39" s="283"/>
      <c r="D39" s="312">
        <f>投入係数表!C39</f>
        <v>2.0297075375957192E-3</v>
      </c>
      <c r="E39" s="302">
        <f>$C$5*D39</f>
        <v>0.20297075375957191</v>
      </c>
      <c r="F39" s="312">
        <f>分析係数表!C42</f>
        <v>0.9655414908579466</v>
      </c>
      <c r="G39" s="302">
        <f>E39*F39</f>
        <v>0.19597668418557823</v>
      </c>
      <c r="H39" s="302">
        <v>0.22973315482239548</v>
      </c>
      <c r="I39" s="302">
        <f>C39+H39</f>
        <v>0.22973315482239548</v>
      </c>
      <c r="J39" s="312">
        <f>分析係数表!G42</f>
        <v>0.53299358903562055</v>
      </c>
      <c r="K39" s="304">
        <f>I39*J39</f>
        <v>0.12244629870926445</v>
      </c>
      <c r="L39" s="49"/>
      <c r="M39" s="50"/>
      <c r="N39" s="314">
        <f>分析係数表!I42</f>
        <v>1.3420289237220641E-2</v>
      </c>
      <c r="O39" s="306">
        <f t="shared" si="12"/>
        <v>0.16910585501132458</v>
      </c>
      <c r="P39" s="312">
        <f>分析係数表!C42</f>
        <v>0.9655414908579466</v>
      </c>
      <c r="Q39" s="306">
        <f>O39*P39</f>
        <v>0.16327871936044211</v>
      </c>
      <c r="R39" s="306">
        <v>0.17546800244894203</v>
      </c>
      <c r="S39" s="307">
        <f>I39+R39</f>
        <v>0.40520115727133754</v>
      </c>
      <c r="T39" s="312">
        <f>分析係数表!F42</f>
        <v>0.58706867988829459</v>
      </c>
      <c r="U39" s="309">
        <f t="shared" si="14"/>
        <v>0.23788090848849336</v>
      </c>
      <c r="V39" s="316">
        <f>分析係数表!D42</f>
        <v>0.12536880137580664</v>
      </c>
      <c r="W39" s="287">
        <f t="shared" si="16"/>
        <v>0</v>
      </c>
      <c r="X39" s="312">
        <f>分析係数表!E42</f>
        <v>0.11770088827882173</v>
      </c>
      <c r="Y39" s="288">
        <f t="shared" si="15"/>
        <v>0</v>
      </c>
    </row>
    <row r="40" spans="1:25">
      <c r="A40" s="278">
        <v>36</v>
      </c>
      <c r="B40" s="268" t="s">
        <v>98</v>
      </c>
      <c r="C40" s="283"/>
      <c r="D40" s="312">
        <f>投入係数表!C40</f>
        <v>4.4788879662945535E-2</v>
      </c>
      <c r="E40" s="302">
        <f>$C$5*D40</f>
        <v>4.478887966294554</v>
      </c>
      <c r="F40" s="312">
        <f>分析係数表!C43</f>
        <v>0.68354347123018677</v>
      </c>
      <c r="G40" s="302">
        <f>E40*F40</f>
        <v>3.061514627732091</v>
      </c>
      <c r="H40" s="302">
        <v>4.3875070135565553</v>
      </c>
      <c r="I40" s="302">
        <f>C40+H40</f>
        <v>4.3875070135565553</v>
      </c>
      <c r="J40" s="312">
        <f>分析係数表!G43</f>
        <v>0.37257380440005849</v>
      </c>
      <c r="K40" s="304">
        <f>I40*J40</f>
        <v>1.6346701798727048</v>
      </c>
      <c r="L40" s="49"/>
      <c r="M40" s="50"/>
      <c r="N40" s="314">
        <f>分析係数表!I43</f>
        <v>1.4147055315786071E-2</v>
      </c>
      <c r="O40" s="306">
        <f t="shared" si="12"/>
        <v>0.17826366055013332</v>
      </c>
      <c r="P40" s="312">
        <f>分析係数表!C43</f>
        <v>0.68354347123018677</v>
      </c>
      <c r="Q40" s="306">
        <f>O40*P40</f>
        <v>0.12185096132663784</v>
      </c>
      <c r="R40" s="306">
        <v>0.57628667472401307</v>
      </c>
      <c r="S40" s="307">
        <f>I40+R40</f>
        <v>4.9637936882805684</v>
      </c>
      <c r="T40" s="312">
        <f>分析係数表!F43</f>
        <v>0.62240825035949521</v>
      </c>
      <c r="U40" s="309">
        <f t="shared" si="14"/>
        <v>3.0895061446682139</v>
      </c>
      <c r="V40" s="316">
        <f>分析係数表!D43</f>
        <v>0.13048156468325811</v>
      </c>
      <c r="W40" s="287">
        <f t="shared" si="16"/>
        <v>1</v>
      </c>
      <c r="X40" s="312">
        <f>分析係数表!E43</f>
        <v>0.11291103502841897</v>
      </c>
      <c r="Y40" s="288">
        <f t="shared" si="15"/>
        <v>1</v>
      </c>
    </row>
    <row r="41" spans="1:25">
      <c r="A41" s="278">
        <v>37</v>
      </c>
      <c r="B41" s="268" t="s">
        <v>99</v>
      </c>
      <c r="C41" s="283"/>
      <c r="D41" s="312">
        <f>投入係数表!C41</f>
        <v>1.8513392994433681E-3</v>
      </c>
      <c r="E41" s="302">
        <f>$C$5*D41</f>
        <v>0.18513392994433681</v>
      </c>
      <c r="F41" s="312">
        <f>分析係数表!C44</f>
        <v>0.55987382763194615</v>
      </c>
      <c r="G41" s="302">
        <f>E41*F41</f>
        <v>0.10365164198248042</v>
      </c>
      <c r="H41" s="302">
        <v>0.11716138614599074</v>
      </c>
      <c r="I41" s="302">
        <f>C41+H41</f>
        <v>0.11716138614599074</v>
      </c>
      <c r="J41" s="312">
        <f>分析係数表!G44</f>
        <v>0.32381925449611038</v>
      </c>
      <c r="K41" s="304">
        <f>I41*J41</f>
        <v>3.7939112717525633E-2</v>
      </c>
      <c r="L41" s="49"/>
      <c r="M41" s="50"/>
      <c r="N41" s="314">
        <f>分析係数表!I44</f>
        <v>0.11509284654657072</v>
      </c>
      <c r="O41" s="306">
        <f t="shared" si="12"/>
        <v>1.4502574331233864</v>
      </c>
      <c r="P41" s="312">
        <f>分析係数表!C44</f>
        <v>0.55987382763194615</v>
      </c>
      <c r="Q41" s="306">
        <f>O41*P41</f>
        <v>0.81196118013447149</v>
      </c>
      <c r="R41" s="306">
        <v>0.83379543629844466</v>
      </c>
      <c r="S41" s="307">
        <f>I41+R41</f>
        <v>0.95095682244443536</v>
      </c>
      <c r="T41" s="312">
        <f>分析係数表!F44</f>
        <v>0.5344179716450459</v>
      </c>
      <c r="U41" s="309">
        <f t="shared" si="14"/>
        <v>0.50820841617277324</v>
      </c>
      <c r="V41" s="316">
        <f>分析係数表!D44</f>
        <v>0.19836337849438287</v>
      </c>
      <c r="W41" s="287">
        <f t="shared" si="16"/>
        <v>0</v>
      </c>
      <c r="X41" s="312">
        <f>分析係数表!E44</f>
        <v>0.16230318686650563</v>
      </c>
      <c r="Y41" s="288">
        <f t="shared" si="15"/>
        <v>0</v>
      </c>
    </row>
    <row r="42" spans="1:25">
      <c r="A42" s="278">
        <v>38</v>
      </c>
      <c r="B42" s="268" t="s">
        <v>4</v>
      </c>
      <c r="C42" s="283"/>
      <c r="D42" s="312">
        <f>投入係数表!C42</f>
        <v>3.6288710520650735E-4</v>
      </c>
      <c r="E42" s="302">
        <f>$C$5*D42</f>
        <v>3.6288710520650733E-2</v>
      </c>
      <c r="F42" s="312">
        <f>分析係数表!C45</f>
        <v>1</v>
      </c>
      <c r="G42" s="302">
        <f>E42*F42</f>
        <v>3.6288710520650733E-2</v>
      </c>
      <c r="H42" s="302">
        <v>6.4938866432852932E-2</v>
      </c>
      <c r="I42" s="302">
        <f>C42+H42</f>
        <v>6.4938866432852932E-2</v>
      </c>
      <c r="J42" s="312">
        <f>分析係数表!G45</f>
        <v>0</v>
      </c>
      <c r="K42" s="304">
        <f>I42*J42</f>
        <v>0</v>
      </c>
      <c r="L42" s="49"/>
      <c r="M42" s="50"/>
      <c r="N42" s="314">
        <f>分析係数表!I45</f>
        <v>0</v>
      </c>
      <c r="O42" s="306">
        <f t="shared" si="12"/>
        <v>0</v>
      </c>
      <c r="P42" s="312">
        <f>分析係数表!C45</f>
        <v>1</v>
      </c>
      <c r="Q42" s="306">
        <f>O42*P42</f>
        <v>0</v>
      </c>
      <c r="R42" s="306">
        <v>1.4234873999301904E-2</v>
      </c>
      <c r="S42" s="307">
        <f>I42+R42</f>
        <v>7.9173740432154832E-2</v>
      </c>
      <c r="T42" s="312">
        <f>分析係数表!F45</f>
        <v>0</v>
      </c>
      <c r="U42" s="309">
        <f t="shared" si="14"/>
        <v>0</v>
      </c>
      <c r="V42" s="316">
        <f>分析係数表!D45</f>
        <v>0</v>
      </c>
      <c r="W42" s="287">
        <f t="shared" si="16"/>
        <v>0</v>
      </c>
      <c r="X42" s="312">
        <f>分析係数表!E45</f>
        <v>0</v>
      </c>
      <c r="Y42" s="288">
        <f t="shared" si="15"/>
        <v>0</v>
      </c>
    </row>
    <row r="43" spans="1:25">
      <c r="A43" s="278">
        <v>39</v>
      </c>
      <c r="B43" s="268" t="s">
        <v>5</v>
      </c>
      <c r="C43" s="283"/>
      <c r="D43" s="312">
        <f>投入係数表!C43</f>
        <v>5.455607835901221E-3</v>
      </c>
      <c r="E43" s="302">
        <f>$C$5*D43</f>
        <v>0.54556078359012206</v>
      </c>
      <c r="F43" s="312">
        <f>分析係数表!C46</f>
        <v>0.63561708735819755</v>
      </c>
      <c r="G43" s="302">
        <f>E43*F43</f>
        <v>0.3467677562424093</v>
      </c>
      <c r="H43" s="302">
        <v>0.41301280528875539</v>
      </c>
      <c r="I43" s="302">
        <f>C43+H43</f>
        <v>0.41301280528875539</v>
      </c>
      <c r="J43" s="312">
        <f>分析係数表!G46</f>
        <v>7.4261727822867345E-3</v>
      </c>
      <c r="K43" s="304">
        <f>I43*J43</f>
        <v>3.0671044533712461E-3</v>
      </c>
      <c r="L43" s="49"/>
      <c r="M43" s="50"/>
      <c r="N43" s="314">
        <f>分析係数表!I46</f>
        <v>7.1346566917706757E-6</v>
      </c>
      <c r="O43" s="306">
        <f t="shared" si="12"/>
        <v>8.9902102611017848E-5</v>
      </c>
      <c r="P43" s="312">
        <f>分析係数表!C46</f>
        <v>0.63561708735819755</v>
      </c>
      <c r="Q43" s="306">
        <f>O43*P43</f>
        <v>5.7143312608992971E-5</v>
      </c>
      <c r="R43" s="306">
        <v>2.8589109155379534E-2</v>
      </c>
      <c r="S43" s="307">
        <f>I43+R43</f>
        <v>0.44160191444413494</v>
      </c>
      <c r="T43" s="312">
        <f>分析係数表!F46</f>
        <v>0.64740426293918441</v>
      </c>
      <c r="U43" s="309">
        <f t="shared" si="14"/>
        <v>0.28589496193323793</v>
      </c>
      <c r="V43" s="316">
        <f>分析係数表!D46</f>
        <v>3.6867524451068895E-3</v>
      </c>
      <c r="W43" s="287">
        <f t="shared" si="16"/>
        <v>0</v>
      </c>
      <c r="X43" s="312">
        <f>分析係数表!E46</f>
        <v>3.6024838177901608E-3</v>
      </c>
      <c r="Y43" s="288">
        <f t="shared" si="15"/>
        <v>0</v>
      </c>
    </row>
    <row r="44" spans="1:25">
      <c r="A44" s="279">
        <v>40</v>
      </c>
      <c r="B44" s="276" t="s">
        <v>298</v>
      </c>
      <c r="C44" s="289">
        <f>SUM(C5:C43)</f>
        <v>100</v>
      </c>
      <c r="D44" s="313">
        <f>投入係数表!C44</f>
        <v>0.57087677214995236</v>
      </c>
      <c r="E44" s="303">
        <f>SUM(E5:E43)</f>
        <v>57.087677214995246</v>
      </c>
      <c r="F44" s="313">
        <f>分析係数表!C47</f>
        <v>0.59941121331825653</v>
      </c>
      <c r="G44" s="303">
        <f>SUM(G5:G43)</f>
        <v>18.366822308947238</v>
      </c>
      <c r="H44" s="303">
        <f>SUM(H5:H43)</f>
        <v>23.370715511426056</v>
      </c>
      <c r="I44" s="303">
        <f>SUM(I5:I43)</f>
        <v>123.37071551142604</v>
      </c>
      <c r="J44" s="313">
        <f>分析係数表!G47</f>
        <v>0.26745444124294698</v>
      </c>
      <c r="K44" s="305">
        <f>SUM(K5:K43)</f>
        <v>20.827703859083247</v>
      </c>
      <c r="L44" s="318">
        <f>'データ入力（最終需要額等）'!$H$32</f>
        <v>0.60499999999999998</v>
      </c>
      <c r="M44" s="303">
        <f>K44*L44</f>
        <v>12.600760834745364</v>
      </c>
      <c r="N44" s="315">
        <f>分析係数表!I47</f>
        <v>1</v>
      </c>
      <c r="O44" s="303">
        <f>SUM(O5:O43)</f>
        <v>12.600760834745362</v>
      </c>
      <c r="P44" s="313">
        <f>分析係数表!C47</f>
        <v>0.59941121331825653</v>
      </c>
      <c r="Q44" s="303">
        <f>SUM(Q5:Q43)</f>
        <v>7.8383687521048993</v>
      </c>
      <c r="R44" s="303">
        <f>SUM(R5:R43)</f>
        <v>9.7937602510297879</v>
      </c>
      <c r="S44" s="308">
        <f>SUM(S5:S43)</f>
        <v>133.16447576245582</v>
      </c>
      <c r="T44" s="313">
        <f>分析係数表!F47</f>
        <v>0.52032812004185636</v>
      </c>
      <c r="U44" s="310">
        <f>SUM(U5:U43)</f>
        <v>60.551756994722432</v>
      </c>
      <c r="V44" s="317">
        <f>分析係数表!D47</f>
        <v>6.7043132898265148E-2</v>
      </c>
      <c r="W44" s="290">
        <f>SUM(W5:W43)</f>
        <v>34</v>
      </c>
      <c r="X44" s="313">
        <f>分析係数表!E47</f>
        <v>6.0489972943054145E-2</v>
      </c>
      <c r="Y44" s="291">
        <f>SUM(Y5:Y43)</f>
        <v>14</v>
      </c>
    </row>
    <row r="45" spans="1:25">
      <c r="B45" s="292" t="s">
        <v>299</v>
      </c>
      <c r="C45" s="104" t="s">
        <v>300</v>
      </c>
      <c r="D45" s="104" t="s">
        <v>301</v>
      </c>
      <c r="E45" s="104"/>
      <c r="F45" s="104" t="s">
        <v>131</v>
      </c>
      <c r="G45" s="104"/>
      <c r="H45" s="104" t="s">
        <v>302</v>
      </c>
      <c r="I45" s="104"/>
      <c r="J45" s="104" t="s">
        <v>131</v>
      </c>
      <c r="K45" s="104"/>
      <c r="L45" s="104" t="s">
        <v>300</v>
      </c>
      <c r="M45" s="104"/>
      <c r="N45" s="104" t="s">
        <v>131</v>
      </c>
      <c r="O45" s="104"/>
      <c r="P45" s="104" t="s">
        <v>131</v>
      </c>
      <c r="Q45" s="104"/>
      <c r="R45" s="104"/>
      <c r="S45" s="104" t="s">
        <v>302</v>
      </c>
      <c r="T45" s="104" t="s">
        <v>131</v>
      </c>
      <c r="U45" s="104"/>
      <c r="V45" s="104" t="s">
        <v>131</v>
      </c>
      <c r="W45" s="104"/>
      <c r="X45" s="104" t="s">
        <v>131</v>
      </c>
      <c r="Y45" s="293"/>
    </row>
    <row r="46" spans="1:25">
      <c r="B46" s="83" t="s">
        <v>303</v>
      </c>
    </row>
  </sheetData>
  <phoneticPr fontId="3"/>
  <pageMargins left="0.78740157480314965" right="0" top="0.82677165354330717" bottom="0.78740157480314965" header="0.51181102362204722" footer="0.51181102362204722"/>
  <pageSetup paperSize="9" scale="80" orientation="portrait" r:id="rId1"/>
  <headerFooter alignWithMargins="0">
    <oddFooter>&amp;C&amp;"Fj丸ゴシック体-L,標準"&amp;12- 43 -</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E23AC-61D6-4639-8663-3513B81771E8}">
  <dimension ref="A1:Y46"/>
  <sheetViews>
    <sheetView showGridLines="0"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8.1640625" defaultRowHeight="11"/>
  <cols>
    <col min="1" max="1" width="2.75" style="83" customWidth="1"/>
    <col min="2" max="2" width="17.5" style="83" customWidth="1"/>
    <col min="3" max="3" width="8.58203125" style="83" customWidth="1"/>
    <col min="4" max="4" width="8.1640625" style="83" customWidth="1"/>
    <col min="5" max="5" width="8.25" style="83" bestFit="1" customWidth="1"/>
    <col min="6" max="16384" width="8.1640625" style="83"/>
  </cols>
  <sheetData>
    <row r="1" spans="1:25" ht="13">
      <c r="B1" s="284" t="s">
        <v>257</v>
      </c>
      <c r="F1" s="285"/>
      <c r="G1" s="83" t="s">
        <v>374</v>
      </c>
    </row>
    <row r="2" spans="1:25">
      <c r="B2" s="83" t="s">
        <v>109</v>
      </c>
      <c r="S2" s="83" t="s">
        <v>259</v>
      </c>
      <c r="U2" s="286" t="s">
        <v>245</v>
      </c>
      <c r="W2" s="83" t="s">
        <v>233</v>
      </c>
      <c r="Y2" s="83" t="s">
        <v>260</v>
      </c>
    </row>
    <row r="3" spans="1:25" ht="44">
      <c r="B3" s="39"/>
      <c r="C3" s="40" t="s">
        <v>261</v>
      </c>
      <c r="D3" s="40" t="s">
        <v>304</v>
      </c>
      <c r="E3" s="40" t="s">
        <v>263</v>
      </c>
      <c r="F3" s="40" t="s">
        <v>264</v>
      </c>
      <c r="G3" s="40" t="s">
        <v>265</v>
      </c>
      <c r="H3" s="40" t="s">
        <v>266</v>
      </c>
      <c r="I3" s="40" t="s">
        <v>267</v>
      </c>
      <c r="J3" s="40" t="s">
        <v>268</v>
      </c>
      <c r="K3" s="41" t="s">
        <v>269</v>
      </c>
      <c r="L3" s="40" t="s">
        <v>402</v>
      </c>
      <c r="M3" s="40" t="s">
        <v>270</v>
      </c>
      <c r="N3" s="40" t="s">
        <v>186</v>
      </c>
      <c r="O3" s="40" t="s">
        <v>270</v>
      </c>
      <c r="P3" s="40" t="s">
        <v>264</v>
      </c>
      <c r="Q3" s="40" t="s">
        <v>271</v>
      </c>
      <c r="R3" s="40" t="s">
        <v>272</v>
      </c>
      <c r="S3" s="42" t="s">
        <v>273</v>
      </c>
      <c r="T3" s="40" t="s">
        <v>403</v>
      </c>
      <c r="U3" s="43" t="s">
        <v>245</v>
      </c>
      <c r="V3" s="44" t="s">
        <v>274</v>
      </c>
      <c r="W3" s="42" t="s">
        <v>275</v>
      </c>
      <c r="X3" s="40" t="s">
        <v>276</v>
      </c>
      <c r="Y3" s="43" t="s">
        <v>277</v>
      </c>
    </row>
    <row r="4" spans="1:25" ht="19">
      <c r="B4" s="45"/>
      <c r="C4" s="46" t="s">
        <v>197</v>
      </c>
      <c r="D4" s="46" t="s">
        <v>198</v>
      </c>
      <c r="E4" s="46" t="s">
        <v>278</v>
      </c>
      <c r="F4" s="46" t="s">
        <v>200</v>
      </c>
      <c r="G4" s="46" t="s">
        <v>279</v>
      </c>
      <c r="H4" s="46" t="s">
        <v>280</v>
      </c>
      <c r="I4" s="46" t="s">
        <v>281</v>
      </c>
      <c r="J4" s="46" t="s">
        <v>282</v>
      </c>
      <c r="K4" s="47" t="s">
        <v>283</v>
      </c>
      <c r="L4" s="46" t="s">
        <v>284</v>
      </c>
      <c r="M4" s="46" t="s">
        <v>285</v>
      </c>
      <c r="N4" s="46" t="s">
        <v>286</v>
      </c>
      <c r="O4" s="46" t="s">
        <v>287</v>
      </c>
      <c r="P4" s="46" t="s">
        <v>288</v>
      </c>
      <c r="Q4" s="46" t="s">
        <v>289</v>
      </c>
      <c r="R4" s="46" t="s">
        <v>290</v>
      </c>
      <c r="S4" s="46" t="s">
        <v>291</v>
      </c>
      <c r="T4" s="48" t="s">
        <v>292</v>
      </c>
      <c r="U4" s="47" t="s">
        <v>293</v>
      </c>
      <c r="V4" s="46" t="s">
        <v>294</v>
      </c>
      <c r="W4" s="46" t="s">
        <v>295</v>
      </c>
      <c r="X4" s="46" t="s">
        <v>296</v>
      </c>
      <c r="Y4" s="47" t="s">
        <v>297</v>
      </c>
    </row>
    <row r="5" spans="1:25">
      <c r="A5" s="277">
        <v>1</v>
      </c>
      <c r="B5" s="268" t="s">
        <v>73</v>
      </c>
      <c r="C5" s="283"/>
      <c r="D5" s="312">
        <f>投入係数表!D5</f>
        <v>6.3031831074692715E-4</v>
      </c>
      <c r="E5" s="302">
        <f t="shared" ref="E5:E10" si="0">$C$6*D5</f>
        <v>6.3031831074692721E-2</v>
      </c>
      <c r="F5" s="312">
        <f>分析係数表!C8</f>
        <v>0.17333290637377241</v>
      </c>
      <c r="G5" s="302">
        <f t="shared" ref="G5:G11" si="1">E5*F5</f>
        <v>1.0925490474237153E-2</v>
      </c>
      <c r="H5" s="302">
        <f t="array" ref="H5:H43">MMULT(逆行列係数表!C5:AO43,G5:G43)</f>
        <v>1.8006845653944951E-2</v>
      </c>
      <c r="I5" s="302">
        <f t="shared" ref="I5:I13" si="2">C5+H5</f>
        <v>1.8006845653944951E-2</v>
      </c>
      <c r="J5" s="312">
        <f>分析係数表!G8</f>
        <v>0.15155149614048036</v>
      </c>
      <c r="K5" s="304">
        <f>I5*J5</f>
        <v>2.7289643996260635E-3</v>
      </c>
      <c r="L5" s="49" t="s">
        <v>132</v>
      </c>
      <c r="M5" s="50" t="s">
        <v>132</v>
      </c>
      <c r="N5" s="314">
        <f>分析係数表!I8</f>
        <v>1.1299182227411633E-2</v>
      </c>
      <c r="O5" s="306">
        <f>$M$44*N5</f>
        <v>0.1911478920255216</v>
      </c>
      <c r="P5" s="312">
        <f>分析係数表!C8</f>
        <v>0.17333290637377241</v>
      </c>
      <c r="Q5" s="306">
        <f>O5*P5</f>
        <v>3.3132219672003693E-2</v>
      </c>
      <c r="R5" s="306">
        <f t="array" ref="R5:R43">MMULT(逆行列係数表!C5:AO43,Q5:Q43)</f>
        <v>5.0116713863642567E-2</v>
      </c>
      <c r="S5" s="307">
        <f>I5+R5</f>
        <v>6.8123559517587515E-2</v>
      </c>
      <c r="T5" s="312">
        <f>分析係数表!F8</f>
        <v>0.42721038226158625</v>
      </c>
      <c r="U5" s="309">
        <f t="shared" ref="U5:U12" si="3">S5*T5</f>
        <v>2.9103091902528484E-2</v>
      </c>
      <c r="V5" s="316">
        <f>分析係数表!D8</f>
        <v>0.32298797552049696</v>
      </c>
      <c r="W5" s="287">
        <f>ROUND(S5*V5,0)</f>
        <v>0</v>
      </c>
      <c r="X5" s="312">
        <f>分析係数表!E8</f>
        <v>0.12265584155979949</v>
      </c>
      <c r="Y5" s="288">
        <f t="shared" ref="Y5:Y43" si="4">ROUND(S5*X5,0)</f>
        <v>0</v>
      </c>
    </row>
    <row r="6" spans="1:25">
      <c r="A6" s="278">
        <v>2</v>
      </c>
      <c r="B6" s="268" t="s">
        <v>74</v>
      </c>
      <c r="C6" s="282">
        <f>'データ入力（最終需要額等）'!C7</f>
        <v>100</v>
      </c>
      <c r="D6" s="312">
        <f>投入係数表!D6</f>
        <v>0.1887803340687047</v>
      </c>
      <c r="E6" s="302">
        <f t="shared" si="0"/>
        <v>18.878033406870472</v>
      </c>
      <c r="F6" s="312">
        <f>分析係数表!C9</f>
        <v>0.39351462480142041</v>
      </c>
      <c r="G6" s="302">
        <f t="shared" si="1"/>
        <v>7.4287822330933144</v>
      </c>
      <c r="H6" s="302">
        <v>8.0284991532439705</v>
      </c>
      <c r="I6" s="302">
        <f t="shared" si="2"/>
        <v>108.02849915324397</v>
      </c>
      <c r="J6" s="312">
        <f>分析係数表!G9</f>
        <v>0.22817522849038765</v>
      </c>
      <c r="K6" s="304">
        <f>I6*J6</f>
        <v>24.649427477765091</v>
      </c>
      <c r="L6" s="49"/>
      <c r="M6" s="50"/>
      <c r="N6" s="314">
        <f>分析係数表!I9</f>
        <v>5.0911500837573466E-4</v>
      </c>
      <c r="O6" s="306">
        <f>$M$44*N6</f>
        <v>8.6126817579319833E-3</v>
      </c>
      <c r="P6" s="312">
        <f>分析係数表!C9</f>
        <v>0.39351462480142041</v>
      </c>
      <c r="Q6" s="306">
        <f>O6*P6</f>
        <v>3.3892162305066424E-3</v>
      </c>
      <c r="R6" s="306">
        <v>4.6663381407519456E-3</v>
      </c>
      <c r="S6" s="307">
        <f>I6+R6</f>
        <v>108.03316549138472</v>
      </c>
      <c r="T6" s="312">
        <f>分析係数表!F9</f>
        <v>0.63987813845992225</v>
      </c>
      <c r="U6" s="309">
        <f t="shared" si="3"/>
        <v>69.128060826559974</v>
      </c>
      <c r="V6" s="316">
        <f>分析係数表!D9</f>
        <v>0.29572434079210003</v>
      </c>
      <c r="W6" s="287">
        <f>ROUND(S6*V6,0)</f>
        <v>32</v>
      </c>
      <c r="X6" s="312">
        <f>分析係数表!E9</f>
        <v>0.26862065342998215</v>
      </c>
      <c r="Y6" s="288">
        <f t="shared" si="4"/>
        <v>29</v>
      </c>
    </row>
    <row r="7" spans="1:25">
      <c r="A7" s="278">
        <v>3</v>
      </c>
      <c r="B7" s="268" t="s">
        <v>75</v>
      </c>
      <c r="C7" s="283"/>
      <c r="D7" s="312">
        <f>投入係数表!D7</f>
        <v>0</v>
      </c>
      <c r="E7" s="302">
        <f t="shared" si="0"/>
        <v>0</v>
      </c>
      <c r="F7" s="312">
        <f>分析係数表!C10</f>
        <v>0.12671464860287895</v>
      </c>
      <c r="G7" s="302">
        <f t="shared" si="1"/>
        <v>0</v>
      </c>
      <c r="H7" s="302">
        <v>3.2474103984648931E-4</v>
      </c>
      <c r="I7" s="302">
        <f t="shared" si="2"/>
        <v>3.2474103984648931E-4</v>
      </c>
      <c r="J7" s="312">
        <f>分析係数表!G10</f>
        <v>0.17153349174243465</v>
      </c>
      <c r="K7" s="304">
        <f>I7*J7</f>
        <v>5.5703964476937414E-5</v>
      </c>
      <c r="L7" s="49"/>
      <c r="M7" s="50"/>
      <c r="N7" s="314">
        <f>分析係数表!I10</f>
        <v>1.1608350684055029E-3</v>
      </c>
      <c r="O7" s="306">
        <f>$M$44*N7</f>
        <v>1.9637808458094395E-2</v>
      </c>
      <c r="P7" s="312">
        <f>分析係数表!C10</f>
        <v>0.12671464860287895</v>
      </c>
      <c r="Q7" s="306">
        <f>O7*P7</f>
        <v>2.4883979980980754E-3</v>
      </c>
      <c r="R7" s="306">
        <v>3.8018409680641518E-3</v>
      </c>
      <c r="S7" s="307">
        <f>I7+R7</f>
        <v>4.1265820079106411E-3</v>
      </c>
      <c r="T7" s="312">
        <f>分析係数表!F10</f>
        <v>0.47381340455197063</v>
      </c>
      <c r="U7" s="309">
        <f t="shared" si="3"/>
        <v>1.9552298703310479E-3</v>
      </c>
      <c r="V7" s="316">
        <f>分析係数表!D10</f>
        <v>9.5045460793747427E-2</v>
      </c>
      <c r="W7" s="287">
        <f>ROUND(S7*V7,0)</f>
        <v>0</v>
      </c>
      <c r="X7" s="312">
        <f>分析係数表!E10</f>
        <v>4.2279520059697977E-2</v>
      </c>
      <c r="Y7" s="288">
        <f t="shared" si="4"/>
        <v>0</v>
      </c>
    </row>
    <row r="8" spans="1:25">
      <c r="A8" s="278">
        <v>4</v>
      </c>
      <c r="B8" s="268" t="s">
        <v>76</v>
      </c>
      <c r="C8" s="283"/>
      <c r="D8" s="312">
        <f>投入係数表!D8</f>
        <v>4.2021220716461814E-4</v>
      </c>
      <c r="E8" s="302">
        <f t="shared" si="0"/>
        <v>4.2021220716461812E-2</v>
      </c>
      <c r="F8" s="312">
        <f>分析係数表!C11</f>
        <v>9.348517078458185E-3</v>
      </c>
      <c r="G8" s="302">
        <f t="shared" si="1"/>
        <v>3.9283609952550413E-4</v>
      </c>
      <c r="H8" s="302">
        <v>4.032192466317878E-3</v>
      </c>
      <c r="I8" s="302">
        <f t="shared" si="2"/>
        <v>4.032192466317878E-3</v>
      </c>
      <c r="J8" s="312">
        <f>分析係数表!G11</f>
        <v>0.2579516055394917</v>
      </c>
      <c r="K8" s="304">
        <f>I8*J8</f>
        <v>1.0401105205309394E-3</v>
      </c>
      <c r="L8" s="49"/>
      <c r="M8" s="50"/>
      <c r="N8" s="314">
        <f>分析係数表!I11</f>
        <v>-1.9466162084954558E-5</v>
      </c>
      <c r="O8" s="306">
        <f>$M$44*N8</f>
        <v>-3.2930842015622285E-4</v>
      </c>
      <c r="P8" s="312">
        <f>分析係数表!C11</f>
        <v>9.348517078458185E-3</v>
      </c>
      <c r="Q8" s="306">
        <f>O8*P8</f>
        <v>-3.0785453899105329E-6</v>
      </c>
      <c r="R8" s="306">
        <v>2.0583339685876908E-3</v>
      </c>
      <c r="S8" s="307">
        <f>I8+R8</f>
        <v>6.0905264349055688E-3</v>
      </c>
      <c r="T8" s="312">
        <f>分析係数表!F11</f>
        <v>0.54360066960888753</v>
      </c>
      <c r="U8" s="309">
        <f t="shared" si="3"/>
        <v>3.3108142482852977E-3</v>
      </c>
      <c r="V8" s="316">
        <f>分析係数表!D11</f>
        <v>4.0785268604474206E-2</v>
      </c>
      <c r="W8" s="287">
        <f>ROUND(S8*V8,0)</f>
        <v>0</v>
      </c>
      <c r="X8" s="312">
        <f>分析係数表!E11</f>
        <v>3.926343022371024E-2</v>
      </c>
      <c r="Y8" s="288">
        <f t="shared" si="4"/>
        <v>0</v>
      </c>
    </row>
    <row r="9" spans="1:25">
      <c r="A9" s="278">
        <v>5</v>
      </c>
      <c r="B9" s="268" t="s">
        <v>77</v>
      </c>
      <c r="C9" s="283"/>
      <c r="D9" s="312">
        <f>投入係数表!D9</f>
        <v>6.9335014182161994E-3</v>
      </c>
      <c r="E9" s="302">
        <f t="shared" si="0"/>
        <v>0.69335014182161991</v>
      </c>
      <c r="F9" s="312">
        <f>分析係数表!C12</f>
        <v>0.26169189557273109</v>
      </c>
      <c r="G9" s="302">
        <f t="shared" si="1"/>
        <v>0.18144411290892165</v>
      </c>
      <c r="H9" s="302">
        <v>0.21029405655540409</v>
      </c>
      <c r="I9" s="302">
        <f t="shared" si="2"/>
        <v>0.21029405655540409</v>
      </c>
      <c r="J9" s="312">
        <f>分析係数表!G12</f>
        <v>0.13770114594385849</v>
      </c>
      <c r="K9" s="304">
        <f t="shared" ref="K9:K38" si="5">I9*J9</f>
        <v>2.895773257286173E-2</v>
      </c>
      <c r="L9" s="49"/>
      <c r="M9" s="50"/>
      <c r="N9" s="314">
        <f>分析係数表!I12</f>
        <v>0.10146071966313146</v>
      </c>
      <c r="O9" s="306">
        <f>$M$44*N9</f>
        <v>1.7164076387714531</v>
      </c>
      <c r="P9" s="312">
        <f>分析係数表!C12</f>
        <v>0.26169189557273109</v>
      </c>
      <c r="Q9" s="306">
        <f>O9*P9</f>
        <v>0.44916996856561703</v>
      </c>
      <c r="R9" s="306">
        <v>0.51592516997920534</v>
      </c>
      <c r="S9" s="307">
        <f>I9+R9</f>
        <v>0.72621922653460946</v>
      </c>
      <c r="T9" s="312">
        <f>分析係数表!F12</f>
        <v>0.33651535386825859</v>
      </c>
      <c r="U9" s="309">
        <f t="shared" si="3"/>
        <v>0.24438392000322715</v>
      </c>
      <c r="V9" s="316">
        <f>分析係数表!D12</f>
        <v>3.4578030097235327E-2</v>
      </c>
      <c r="W9" s="287">
        <f>ROUND(S9*V9,0)</f>
        <v>0</v>
      </c>
      <c r="X9" s="312">
        <f>分析係数表!E12</f>
        <v>3.3355134693599395E-2</v>
      </c>
      <c r="Y9" s="288">
        <f t="shared" si="4"/>
        <v>0</v>
      </c>
    </row>
    <row r="10" spans="1:25">
      <c r="A10" s="278">
        <v>6</v>
      </c>
      <c r="B10" s="268" t="s">
        <v>78</v>
      </c>
      <c r="C10" s="283"/>
      <c r="D10" s="312">
        <f>投入係数表!D10</f>
        <v>6.3031831074692715E-4</v>
      </c>
      <c r="E10" s="302">
        <f t="shared" si="0"/>
        <v>6.3031831074692721E-2</v>
      </c>
      <c r="F10" s="312">
        <f>分析係数表!C13</f>
        <v>8.2810371123538395E-2</v>
      </c>
      <c r="G10" s="302">
        <f t="shared" si="1"/>
        <v>5.2196893238914844E-3</v>
      </c>
      <c r="H10" s="302">
        <v>8.6064697618215141E-3</v>
      </c>
      <c r="I10" s="302">
        <f t="shared" si="2"/>
        <v>8.6064697618215141E-3</v>
      </c>
      <c r="J10" s="312">
        <f>分析係数表!G13</f>
        <v>0.2721720626600464</v>
      </c>
      <c r="K10" s="304">
        <f t="shared" si="5"/>
        <v>2.3424406272962799E-3</v>
      </c>
      <c r="L10" s="49"/>
      <c r="M10" s="50"/>
      <c r="N10" s="314">
        <f>分析係数表!I13</f>
        <v>1.212874021164739E-2</v>
      </c>
      <c r="O10" s="306">
        <f t="shared" ref="O10:O43" si="6">$M$44*N10</f>
        <v>0.20518149700756372</v>
      </c>
      <c r="P10" s="312">
        <f>分析係数表!C13</f>
        <v>8.2810371123538395E-2</v>
      </c>
      <c r="Q10" s="306">
        <f t="shared" ref="Q10:Q38" si="7">O10*P10</f>
        <v>1.6991155914879534E-2</v>
      </c>
      <c r="R10" s="306">
        <v>1.9351172917050363E-2</v>
      </c>
      <c r="S10" s="307">
        <f t="shared" ref="S10:S38" si="8">I10+R10</f>
        <v>2.7957642678871877E-2</v>
      </c>
      <c r="T10" s="312">
        <f>分析係数表!F13</f>
        <v>0.39077170920544851</v>
      </c>
      <c r="U10" s="309">
        <f t="shared" si="3"/>
        <v>1.0925055814977958E-2</v>
      </c>
      <c r="V10" s="316">
        <f>分析係数表!D13</f>
        <v>0.12720758845381647</v>
      </c>
      <c r="W10" s="287">
        <f t="shared" ref="W10:W43" si="9">ROUND(S10*V10,0)</f>
        <v>0</v>
      </c>
      <c r="X10" s="312">
        <f>分析係数表!E13</f>
        <v>9.5492852763317662E-2</v>
      </c>
      <c r="Y10" s="288">
        <f t="shared" si="4"/>
        <v>0</v>
      </c>
    </row>
    <row r="11" spans="1:25">
      <c r="A11" s="278">
        <v>7</v>
      </c>
      <c r="B11" s="268" t="s">
        <v>79</v>
      </c>
      <c r="C11" s="283"/>
      <c r="D11" s="312">
        <f>投入係数表!D11</f>
        <v>9.7699338165773714E-3</v>
      </c>
      <c r="E11" s="302">
        <f t="shared" ref="E11:E38" si="10">$C$6*D11</f>
        <v>0.97699338165773719</v>
      </c>
      <c r="F11" s="312">
        <f>分析係数表!C14</f>
        <v>0.29759344347769412</v>
      </c>
      <c r="G11" s="302">
        <f t="shared" si="1"/>
        <v>0.29074682470244306</v>
      </c>
      <c r="H11" s="302">
        <v>0.43715051358278156</v>
      </c>
      <c r="I11" s="302">
        <f t="shared" si="2"/>
        <v>0.43715051358278156</v>
      </c>
      <c r="J11" s="312">
        <f>分析係数表!G14</f>
        <v>0.17335642824825784</v>
      </c>
      <c r="K11" s="304">
        <f t="shared" si="5"/>
        <v>7.5782851641602533E-2</v>
      </c>
      <c r="L11" s="49"/>
      <c r="M11" s="50"/>
      <c r="N11" s="314">
        <f>分析係数表!I14</f>
        <v>1.9165801846449152E-3</v>
      </c>
      <c r="O11" s="306">
        <f t="shared" si="6"/>
        <v>3.2422723593571283E-2</v>
      </c>
      <c r="P11" s="312">
        <f>分析係数表!C14</f>
        <v>0.29759344347769412</v>
      </c>
      <c r="Q11" s="306">
        <f t="shared" si="7"/>
        <v>9.6487899611363559E-3</v>
      </c>
      <c r="R11" s="306">
        <v>3.6270233533440936E-2</v>
      </c>
      <c r="S11" s="307">
        <f t="shared" si="8"/>
        <v>0.47342074711622251</v>
      </c>
      <c r="T11" s="312">
        <f>分析係数表!F14</f>
        <v>0.35598651785260127</v>
      </c>
      <c r="U11" s="309">
        <f t="shared" si="3"/>
        <v>0.16853140324508098</v>
      </c>
      <c r="V11" s="316">
        <f>分析係数表!D14</f>
        <v>4.3833041969742803E-2</v>
      </c>
      <c r="W11" s="287">
        <f t="shared" si="9"/>
        <v>0</v>
      </c>
      <c r="X11" s="312">
        <f>分析係数表!E14</f>
        <v>3.8757158040430381E-2</v>
      </c>
      <c r="Y11" s="288">
        <f t="shared" si="4"/>
        <v>0</v>
      </c>
    </row>
    <row r="12" spans="1:25">
      <c r="A12" s="278">
        <v>8</v>
      </c>
      <c r="B12" s="268" t="s">
        <v>80</v>
      </c>
      <c r="C12" s="283"/>
      <c r="D12" s="312">
        <f>投入係数表!D12</f>
        <v>9.4547746612039078E-4</v>
      </c>
      <c r="E12" s="302">
        <f t="shared" si="10"/>
        <v>9.4547746612039074E-2</v>
      </c>
      <c r="F12" s="312">
        <f>分析係数表!C15</f>
        <v>0.21593049601829584</v>
      </c>
      <c r="G12" s="302">
        <f t="shared" ref="G12:G38" si="11">E12*F12</f>
        <v>2.0415741823349747E-2</v>
      </c>
      <c r="H12" s="302">
        <v>4.1491137490270828E-2</v>
      </c>
      <c r="I12" s="302">
        <f t="shared" si="2"/>
        <v>4.1491137490270828E-2</v>
      </c>
      <c r="J12" s="312">
        <f>分析係数表!G15</f>
        <v>0.1171240792325445</v>
      </c>
      <c r="K12" s="304">
        <f t="shared" si="5"/>
        <v>4.8596112748588785E-3</v>
      </c>
      <c r="L12" s="49"/>
      <c r="M12" s="50"/>
      <c r="N12" s="314">
        <f>分析係数表!I15</f>
        <v>7.9892300155183192E-3</v>
      </c>
      <c r="O12" s="306">
        <f t="shared" si="6"/>
        <v>0.13515353993217072</v>
      </c>
      <c r="P12" s="312">
        <f>分析係数表!C15</f>
        <v>0.21593049601829584</v>
      </c>
      <c r="Q12" s="306">
        <f t="shared" si="7"/>
        <v>2.9183770916182177E-2</v>
      </c>
      <c r="R12" s="306">
        <v>7.6673716041554582E-2</v>
      </c>
      <c r="S12" s="307">
        <f t="shared" si="8"/>
        <v>0.1181648535318254</v>
      </c>
      <c r="T12" s="312">
        <f>分析係数表!F15</f>
        <v>0.35842164855867914</v>
      </c>
      <c r="U12" s="309">
        <f t="shared" si="3"/>
        <v>4.2352841604571721E-2</v>
      </c>
      <c r="V12" s="316">
        <f>分析係数表!D15</f>
        <v>1.5678367482667734E-2</v>
      </c>
      <c r="W12" s="287">
        <f t="shared" si="9"/>
        <v>0</v>
      </c>
      <c r="X12" s="312">
        <f>分析係数表!E15</f>
        <v>1.5634458686506418E-2</v>
      </c>
      <c r="Y12" s="288">
        <f t="shared" si="4"/>
        <v>0</v>
      </c>
    </row>
    <row r="13" spans="1:25">
      <c r="A13" s="278">
        <v>9</v>
      </c>
      <c r="B13" s="268" t="s">
        <v>81</v>
      </c>
      <c r="C13" s="283"/>
      <c r="D13" s="312">
        <f>投入係数表!D13</f>
        <v>1.9119655425990124E-2</v>
      </c>
      <c r="E13" s="302">
        <f t="shared" si="10"/>
        <v>1.9119655425990125</v>
      </c>
      <c r="F13" s="312">
        <f>分析係数表!C16</f>
        <v>0.18770505348742417</v>
      </c>
      <c r="G13" s="302">
        <f t="shared" si="11"/>
        <v>0.35888559443965962</v>
      </c>
      <c r="H13" s="302">
        <v>0.42189024256983004</v>
      </c>
      <c r="I13" s="302">
        <f t="shared" si="2"/>
        <v>0.42189024256983004</v>
      </c>
      <c r="J13" s="312">
        <f>分析係数表!G16</f>
        <v>1.5279579137581789E-2</v>
      </c>
      <c r="K13" s="304">
        <f t="shared" si="5"/>
        <v>6.4463053487192959E-3</v>
      </c>
      <c r="L13" s="49"/>
      <c r="M13" s="50"/>
      <c r="N13" s="314">
        <f>分析係数表!I16</f>
        <v>6.0242927132958465E-3</v>
      </c>
      <c r="O13" s="306">
        <f t="shared" si="6"/>
        <v>0.1019127605799308</v>
      </c>
      <c r="P13" s="312">
        <f>分析係数表!C16</f>
        <v>0.18770505348742417</v>
      </c>
      <c r="Q13" s="306">
        <f t="shared" si="7"/>
        <v>1.9129540175706963E-2</v>
      </c>
      <c r="R13" s="306">
        <v>3.7430136080672173E-2</v>
      </c>
      <c r="S13" s="307">
        <f t="shared" si="8"/>
        <v>0.45932037865050224</v>
      </c>
      <c r="T13" s="312">
        <f>分析係数表!F16</f>
        <v>0.2627694146106877</v>
      </c>
      <c r="U13" s="309">
        <f t="shared" ref="U13:U43" si="12">S13*T13</f>
        <v>0.12069534701675189</v>
      </c>
      <c r="V13" s="316">
        <f>分析係数表!D16</f>
        <v>1.0339400475073228E-2</v>
      </c>
      <c r="W13" s="287">
        <f t="shared" si="9"/>
        <v>0</v>
      </c>
      <c r="X13" s="312">
        <f>分析係数表!E16</f>
        <v>1.0339400475073228E-2</v>
      </c>
      <c r="Y13" s="288">
        <f t="shared" si="4"/>
        <v>0</v>
      </c>
    </row>
    <row r="14" spans="1:25">
      <c r="A14" s="278">
        <v>10</v>
      </c>
      <c r="B14" s="268" t="s">
        <v>82</v>
      </c>
      <c r="C14" s="283"/>
      <c r="D14" s="312">
        <f>投入係数表!D14</f>
        <v>5.1475995377665718E-3</v>
      </c>
      <c r="E14" s="302">
        <f t="shared" si="10"/>
        <v>0.51475995377665718</v>
      </c>
      <c r="F14" s="312">
        <f>分析係数表!C17</f>
        <v>0.24245613901755958</v>
      </c>
      <c r="G14" s="302">
        <f t="shared" si="11"/>
        <v>0.12480671091354574</v>
      </c>
      <c r="H14" s="302">
        <v>0.16424018886261851</v>
      </c>
      <c r="I14" s="302">
        <f t="shared" ref="I14:I38" si="13">C14+H14</f>
        <v>0.16424018886261851</v>
      </c>
      <c r="J14" s="312">
        <f>分析係数表!G17</f>
        <v>0.24054742090319753</v>
      </c>
      <c r="K14" s="304">
        <f t="shared" si="5"/>
        <v>3.9507553839556953E-2</v>
      </c>
      <c r="L14" s="49"/>
      <c r="M14" s="50"/>
      <c r="N14" s="314">
        <f>分析係数表!I17</f>
        <v>2.8816966460243139E-3</v>
      </c>
      <c r="O14" s="306">
        <f t="shared" si="6"/>
        <v>4.8749566849913974E-2</v>
      </c>
      <c r="P14" s="312">
        <f>分析係数表!C17</f>
        <v>0.24245613901755958</v>
      </c>
      <c r="Q14" s="306">
        <f t="shared" si="7"/>
        <v>1.1819631757208557E-2</v>
      </c>
      <c r="R14" s="306">
        <v>2.9020042130517246E-2</v>
      </c>
      <c r="S14" s="307">
        <f t="shared" si="8"/>
        <v>0.19326023099313577</v>
      </c>
      <c r="T14" s="312">
        <f>分析係数表!F17</f>
        <v>0.42825667105631338</v>
      </c>
      <c r="U14" s="309">
        <f t="shared" si="12"/>
        <v>8.2764983172694484E-2</v>
      </c>
      <c r="V14" s="316">
        <f>分析係数表!D17</f>
        <v>5.1560411778863557E-2</v>
      </c>
      <c r="W14" s="287">
        <f t="shared" si="9"/>
        <v>0</v>
      </c>
      <c r="X14" s="312">
        <f>分析係数表!E17</f>
        <v>4.9008807340167618E-2</v>
      </c>
      <c r="Y14" s="288">
        <f t="shared" si="4"/>
        <v>0</v>
      </c>
    </row>
    <row r="15" spans="1:25">
      <c r="A15" s="278">
        <v>11</v>
      </c>
      <c r="B15" s="268" t="s">
        <v>83</v>
      </c>
      <c r="C15" s="283"/>
      <c r="D15" s="312">
        <f>投入係数表!D15</f>
        <v>2.1010610358230907E-4</v>
      </c>
      <c r="E15" s="302">
        <f t="shared" si="10"/>
        <v>2.1010610358230906E-2</v>
      </c>
      <c r="F15" s="312">
        <f>分析係数表!C18</f>
        <v>0.40831687749419565</v>
      </c>
      <c r="G15" s="302">
        <f t="shared" si="11"/>
        <v>8.5789868157200473E-3</v>
      </c>
      <c r="H15" s="302">
        <v>1.8932251549648116E-2</v>
      </c>
      <c r="I15" s="302">
        <f t="shared" si="13"/>
        <v>1.8932251549648116E-2</v>
      </c>
      <c r="J15" s="312">
        <f>分析係数表!G18</f>
        <v>0.21766947174074985</v>
      </c>
      <c r="K15" s="304">
        <f t="shared" si="5"/>
        <v>4.1209731936748982E-3</v>
      </c>
      <c r="L15" s="49"/>
      <c r="M15" s="50"/>
      <c r="N15" s="314">
        <f>分析係数表!I18</f>
        <v>4.4543159123807785E-4</v>
      </c>
      <c r="O15" s="306">
        <f t="shared" si="6"/>
        <v>7.5353514965159239E-3</v>
      </c>
      <c r="P15" s="312">
        <f>分析係数表!C18</f>
        <v>0.40831687749419565</v>
      </c>
      <c r="Q15" s="306">
        <f t="shared" si="7"/>
        <v>3.0768111938785964E-3</v>
      </c>
      <c r="R15" s="306">
        <v>9.8784849451469849E-3</v>
      </c>
      <c r="S15" s="307">
        <f t="shared" si="8"/>
        <v>2.8810736494795101E-2</v>
      </c>
      <c r="T15" s="312">
        <f>分析係数表!F18</f>
        <v>0.48997194925916815</v>
      </c>
      <c r="U15" s="309">
        <f t="shared" si="12"/>
        <v>1.411645271994701E-2</v>
      </c>
      <c r="V15" s="316">
        <f>分析係数表!D18</f>
        <v>3.8565313316438733E-2</v>
      </c>
      <c r="W15" s="287">
        <f t="shared" si="9"/>
        <v>0</v>
      </c>
      <c r="X15" s="312">
        <f>分析係数表!E18</f>
        <v>3.6576455199010559E-2</v>
      </c>
      <c r="Y15" s="288">
        <f t="shared" si="4"/>
        <v>0</v>
      </c>
    </row>
    <row r="16" spans="1:25">
      <c r="A16" s="278">
        <v>12</v>
      </c>
      <c r="B16" s="268" t="s">
        <v>84</v>
      </c>
      <c r="C16" s="283"/>
      <c r="D16" s="312">
        <f>投入係数表!D16</f>
        <v>0</v>
      </c>
      <c r="E16" s="302">
        <f t="shared" si="10"/>
        <v>0</v>
      </c>
      <c r="F16" s="312">
        <f>分析係数表!C19</f>
        <v>0.72110086081153413</v>
      </c>
      <c r="G16" s="302">
        <f t="shared" si="11"/>
        <v>0</v>
      </c>
      <c r="H16" s="302">
        <v>2.4709673972919705E-2</v>
      </c>
      <c r="I16" s="302">
        <f t="shared" si="13"/>
        <v>2.4709673972919705E-2</v>
      </c>
      <c r="J16" s="312">
        <f>分析係数表!G19</f>
        <v>6.2445810408374151E-2</v>
      </c>
      <c r="K16" s="304">
        <f t="shared" si="5"/>
        <v>1.5430156161656812E-3</v>
      </c>
      <c r="L16" s="49"/>
      <c r="M16" s="50"/>
      <c r="N16" s="314">
        <f>分析係数表!I19</f>
        <v>-1.2604560155461526E-4</v>
      </c>
      <c r="O16" s="306">
        <f t="shared" si="6"/>
        <v>-2.1323092725952712E-3</v>
      </c>
      <c r="P16" s="312">
        <f>分析係数表!C19</f>
        <v>0.72110086081153413</v>
      </c>
      <c r="Q16" s="306">
        <f t="shared" si="7"/>
        <v>-1.5376100519848663E-3</v>
      </c>
      <c r="R16" s="306">
        <v>1.2161477472376494E-2</v>
      </c>
      <c r="S16" s="307">
        <f t="shared" si="8"/>
        <v>3.6871151445296201E-2</v>
      </c>
      <c r="T16" s="312">
        <f>分析係数表!F19</f>
        <v>0.21331101927013058</v>
      </c>
      <c r="U16" s="309">
        <f t="shared" si="12"/>
        <v>7.8650228964594806E-3</v>
      </c>
      <c r="V16" s="316">
        <f>分析係数表!D19</f>
        <v>1.2736199640345095E-2</v>
      </c>
      <c r="W16" s="287">
        <f t="shared" si="9"/>
        <v>0</v>
      </c>
      <c r="X16" s="312">
        <f>分析係数表!E19</f>
        <v>1.2523714081279422E-2</v>
      </c>
      <c r="Y16" s="288">
        <f t="shared" si="4"/>
        <v>0</v>
      </c>
    </row>
    <row r="17" spans="1:25">
      <c r="A17" s="278">
        <v>13</v>
      </c>
      <c r="B17" s="268" t="s">
        <v>85</v>
      </c>
      <c r="C17" s="283"/>
      <c r="D17" s="312">
        <f>投入係数表!D17</f>
        <v>0</v>
      </c>
      <c r="E17" s="302">
        <f t="shared" si="10"/>
        <v>0</v>
      </c>
      <c r="F17" s="312">
        <f>分析係数表!C20</f>
        <v>4.9598906854145253E-2</v>
      </c>
      <c r="G17" s="302">
        <f t="shared" si="11"/>
        <v>0</v>
      </c>
      <c r="H17" s="302">
        <v>6.3649552799731877E-4</v>
      </c>
      <c r="I17" s="302">
        <f t="shared" si="13"/>
        <v>6.3649552799731877E-4</v>
      </c>
      <c r="J17" s="312">
        <f>分析係数表!G20</f>
        <v>0.11671945764775135</v>
      </c>
      <c r="K17" s="304">
        <f t="shared" si="5"/>
        <v>7.4291412823066188E-5</v>
      </c>
      <c r="L17" s="49"/>
      <c r="M17" s="50"/>
      <c r="N17" s="314">
        <f>分析係数表!I20</f>
        <v>7.0439320449493942E-4</v>
      </c>
      <c r="O17" s="306">
        <f t="shared" si="6"/>
        <v>1.1916196542938075E-2</v>
      </c>
      <c r="P17" s="312">
        <f>分析係数表!C20</f>
        <v>4.9598906854145253E-2</v>
      </c>
      <c r="Q17" s="306">
        <f t="shared" si="7"/>
        <v>5.9103032238887329E-4</v>
      </c>
      <c r="R17" s="306">
        <v>1.3535926505806979E-3</v>
      </c>
      <c r="S17" s="307">
        <f t="shared" si="8"/>
        <v>1.9900881785780166E-3</v>
      </c>
      <c r="T17" s="312">
        <f>分析係数表!F20</f>
        <v>0.2109583665362576</v>
      </c>
      <c r="U17" s="309">
        <f t="shared" si="12"/>
        <v>4.1982575141593449E-4</v>
      </c>
      <c r="V17" s="316">
        <f>分析係数表!D20</f>
        <v>3.0797631013066269E-2</v>
      </c>
      <c r="W17" s="287">
        <f t="shared" si="9"/>
        <v>0</v>
      </c>
      <c r="X17" s="312">
        <f>分析係数表!E20</f>
        <v>2.9972730221401771E-2</v>
      </c>
      <c r="Y17" s="288">
        <f t="shared" si="4"/>
        <v>0</v>
      </c>
    </row>
    <row r="18" spans="1:25">
      <c r="A18" s="278">
        <v>14</v>
      </c>
      <c r="B18" s="268" t="s">
        <v>86</v>
      </c>
      <c r="C18" s="283"/>
      <c r="D18" s="312">
        <f>投入係数表!D18</f>
        <v>1.2606366214938543E-3</v>
      </c>
      <c r="E18" s="302">
        <f t="shared" si="10"/>
        <v>0.12606366214938544</v>
      </c>
      <c r="F18" s="312">
        <f>分析係数表!C21</f>
        <v>0.28411166756853934</v>
      </c>
      <c r="G18" s="302">
        <f t="shared" si="11"/>
        <v>3.5816157273058855E-2</v>
      </c>
      <c r="H18" s="302">
        <v>5.1505541244369742E-2</v>
      </c>
      <c r="I18" s="302">
        <f t="shared" si="13"/>
        <v>5.1505541244369742E-2</v>
      </c>
      <c r="J18" s="312">
        <f>分析係数表!G21</f>
        <v>0.29005387701730417</v>
      </c>
      <c r="K18" s="304">
        <f t="shared" si="5"/>
        <v>1.4939381925804109E-2</v>
      </c>
      <c r="L18" s="49"/>
      <c r="M18" s="50"/>
      <c r="N18" s="314">
        <f>分析係数表!I21</f>
        <v>2.3737267060065176E-3</v>
      </c>
      <c r="O18" s="306">
        <f t="shared" si="6"/>
        <v>4.0156256175520592E-2</v>
      </c>
      <c r="P18" s="312">
        <f>分析係数表!C21</f>
        <v>0.28411166756853934</v>
      </c>
      <c r="Q18" s="306">
        <f t="shared" si="7"/>
        <v>1.1408860905336611E-2</v>
      </c>
      <c r="R18" s="306">
        <v>2.1972200727623906E-2</v>
      </c>
      <c r="S18" s="307">
        <f t="shared" si="8"/>
        <v>7.3477741971993651E-2</v>
      </c>
      <c r="T18" s="312">
        <f>分析係数表!F21</f>
        <v>0.45791147145628314</v>
      </c>
      <c r="U18" s="309">
        <f t="shared" si="12"/>
        <v>3.3646300945680711E-2</v>
      </c>
      <c r="V18" s="316">
        <f>分析係数表!D21</f>
        <v>5.9847590028896828E-2</v>
      </c>
      <c r="W18" s="287">
        <f t="shared" si="9"/>
        <v>0</v>
      </c>
      <c r="X18" s="312">
        <f>分析係数表!E21</f>
        <v>5.4782163530779596E-2</v>
      </c>
      <c r="Y18" s="288">
        <f t="shared" si="4"/>
        <v>0</v>
      </c>
    </row>
    <row r="19" spans="1:25">
      <c r="A19" s="278">
        <v>15</v>
      </c>
      <c r="B19" s="268" t="s">
        <v>70</v>
      </c>
      <c r="C19" s="283"/>
      <c r="D19" s="312">
        <f>投入係数表!D19</f>
        <v>0</v>
      </c>
      <c r="E19" s="302">
        <f t="shared" si="10"/>
        <v>0</v>
      </c>
      <c r="F19" s="312">
        <f>分析係数表!C22</f>
        <v>0.28280144764930404</v>
      </c>
      <c r="G19" s="302">
        <f t="shared" si="11"/>
        <v>0</v>
      </c>
      <c r="H19" s="302">
        <v>9.192115380750385E-3</v>
      </c>
      <c r="I19" s="302">
        <f t="shared" si="13"/>
        <v>9.192115380750385E-3</v>
      </c>
      <c r="J19" s="312">
        <f>分析係数表!G22</f>
        <v>0.21325815420745545</v>
      </c>
      <c r="K19" s="304">
        <f t="shared" si="5"/>
        <v>1.9602935593607887E-3</v>
      </c>
      <c r="L19" s="49"/>
      <c r="M19" s="50"/>
      <c r="N19" s="314">
        <f>分析係数表!I22</f>
        <v>5.2408897921031505E-5</v>
      </c>
      <c r="O19" s="306">
        <f t="shared" si="6"/>
        <v>8.8659959272829241E-4</v>
      </c>
      <c r="P19" s="312">
        <f>分析係数表!C22</f>
        <v>0.28280144764930404</v>
      </c>
      <c r="Q19" s="306">
        <f t="shared" si="7"/>
        <v>2.5073164830884446E-4</v>
      </c>
      <c r="R19" s="306">
        <v>3.7794578496352237E-3</v>
      </c>
      <c r="S19" s="307">
        <f t="shared" si="8"/>
        <v>1.2971573230385608E-2</v>
      </c>
      <c r="T19" s="312">
        <f>分析係数表!F22</f>
        <v>0.43073258580094059</v>
      </c>
      <c r="U19" s="309">
        <f t="shared" si="12"/>
        <v>5.5872792794302529E-3</v>
      </c>
      <c r="V19" s="316">
        <f>分析係数表!D22</f>
        <v>2.2938556731137788E-2</v>
      </c>
      <c r="W19" s="287">
        <f t="shared" si="9"/>
        <v>0</v>
      </c>
      <c r="X19" s="312">
        <f>分析係数表!E22</f>
        <v>2.2183368519679003E-2</v>
      </c>
      <c r="Y19" s="288">
        <f t="shared" si="4"/>
        <v>0</v>
      </c>
    </row>
    <row r="20" spans="1:25">
      <c r="A20" s="278">
        <v>16</v>
      </c>
      <c r="B20" s="268" t="s">
        <v>71</v>
      </c>
      <c r="C20" s="283"/>
      <c r="D20" s="312">
        <f>投入係数表!D20</f>
        <v>2.1010610358230907E-4</v>
      </c>
      <c r="E20" s="302">
        <f t="shared" si="10"/>
        <v>2.1010610358230906E-2</v>
      </c>
      <c r="F20" s="312">
        <f>分析係数表!C23</f>
        <v>0.31843177703160996</v>
      </c>
      <c r="G20" s="302">
        <f t="shared" si="11"/>
        <v>6.6904459928902186E-3</v>
      </c>
      <c r="H20" s="302">
        <v>2.0837666269895604E-2</v>
      </c>
      <c r="I20" s="302">
        <f t="shared" si="13"/>
        <v>2.0837666269895604E-2</v>
      </c>
      <c r="J20" s="312">
        <f>分析係数表!G23</f>
        <v>0.24379890925547271</v>
      </c>
      <c r="K20" s="304">
        <f t="shared" si="5"/>
        <v>5.0802003080301023E-3</v>
      </c>
      <c r="L20" s="49"/>
      <c r="M20" s="50"/>
      <c r="N20" s="314">
        <f>分析係数表!I23</f>
        <v>7.2227388731505603E-6</v>
      </c>
      <c r="O20" s="306">
        <f t="shared" si="6"/>
        <v>1.221868346281008E-4</v>
      </c>
      <c r="P20" s="312">
        <f>分析係数表!C23</f>
        <v>0.31843177703160996</v>
      </c>
      <c r="Q20" s="306">
        <f t="shared" si="7"/>
        <v>3.8908170880493594E-5</v>
      </c>
      <c r="R20" s="306">
        <v>3.7277635359317289E-3</v>
      </c>
      <c r="S20" s="307">
        <f t="shared" si="8"/>
        <v>2.4565429805827332E-2</v>
      </c>
      <c r="T20" s="312">
        <f>分析係数表!F23</f>
        <v>0.43764444987651224</v>
      </c>
      <c r="U20" s="309">
        <f t="shared" si="12"/>
        <v>1.0750924013351379E-2</v>
      </c>
      <c r="V20" s="316">
        <f>分析係数表!D23</f>
        <v>3.7770855561684982E-2</v>
      </c>
      <c r="W20" s="287">
        <f t="shared" si="9"/>
        <v>0</v>
      </c>
      <c r="X20" s="312">
        <f>分析係数表!E23</f>
        <v>3.6503495425501575E-2</v>
      </c>
      <c r="Y20" s="288">
        <f t="shared" si="4"/>
        <v>0</v>
      </c>
    </row>
    <row r="21" spans="1:25">
      <c r="A21" s="278">
        <v>17</v>
      </c>
      <c r="B21" s="268" t="s">
        <v>72</v>
      </c>
      <c r="C21" s="283"/>
      <c r="D21" s="312">
        <f>投入係数表!D21</f>
        <v>0</v>
      </c>
      <c r="E21" s="302">
        <f t="shared" si="10"/>
        <v>0</v>
      </c>
      <c r="F21" s="312">
        <f>分析係数表!C24</f>
        <v>6.5709335168878003E-2</v>
      </c>
      <c r="G21" s="302">
        <f t="shared" si="11"/>
        <v>0</v>
      </c>
      <c r="H21" s="302">
        <v>1.5995618345726165E-3</v>
      </c>
      <c r="I21" s="302">
        <f t="shared" si="13"/>
        <v>1.5995618345726165E-3</v>
      </c>
      <c r="J21" s="312">
        <f>分析係数表!G24</f>
        <v>0.24633125110096343</v>
      </c>
      <c r="K21" s="304">
        <f t="shared" si="5"/>
        <v>3.9402206792362495E-4</v>
      </c>
      <c r="L21" s="49"/>
      <c r="M21" s="50"/>
      <c r="N21" s="314">
        <f>分析係数表!I24</f>
        <v>2.8080599423907303E-4</v>
      </c>
      <c r="O21" s="306">
        <f t="shared" si="6"/>
        <v>4.7503857170046997E-3</v>
      </c>
      <c r="P21" s="312">
        <f>分析係数表!C24</f>
        <v>6.5709335168878003E-2</v>
      </c>
      <c r="Q21" s="306">
        <f t="shared" si="7"/>
        <v>3.1214468726011268E-4</v>
      </c>
      <c r="R21" s="306">
        <v>1.4293180258003785E-3</v>
      </c>
      <c r="S21" s="307">
        <f t="shared" si="8"/>
        <v>3.028879860372995E-3</v>
      </c>
      <c r="T21" s="312">
        <f>分析係数表!F24</f>
        <v>0.36721364788140759</v>
      </c>
      <c r="U21" s="309">
        <f t="shared" si="12"/>
        <v>1.1122460225220961E-3</v>
      </c>
      <c r="V21" s="316">
        <f>分析係数表!D24</f>
        <v>3.9309475738153632E-2</v>
      </c>
      <c r="W21" s="287">
        <f t="shared" si="9"/>
        <v>0</v>
      </c>
      <c r="X21" s="312">
        <f>分析係数表!E24</f>
        <v>3.8550657867992791E-2</v>
      </c>
      <c r="Y21" s="288">
        <f t="shared" si="4"/>
        <v>0</v>
      </c>
    </row>
    <row r="22" spans="1:25">
      <c r="A22" s="278">
        <v>18</v>
      </c>
      <c r="B22" s="268" t="s">
        <v>87</v>
      </c>
      <c r="C22" s="283"/>
      <c r="D22" s="312">
        <f>投入係数表!D22</f>
        <v>0</v>
      </c>
      <c r="E22" s="302">
        <f t="shared" si="10"/>
        <v>0</v>
      </c>
      <c r="F22" s="312">
        <f>分析係数表!C25</f>
        <v>0.13092441386923714</v>
      </c>
      <c r="G22" s="302">
        <f t="shared" si="11"/>
        <v>0</v>
      </c>
      <c r="H22" s="302">
        <v>7.8598169616020484E-3</v>
      </c>
      <c r="I22" s="302">
        <f t="shared" si="13"/>
        <v>7.8598169616020484E-3</v>
      </c>
      <c r="J22" s="312">
        <f>分析係数表!G25</f>
        <v>0.2605848403511512</v>
      </c>
      <c r="K22" s="304">
        <f t="shared" si="5"/>
        <v>2.0481491481283403E-3</v>
      </c>
      <c r="L22" s="49"/>
      <c r="M22" s="50"/>
      <c r="N22" s="314">
        <f>分析係数表!I25</f>
        <v>9.8123550057191766E-5</v>
      </c>
      <c r="O22" s="306">
        <f t="shared" si="6"/>
        <v>1.6599528509232233E-3</v>
      </c>
      <c r="P22" s="312">
        <f>分析係数表!C25</f>
        <v>0.13092441386923714</v>
      </c>
      <c r="Q22" s="306">
        <f t="shared" si="7"/>
        <v>2.1732835405769219E-4</v>
      </c>
      <c r="R22" s="306">
        <v>5.5693050081660695E-3</v>
      </c>
      <c r="S22" s="307">
        <f t="shared" si="8"/>
        <v>1.3429121969768119E-2</v>
      </c>
      <c r="T22" s="312">
        <f>分析係数表!F25</f>
        <v>0.33318683873123567</v>
      </c>
      <c r="U22" s="309">
        <f t="shared" si="12"/>
        <v>4.4744066960432241E-3</v>
      </c>
      <c r="V22" s="316">
        <f>分析係数表!D25</f>
        <v>4.284059086963312E-2</v>
      </c>
      <c r="W22" s="287">
        <f t="shared" si="9"/>
        <v>0</v>
      </c>
      <c r="X22" s="312">
        <f>分析係数表!E25</f>
        <v>4.249917369780222E-2</v>
      </c>
      <c r="Y22" s="288">
        <f t="shared" si="4"/>
        <v>0</v>
      </c>
    </row>
    <row r="23" spans="1:25">
      <c r="A23" s="278">
        <v>19</v>
      </c>
      <c r="B23" s="268" t="s">
        <v>88</v>
      </c>
      <c r="C23" s="283"/>
      <c r="D23" s="312">
        <f>投入係数表!D23</f>
        <v>0</v>
      </c>
      <c r="E23" s="302">
        <f t="shared" si="10"/>
        <v>0</v>
      </c>
      <c r="F23" s="312">
        <f>分析係数表!C26</f>
        <v>0.15308736674872969</v>
      </c>
      <c r="G23" s="302">
        <f t="shared" si="11"/>
        <v>0</v>
      </c>
      <c r="H23" s="302">
        <v>3.3246511886157195E-3</v>
      </c>
      <c r="I23" s="302">
        <f t="shared" si="13"/>
        <v>3.3246511886157195E-3</v>
      </c>
      <c r="J23" s="312">
        <f>分析係数表!G26</f>
        <v>0.20415569699579933</v>
      </c>
      <c r="K23" s="304">
        <f t="shared" si="5"/>
        <v>6.7874648067975493E-4</v>
      </c>
      <c r="L23" s="49"/>
      <c r="M23" s="50"/>
      <c r="N23" s="314">
        <f>分析係数表!I26</f>
        <v>8.8175548492147558E-3</v>
      </c>
      <c r="O23" s="306">
        <f t="shared" si="6"/>
        <v>0.1491662837473251</v>
      </c>
      <c r="P23" s="312">
        <f>分析係数表!C26</f>
        <v>0.15308736674872969</v>
      </c>
      <c r="Q23" s="306">
        <f t="shared" si="7"/>
        <v>2.2835473586571835E-2</v>
      </c>
      <c r="R23" s="306">
        <v>2.5074730861465049E-2</v>
      </c>
      <c r="S23" s="307">
        <f t="shared" si="8"/>
        <v>2.8399382050080767E-2</v>
      </c>
      <c r="T23" s="312">
        <f>分析係数表!F26</f>
        <v>0.33811565690794865</v>
      </c>
      <c r="U23" s="309">
        <f t="shared" si="12"/>
        <v>9.6022757176428639E-3</v>
      </c>
      <c r="V23" s="316">
        <f>分析係数表!D26</f>
        <v>3.3929737559631502E-2</v>
      </c>
      <c r="W23" s="287">
        <f t="shared" si="9"/>
        <v>0</v>
      </c>
      <c r="X23" s="312">
        <f>分析係数表!E26</f>
        <v>3.3531988342571602E-2</v>
      </c>
      <c r="Y23" s="288">
        <f t="shared" si="4"/>
        <v>0</v>
      </c>
    </row>
    <row r="24" spans="1:25">
      <c r="A24" s="278">
        <v>20</v>
      </c>
      <c r="B24" s="268" t="s">
        <v>89</v>
      </c>
      <c r="C24" s="283"/>
      <c r="D24" s="312">
        <f>投入係数表!D24</f>
        <v>1.0505305179115453E-4</v>
      </c>
      <c r="E24" s="302">
        <f t="shared" si="10"/>
        <v>1.0505305179115453E-2</v>
      </c>
      <c r="F24" s="312">
        <f>分析係数表!C27</f>
        <v>0.18884998044104273</v>
      </c>
      <c r="G24" s="302">
        <f t="shared" si="11"/>
        <v>1.9839266776031381E-3</v>
      </c>
      <c r="H24" s="302">
        <v>3.0613996432008058E-3</v>
      </c>
      <c r="I24" s="302">
        <f t="shared" si="13"/>
        <v>3.0613996432008058E-3</v>
      </c>
      <c r="J24" s="312">
        <f>分析係数表!G27</f>
        <v>0.16481626532719168</v>
      </c>
      <c r="K24" s="304">
        <f t="shared" si="5"/>
        <v>5.0456845586635394E-4</v>
      </c>
      <c r="L24" s="49"/>
      <c r="M24" s="50"/>
      <c r="N24" s="314">
        <f>分析係数表!I27</f>
        <v>2.2388024205688101E-2</v>
      </c>
      <c r="O24" s="306">
        <f t="shared" si="6"/>
        <v>0.37873746501333705</v>
      </c>
      <c r="P24" s="312">
        <f>分析係数表!C27</f>
        <v>0.18884998044104273</v>
      </c>
      <c r="Q24" s="306">
        <f t="shared" si="7"/>
        <v>7.1524562860058802E-2</v>
      </c>
      <c r="R24" s="306">
        <v>7.2149658680874237E-2</v>
      </c>
      <c r="S24" s="307">
        <f t="shared" si="8"/>
        <v>7.5211058324075042E-2</v>
      </c>
      <c r="T24" s="312">
        <f>分析係数表!F27</f>
        <v>0.29536956526946395</v>
      </c>
      <c r="U24" s="309">
        <f t="shared" si="12"/>
        <v>2.2215057600638344E-2</v>
      </c>
      <c r="V24" s="316">
        <f>分析係数表!D27</f>
        <v>2.042747265118797E-2</v>
      </c>
      <c r="W24" s="287">
        <f t="shared" si="9"/>
        <v>0</v>
      </c>
      <c r="X24" s="312">
        <f>分析係数表!E27</f>
        <v>2.035082172191522E-2</v>
      </c>
      <c r="Y24" s="288">
        <f t="shared" si="4"/>
        <v>0</v>
      </c>
    </row>
    <row r="25" spans="1:25">
      <c r="A25" s="278">
        <v>21</v>
      </c>
      <c r="B25" s="268" t="s">
        <v>90</v>
      </c>
      <c r="C25" s="283"/>
      <c r="D25" s="312">
        <f>投入係数表!D25</f>
        <v>0</v>
      </c>
      <c r="E25" s="302">
        <f t="shared" si="10"/>
        <v>0</v>
      </c>
      <c r="F25" s="312">
        <f>分析係数表!C28</f>
        <v>0.2115566871254172</v>
      </c>
      <c r="G25" s="302">
        <f t="shared" si="11"/>
        <v>0</v>
      </c>
      <c r="H25" s="302">
        <v>2.3107886046478638E-2</v>
      </c>
      <c r="I25" s="302">
        <f t="shared" si="13"/>
        <v>2.3107886046478638E-2</v>
      </c>
      <c r="J25" s="312">
        <f>分析係数表!G28</f>
        <v>0.18177207604774032</v>
      </c>
      <c r="K25" s="304">
        <f t="shared" si="5"/>
        <v>4.2003684197430323E-3</v>
      </c>
      <c r="L25" s="49"/>
      <c r="M25" s="50"/>
      <c r="N25" s="314">
        <f>分析係数表!I28</f>
        <v>7.2231792840574596E-3</v>
      </c>
      <c r="O25" s="306">
        <f t="shared" si="6"/>
        <v>0.12219428504484642</v>
      </c>
      <c r="P25" s="312">
        <f>分析係数表!C28</f>
        <v>0.2115566871254172</v>
      </c>
      <c r="Q25" s="306">
        <f t="shared" si="7"/>
        <v>2.585101812974662E-2</v>
      </c>
      <c r="R25" s="306">
        <v>3.3747112529280351E-2</v>
      </c>
      <c r="S25" s="307">
        <f t="shared" si="8"/>
        <v>5.6854998575758986E-2</v>
      </c>
      <c r="T25" s="312">
        <f>分析係数表!F28</f>
        <v>0.29628808224417325</v>
      </c>
      <c r="U25" s="309">
        <f t="shared" si="12"/>
        <v>1.6845458494006833E-2</v>
      </c>
      <c r="V25" s="316">
        <f>分析係数表!D28</f>
        <v>3.0551159487848582E-2</v>
      </c>
      <c r="W25" s="287">
        <f t="shared" si="9"/>
        <v>0</v>
      </c>
      <c r="X25" s="312">
        <f>分析係数表!E28</f>
        <v>3.018459578819983E-2</v>
      </c>
      <c r="Y25" s="288">
        <f t="shared" si="4"/>
        <v>0</v>
      </c>
    </row>
    <row r="26" spans="1:25">
      <c r="A26" s="278">
        <v>22</v>
      </c>
      <c r="B26" s="268" t="s">
        <v>64</v>
      </c>
      <c r="C26" s="283"/>
      <c r="D26" s="312">
        <f>投入係数表!D26</f>
        <v>1.1555835697026999E-3</v>
      </c>
      <c r="E26" s="302">
        <f t="shared" si="10"/>
        <v>0.11555835697026999</v>
      </c>
      <c r="F26" s="312">
        <f>分析係数表!C29</f>
        <v>0.4024048564090591</v>
      </c>
      <c r="G26" s="302">
        <f t="shared" si="11"/>
        <v>4.6501244043488286E-2</v>
      </c>
      <c r="H26" s="302">
        <v>0.10694781382398241</v>
      </c>
      <c r="I26" s="302">
        <f t="shared" si="13"/>
        <v>0.10694781382398241</v>
      </c>
      <c r="J26" s="312">
        <f>分析係数表!G29</f>
        <v>0.28848634430593861</v>
      </c>
      <c r="K26" s="304">
        <f t="shared" si="5"/>
        <v>3.0852983841592813E-2</v>
      </c>
      <c r="L26" s="49"/>
      <c r="M26" s="50"/>
      <c r="N26" s="314">
        <f>分析係数表!I29</f>
        <v>7.7130042947109994E-3</v>
      </c>
      <c r="O26" s="306">
        <f t="shared" si="6"/>
        <v>0.13048063854932043</v>
      </c>
      <c r="P26" s="312">
        <f>分析係数表!C29</f>
        <v>0.4024048564090591</v>
      </c>
      <c r="Q26" s="306">
        <f t="shared" si="7"/>
        <v>5.250604261960163E-2</v>
      </c>
      <c r="R26" s="306">
        <v>8.5294634580309406E-2</v>
      </c>
      <c r="S26" s="307">
        <f t="shared" si="8"/>
        <v>0.19224244840429183</v>
      </c>
      <c r="T26" s="312">
        <f>分析係数表!F29</f>
        <v>0.40202182464221792</v>
      </c>
      <c r="U26" s="309">
        <f t="shared" si="12"/>
        <v>7.7285659881180843E-2</v>
      </c>
      <c r="V26" s="316">
        <f>分析係数表!D29</f>
        <v>7.9194780809421356E-2</v>
      </c>
      <c r="W26" s="287">
        <f t="shared" si="9"/>
        <v>0</v>
      </c>
      <c r="X26" s="312">
        <f>分析係数表!E29</f>
        <v>6.5944675090492746E-2</v>
      </c>
      <c r="Y26" s="288">
        <f t="shared" si="4"/>
        <v>0</v>
      </c>
    </row>
    <row r="27" spans="1:25">
      <c r="A27" s="278">
        <v>23</v>
      </c>
      <c r="B27" s="268" t="s">
        <v>91</v>
      </c>
      <c r="C27" s="283"/>
      <c r="D27" s="312">
        <f>投入係数表!D27</f>
        <v>1.0505305179115453E-3</v>
      </c>
      <c r="E27" s="302">
        <f t="shared" si="10"/>
        <v>0.10505305179115453</v>
      </c>
      <c r="F27" s="312">
        <f>分析係数表!C30</f>
        <v>1</v>
      </c>
      <c r="G27" s="302">
        <f t="shared" si="11"/>
        <v>0.10505305179115453</v>
      </c>
      <c r="H27" s="302">
        <v>0.18118561167933001</v>
      </c>
      <c r="I27" s="302">
        <f t="shared" si="13"/>
        <v>0.18118561167933001</v>
      </c>
      <c r="J27" s="312">
        <f>分析係数表!G30</f>
        <v>0.33838967095036887</v>
      </c>
      <c r="K27" s="304">
        <f t="shared" si="5"/>
        <v>6.1311339517109792E-2</v>
      </c>
      <c r="L27" s="49"/>
      <c r="M27" s="50"/>
      <c r="N27" s="314">
        <f>分析係数表!I30</f>
        <v>0</v>
      </c>
      <c r="O27" s="306">
        <f t="shared" si="6"/>
        <v>0</v>
      </c>
      <c r="P27" s="312">
        <f>分析係数表!C30</f>
        <v>1</v>
      </c>
      <c r="Q27" s="306">
        <f t="shared" si="7"/>
        <v>0</v>
      </c>
      <c r="R27" s="306">
        <v>0.11784390332518069</v>
      </c>
      <c r="S27" s="307">
        <f t="shared" si="8"/>
        <v>0.29902951500451069</v>
      </c>
      <c r="T27" s="312">
        <f>分析係数表!F30</f>
        <v>0.46362091424568164</v>
      </c>
      <c r="U27" s="309">
        <f t="shared" si="12"/>
        <v>0.13863633713283402</v>
      </c>
      <c r="V27" s="316">
        <f>分析係数表!D30</f>
        <v>7.3824536053885614E-2</v>
      </c>
      <c r="W27" s="287">
        <f t="shared" si="9"/>
        <v>0</v>
      </c>
      <c r="X27" s="312">
        <f>分析係数表!E30</f>
        <v>5.6949248710145881E-2</v>
      </c>
      <c r="Y27" s="288">
        <f t="shared" si="4"/>
        <v>0</v>
      </c>
    </row>
    <row r="28" spans="1:25">
      <c r="A28" s="278">
        <v>24</v>
      </c>
      <c r="B28" s="268" t="s">
        <v>92</v>
      </c>
      <c r="C28" s="283"/>
      <c r="D28" s="312">
        <f>投入係数表!D28</f>
        <v>4.0970690198550265E-3</v>
      </c>
      <c r="E28" s="302">
        <f t="shared" si="10"/>
        <v>0.40970690198550264</v>
      </c>
      <c r="F28" s="312">
        <f>分析係数表!C31</f>
        <v>0.99932498158227889</v>
      </c>
      <c r="G28" s="302">
        <f t="shared" si="11"/>
        <v>0.40943034228079495</v>
      </c>
      <c r="H28" s="302">
        <v>0.62135219415796072</v>
      </c>
      <c r="I28" s="302">
        <f t="shared" si="13"/>
        <v>0.62135219415796072</v>
      </c>
      <c r="J28" s="312">
        <f>分析係数表!G31</f>
        <v>7.0262508387801376E-2</v>
      </c>
      <c r="K28" s="304">
        <f t="shared" si="5"/>
        <v>4.3657763753802502E-2</v>
      </c>
      <c r="L28" s="49"/>
      <c r="M28" s="50"/>
      <c r="N28" s="314">
        <f>分析係数表!I31</f>
        <v>3.314462019579964E-2</v>
      </c>
      <c r="O28" s="306">
        <f t="shared" si="6"/>
        <v>0.56070644360825983</v>
      </c>
      <c r="P28" s="312">
        <f>分析係数表!C31</f>
        <v>0.99932498158227889</v>
      </c>
      <c r="Q28" s="306">
        <f t="shared" si="7"/>
        <v>0.56032795643188937</v>
      </c>
      <c r="R28" s="306">
        <v>0.77574084775917929</v>
      </c>
      <c r="S28" s="307">
        <f t="shared" si="8"/>
        <v>1.3970930419171399</v>
      </c>
      <c r="T28" s="312">
        <f>分析係数表!F31</f>
        <v>0.39948542779773355</v>
      </c>
      <c r="U28" s="309">
        <f t="shared" si="12"/>
        <v>0.55811831152350555</v>
      </c>
      <c r="V28" s="316">
        <f>分析係数表!D31</f>
        <v>2.9145126840892164E-3</v>
      </c>
      <c r="W28" s="287">
        <f t="shared" si="9"/>
        <v>0</v>
      </c>
      <c r="X28" s="312">
        <f>分析係数表!E31</f>
        <v>2.9145126840892164E-3</v>
      </c>
      <c r="Y28" s="288">
        <f t="shared" si="4"/>
        <v>0</v>
      </c>
    </row>
    <row r="29" spans="1:25">
      <c r="A29" s="278">
        <v>25</v>
      </c>
      <c r="B29" s="268" t="s">
        <v>1</v>
      </c>
      <c r="C29" s="283"/>
      <c r="D29" s="312">
        <f>投入係数表!D29</f>
        <v>2.1010610358230907E-4</v>
      </c>
      <c r="E29" s="302">
        <f t="shared" si="10"/>
        <v>2.1010610358230906E-2</v>
      </c>
      <c r="F29" s="312">
        <f>分析係数表!C32</f>
        <v>0.9998360837770528</v>
      </c>
      <c r="G29" s="302">
        <f t="shared" si="11"/>
        <v>2.100716637833917E-2</v>
      </c>
      <c r="H29" s="302">
        <v>4.5104354666049534E-2</v>
      </c>
      <c r="I29" s="302">
        <f t="shared" si="13"/>
        <v>4.5104354666049534E-2</v>
      </c>
      <c r="J29" s="312">
        <f>分析係数表!G32</f>
        <v>0.11380414292785156</v>
      </c>
      <c r="K29" s="304">
        <f t="shared" si="5"/>
        <v>5.1330624250836097E-3</v>
      </c>
      <c r="L29" s="49"/>
      <c r="M29" s="50"/>
      <c r="N29" s="314">
        <f>分析係数表!I32</f>
        <v>7.2296973654795713E-3</v>
      </c>
      <c r="O29" s="306">
        <f t="shared" si="6"/>
        <v>0.12230455121268154</v>
      </c>
      <c r="P29" s="312">
        <f>分析係数表!C32</f>
        <v>0.9998360837770528</v>
      </c>
      <c r="Q29" s="306">
        <f t="shared" si="7"/>
        <v>0.12228450351259749</v>
      </c>
      <c r="R29" s="306">
        <v>0.16513681418303269</v>
      </c>
      <c r="S29" s="307">
        <f t="shared" si="8"/>
        <v>0.21024116884908223</v>
      </c>
      <c r="T29" s="312">
        <f>分析係数表!F32</f>
        <v>0.44272670787830282</v>
      </c>
      <c r="U29" s="309">
        <f t="shared" si="12"/>
        <v>9.3079380545040571E-2</v>
      </c>
      <c r="V29" s="316">
        <f>分析係数表!D32</f>
        <v>2.1120085933633119E-2</v>
      </c>
      <c r="W29" s="287">
        <f t="shared" si="9"/>
        <v>0</v>
      </c>
      <c r="X29" s="312">
        <f>分析係数表!E32</f>
        <v>2.1120085933633119E-2</v>
      </c>
      <c r="Y29" s="288">
        <f t="shared" si="4"/>
        <v>0</v>
      </c>
    </row>
    <row r="30" spans="1:25">
      <c r="A30" s="278">
        <v>26</v>
      </c>
      <c r="B30" s="268" t="s">
        <v>2</v>
      </c>
      <c r="C30" s="283"/>
      <c r="D30" s="312">
        <f>投入係数表!D30</f>
        <v>0</v>
      </c>
      <c r="E30" s="302">
        <f t="shared" si="10"/>
        <v>0</v>
      </c>
      <c r="F30" s="312">
        <f>分析係数表!C33</f>
        <v>0.99108509199615646</v>
      </c>
      <c r="G30" s="302">
        <f t="shared" si="11"/>
        <v>0</v>
      </c>
      <c r="H30" s="302">
        <v>5.5069017183635785E-2</v>
      </c>
      <c r="I30" s="302">
        <f t="shared" si="13"/>
        <v>5.5069017183635785E-2</v>
      </c>
      <c r="J30" s="312">
        <f>分析係数表!G33</f>
        <v>0.4529749017181946</v>
      </c>
      <c r="K30" s="304">
        <f t="shared" si="5"/>
        <v>2.494488264647499E-2</v>
      </c>
      <c r="L30" s="49"/>
      <c r="M30" s="50"/>
      <c r="N30" s="314">
        <f>分析係数表!I33</f>
        <v>7.7168799106917146E-4</v>
      </c>
      <c r="O30" s="306">
        <f t="shared" si="6"/>
        <v>1.3054620221668185E-2</v>
      </c>
      <c r="P30" s="312">
        <f>分析係数表!C33</f>
        <v>0.99108509199615646</v>
      </c>
      <c r="Q30" s="306">
        <f t="shared" si="7"/>
        <v>1.2938239483366898E-2</v>
      </c>
      <c r="R30" s="306">
        <v>7.8722695607582743E-2</v>
      </c>
      <c r="S30" s="307">
        <f t="shared" si="8"/>
        <v>0.13379171279121854</v>
      </c>
      <c r="T30" s="312">
        <f>分析係数表!F33</f>
        <v>0.63278689994307047</v>
      </c>
      <c r="U30" s="309">
        <f t="shared" si="12"/>
        <v>8.4661643175228826E-2</v>
      </c>
      <c r="V30" s="316">
        <f>分析係数表!D33</f>
        <v>8.7702783269007503E-2</v>
      </c>
      <c r="W30" s="287">
        <f t="shared" si="9"/>
        <v>0</v>
      </c>
      <c r="X30" s="312">
        <f>分析係数表!E33</f>
        <v>8.4336323251883824E-2</v>
      </c>
      <c r="Y30" s="288">
        <f t="shared" si="4"/>
        <v>0</v>
      </c>
    </row>
    <row r="31" spans="1:25">
      <c r="A31" s="278">
        <v>27</v>
      </c>
      <c r="B31" s="268" t="s">
        <v>65</v>
      </c>
      <c r="C31" s="283"/>
      <c r="D31" s="312">
        <f>投入係数表!D31</f>
        <v>1.344679062926778E-2</v>
      </c>
      <c r="E31" s="302">
        <f t="shared" si="10"/>
        <v>1.344679062926778</v>
      </c>
      <c r="F31" s="312">
        <f>分析係数表!C34</f>
        <v>0.24606089914510665</v>
      </c>
      <c r="G31" s="302">
        <f t="shared" si="11"/>
        <v>0.33087293928536243</v>
      </c>
      <c r="H31" s="302">
        <v>0.43537408938911615</v>
      </c>
      <c r="I31" s="302">
        <f t="shared" si="13"/>
        <v>0.43537408938911615</v>
      </c>
      <c r="J31" s="312">
        <f>分析係数表!G34</f>
        <v>0.43749758717185111</v>
      </c>
      <c r="K31" s="304">
        <f t="shared" si="5"/>
        <v>0.19047511362488015</v>
      </c>
      <c r="L31" s="49"/>
      <c r="M31" s="50"/>
      <c r="N31" s="314">
        <f>分析係数表!I34</f>
        <v>0.137069350800852</v>
      </c>
      <c r="O31" s="306">
        <f t="shared" si="6"/>
        <v>2.3187976739880849</v>
      </c>
      <c r="P31" s="312">
        <f>分析係数表!C34</f>
        <v>0.24606089914510665</v>
      </c>
      <c r="Q31" s="306">
        <f t="shared" si="7"/>
        <v>0.57056544059709002</v>
      </c>
      <c r="R31" s="306">
        <v>0.63471184965254079</v>
      </c>
      <c r="S31" s="307">
        <f t="shared" si="8"/>
        <v>1.0700859390416571</v>
      </c>
      <c r="T31" s="312">
        <f>分析係数表!F34</f>
        <v>0.68044247766447119</v>
      </c>
      <c r="U31" s="309">
        <f t="shared" si="12"/>
        <v>0.72813192767541746</v>
      </c>
      <c r="V31" s="316">
        <f>分析係数表!D34</f>
        <v>0.15389009392691583</v>
      </c>
      <c r="W31" s="287">
        <f t="shared" si="9"/>
        <v>0</v>
      </c>
      <c r="X31" s="312">
        <f>分析係数表!E34</f>
        <v>0.1433320704064108</v>
      </c>
      <c r="Y31" s="288">
        <f t="shared" si="4"/>
        <v>0</v>
      </c>
    </row>
    <row r="32" spans="1:25">
      <c r="A32" s="278">
        <v>28</v>
      </c>
      <c r="B32" s="268" t="s">
        <v>66</v>
      </c>
      <c r="C32" s="283"/>
      <c r="D32" s="312">
        <f>投入係数表!D32</f>
        <v>1.2606366214938543E-2</v>
      </c>
      <c r="E32" s="302">
        <f t="shared" si="10"/>
        <v>1.2606366214938542</v>
      </c>
      <c r="F32" s="312">
        <f>分析係数表!C35</f>
        <v>0.75377646979277246</v>
      </c>
      <c r="G32" s="302">
        <f t="shared" si="11"/>
        <v>0.95023822224112497</v>
      </c>
      <c r="H32" s="302">
        <v>1.2309848249988125</v>
      </c>
      <c r="I32" s="302">
        <f t="shared" si="13"/>
        <v>1.2309848249988125</v>
      </c>
      <c r="J32" s="312">
        <f>分析係数表!G35</f>
        <v>0.30282397072447498</v>
      </c>
      <c r="K32" s="304">
        <f t="shared" si="5"/>
        <v>0.37277171260771336</v>
      </c>
      <c r="L32" s="49"/>
      <c r="M32" s="50"/>
      <c r="N32" s="314">
        <f>分析係数表!I35</f>
        <v>5.7629969222324183E-2</v>
      </c>
      <c r="O32" s="306">
        <f t="shared" si="6"/>
        <v>0.97492428324756897</v>
      </c>
      <c r="P32" s="312">
        <f>分析係数表!C35</f>
        <v>0.75377646979277246</v>
      </c>
      <c r="Q32" s="306">
        <f t="shared" si="7"/>
        <v>0.73487498454160149</v>
      </c>
      <c r="R32" s="306">
        <v>1.1397904469843056</v>
      </c>
      <c r="S32" s="307">
        <f t="shared" si="8"/>
        <v>2.3707752719831179</v>
      </c>
      <c r="T32" s="312">
        <f>分析係数表!F35</f>
        <v>0.60548890850388704</v>
      </c>
      <c r="U32" s="309">
        <f t="shared" si="12"/>
        <v>1.4354781317410639</v>
      </c>
      <c r="V32" s="316">
        <f>分析係数表!D35</f>
        <v>4.0363234612300396E-2</v>
      </c>
      <c r="W32" s="287">
        <f t="shared" si="9"/>
        <v>0</v>
      </c>
      <c r="X32" s="312">
        <f>分析係数表!E35</f>
        <v>3.9154079363329694E-2</v>
      </c>
      <c r="Y32" s="288">
        <f t="shared" si="4"/>
        <v>0</v>
      </c>
    </row>
    <row r="33" spans="1:25">
      <c r="A33" s="278">
        <v>29</v>
      </c>
      <c r="B33" s="268" t="s">
        <v>93</v>
      </c>
      <c r="C33" s="283"/>
      <c r="D33" s="312">
        <f>投入係数表!D33</f>
        <v>1.6808488286584725E-3</v>
      </c>
      <c r="E33" s="302">
        <f t="shared" si="10"/>
        <v>0.16808488286584725</v>
      </c>
      <c r="F33" s="312">
        <f>分析係数表!C36</f>
        <v>0.99118010215945485</v>
      </c>
      <c r="G33" s="302">
        <f t="shared" si="11"/>
        <v>0.16660239137043048</v>
      </c>
      <c r="H33" s="302">
        <v>0.38251776626511552</v>
      </c>
      <c r="I33" s="302">
        <f t="shared" si="13"/>
        <v>0.38251776626511552</v>
      </c>
      <c r="J33" s="312">
        <f>分析係数表!G36</f>
        <v>5.8650173764370726E-2</v>
      </c>
      <c r="K33" s="304">
        <f t="shared" si="5"/>
        <v>2.2434733459407972E-2</v>
      </c>
      <c r="L33" s="49"/>
      <c r="M33" s="50"/>
      <c r="N33" s="314">
        <f>分析係数表!I36</f>
        <v>0.2375179181177472</v>
      </c>
      <c r="O33" s="306">
        <f t="shared" si="6"/>
        <v>4.0180827649947632</v>
      </c>
      <c r="P33" s="312">
        <f>分析係数表!C36</f>
        <v>0.99118010215945485</v>
      </c>
      <c r="Q33" s="306">
        <f t="shared" si="7"/>
        <v>3.9826436854926541</v>
      </c>
      <c r="R33" s="306">
        <v>4.3543238481905897</v>
      </c>
      <c r="S33" s="307">
        <f t="shared" si="8"/>
        <v>4.7368416144557051</v>
      </c>
      <c r="T33" s="312">
        <f>分析係数表!F36</f>
        <v>0.81306518983088305</v>
      </c>
      <c r="U33" s="309">
        <f t="shared" si="12"/>
        <v>3.8513610264562543</v>
      </c>
      <c r="V33" s="316">
        <f>分析係数表!D36</f>
        <v>1.5774342104513773E-2</v>
      </c>
      <c r="W33" s="287">
        <f t="shared" si="9"/>
        <v>0</v>
      </c>
      <c r="X33" s="312">
        <f>分析係数表!E36</f>
        <v>1.3229670821596217E-2</v>
      </c>
      <c r="Y33" s="288">
        <f t="shared" si="4"/>
        <v>0</v>
      </c>
    </row>
    <row r="34" spans="1:25">
      <c r="A34" s="278">
        <v>30</v>
      </c>
      <c r="B34" s="268" t="s">
        <v>94</v>
      </c>
      <c r="C34" s="283"/>
      <c r="D34" s="312">
        <f>投入係数表!D34</f>
        <v>3.9289841369891797E-2</v>
      </c>
      <c r="E34" s="302">
        <f t="shared" si="10"/>
        <v>3.9289841369891798</v>
      </c>
      <c r="F34" s="312">
        <f>分析係数表!C37</f>
        <v>0.58105140483022077</v>
      </c>
      <c r="G34" s="302">
        <f t="shared" si="11"/>
        <v>2.2829417523532154</v>
      </c>
      <c r="H34" s="302">
        <v>2.7204293411599663</v>
      </c>
      <c r="I34" s="302">
        <f t="shared" si="13"/>
        <v>2.7204293411599663</v>
      </c>
      <c r="J34" s="312">
        <f>分析係数表!G37</f>
        <v>0.40235165952905672</v>
      </c>
      <c r="K34" s="304">
        <f t="shared" si="5"/>
        <v>1.0945692600472507</v>
      </c>
      <c r="L34" s="49"/>
      <c r="M34" s="50"/>
      <c r="N34" s="314">
        <f>分析係数表!I37</f>
        <v>4.2719417558337268E-2</v>
      </c>
      <c r="O34" s="306">
        <f t="shared" si="6"/>
        <v>0.72268297390799696</v>
      </c>
      <c r="P34" s="312">
        <f>分析係数表!C37</f>
        <v>0.58105140483022077</v>
      </c>
      <c r="Q34" s="306">
        <f t="shared" si="7"/>
        <v>0.4199159572361234</v>
      </c>
      <c r="R34" s="306">
        <v>0.56703702214864438</v>
      </c>
      <c r="S34" s="307">
        <f t="shared" si="8"/>
        <v>3.2874663633086105</v>
      </c>
      <c r="T34" s="312">
        <f>分析係数表!F37</f>
        <v>0.63403708963374472</v>
      </c>
      <c r="U34" s="309">
        <f t="shared" si="12"/>
        <v>2.0843756052610223</v>
      </c>
      <c r="V34" s="316">
        <f>分析係数表!D37</f>
        <v>7.9200513574427991E-2</v>
      </c>
      <c r="W34" s="287">
        <f t="shared" si="9"/>
        <v>0</v>
      </c>
      <c r="X34" s="312">
        <f>分析係数表!E37</f>
        <v>7.3600662533244779E-2</v>
      </c>
      <c r="Y34" s="288">
        <f t="shared" si="4"/>
        <v>0</v>
      </c>
    </row>
    <row r="35" spans="1:25">
      <c r="A35" s="278">
        <v>31</v>
      </c>
      <c r="B35" s="268" t="s">
        <v>95</v>
      </c>
      <c r="C35" s="283"/>
      <c r="D35" s="312">
        <f>投入係数表!D35</f>
        <v>2.6263262947788632E-3</v>
      </c>
      <c r="E35" s="302">
        <f t="shared" si="10"/>
        <v>0.26263262947788635</v>
      </c>
      <c r="F35" s="312">
        <f>分析係数表!C38</f>
        <v>0.47456671407271833</v>
      </c>
      <c r="G35" s="302">
        <f t="shared" si="11"/>
        <v>0.12463670397959827</v>
      </c>
      <c r="H35" s="302">
        <v>0.28695051700737573</v>
      </c>
      <c r="I35" s="302">
        <f t="shared" si="13"/>
        <v>0.28695051700737573</v>
      </c>
      <c r="J35" s="312">
        <f>分析係数表!G38</f>
        <v>0.18003386475673192</v>
      </c>
      <c r="K35" s="304">
        <f t="shared" si="5"/>
        <v>5.1660810570780182E-2</v>
      </c>
      <c r="L35" s="49"/>
      <c r="M35" s="50"/>
      <c r="N35" s="314">
        <f>分析係数表!I38</f>
        <v>5.150358926080905E-2</v>
      </c>
      <c r="O35" s="306">
        <f t="shared" si="6"/>
        <v>0.87128451606600443</v>
      </c>
      <c r="P35" s="312">
        <f>分析係数表!C38</f>
        <v>0.47456671407271833</v>
      </c>
      <c r="Q35" s="306">
        <f t="shared" si="7"/>
        <v>0.41348262981188227</v>
      </c>
      <c r="R35" s="306">
        <v>0.57773224918257371</v>
      </c>
      <c r="S35" s="307">
        <f t="shared" si="8"/>
        <v>0.86468276618994944</v>
      </c>
      <c r="T35" s="312">
        <f>分析係数表!F38</f>
        <v>0.4997199825516766</v>
      </c>
      <c r="U35" s="309">
        <f t="shared" si="12"/>
        <v>0.43209925683317701</v>
      </c>
      <c r="V35" s="316">
        <f>分析係数表!D38</f>
        <v>3.5590827435143364E-2</v>
      </c>
      <c r="W35" s="287">
        <f t="shared" si="9"/>
        <v>0</v>
      </c>
      <c r="X35" s="312">
        <f>分析係数表!E38</f>
        <v>3.1059891839156476E-2</v>
      </c>
      <c r="Y35" s="288">
        <f t="shared" si="4"/>
        <v>0</v>
      </c>
    </row>
    <row r="36" spans="1:25">
      <c r="A36" s="278">
        <v>32</v>
      </c>
      <c r="B36" s="268" t="s">
        <v>67</v>
      </c>
      <c r="C36" s="283"/>
      <c r="D36" s="312">
        <f>投入係数表!D36</f>
        <v>0</v>
      </c>
      <c r="E36" s="302">
        <f t="shared" si="10"/>
        <v>0</v>
      </c>
      <c r="F36" s="312">
        <f>分析係数表!C39</f>
        <v>1</v>
      </c>
      <c r="G36" s="302">
        <f t="shared" si="11"/>
        <v>0</v>
      </c>
      <c r="H36" s="302">
        <v>9.2478703530532256E-3</v>
      </c>
      <c r="I36" s="302">
        <f t="shared" si="13"/>
        <v>9.2478703530532256E-3</v>
      </c>
      <c r="J36" s="312">
        <f>分析係数表!G39</f>
        <v>0.33345520667958617</v>
      </c>
      <c r="K36" s="304">
        <f t="shared" si="5"/>
        <v>3.0837505199233809E-3</v>
      </c>
      <c r="L36" s="49"/>
      <c r="M36" s="50"/>
      <c r="N36" s="314">
        <f>分析係数表!I39</f>
        <v>5.0851604954235139E-3</v>
      </c>
      <c r="O36" s="306">
        <f t="shared" si="6"/>
        <v>8.602549191157946E-2</v>
      </c>
      <c r="P36" s="312">
        <f>分析係数表!C39</f>
        <v>1</v>
      </c>
      <c r="Q36" s="306">
        <f t="shared" si="7"/>
        <v>8.602549191157946E-2</v>
      </c>
      <c r="R36" s="306">
        <v>8.9921111516274202E-2</v>
      </c>
      <c r="S36" s="307">
        <f t="shared" si="8"/>
        <v>9.9168981869327433E-2</v>
      </c>
      <c r="T36" s="312">
        <f>分析係数表!F39</f>
        <v>0.70859596344355691</v>
      </c>
      <c r="U36" s="309">
        <f t="shared" si="12"/>
        <v>7.0270740251412694E-2</v>
      </c>
      <c r="V36" s="316">
        <f>分析係数表!D39</f>
        <v>4.8027598057070089E-2</v>
      </c>
      <c r="W36" s="287">
        <f t="shared" si="9"/>
        <v>0</v>
      </c>
      <c r="X36" s="312">
        <f>分析係数表!E39</f>
        <v>4.8027598057070089E-2</v>
      </c>
      <c r="Y36" s="288">
        <f t="shared" si="4"/>
        <v>0</v>
      </c>
    </row>
    <row r="37" spans="1:25">
      <c r="A37" s="278">
        <v>33</v>
      </c>
      <c r="B37" s="268" t="s">
        <v>96</v>
      </c>
      <c r="C37" s="283"/>
      <c r="D37" s="312">
        <f>投入係数表!D37</f>
        <v>1.3656896732850089E-3</v>
      </c>
      <c r="E37" s="302">
        <f t="shared" si="10"/>
        <v>0.13656896732850088</v>
      </c>
      <c r="F37" s="312">
        <f>分析係数表!C40</f>
        <v>0.78927678494152065</v>
      </c>
      <c r="G37" s="302">
        <f t="shared" si="11"/>
        <v>0.10779071545582275</v>
      </c>
      <c r="H37" s="302">
        <v>0.12692320075662586</v>
      </c>
      <c r="I37" s="302">
        <f t="shared" si="13"/>
        <v>0.12692320075662586</v>
      </c>
      <c r="J37" s="312">
        <f>分析係数表!G40</f>
        <v>0.52314226927728547</v>
      </c>
      <c r="K37" s="304">
        <f t="shared" si="5"/>
        <v>6.6398891267757734E-2</v>
      </c>
      <c r="L37" s="49"/>
      <c r="M37" s="50"/>
      <c r="N37" s="314">
        <f>分析係数表!I40</f>
        <v>3.428475595158087E-2</v>
      </c>
      <c r="O37" s="306">
        <f t="shared" si="6"/>
        <v>0.57999408247931028</v>
      </c>
      <c r="P37" s="312">
        <f>分析係数表!C40</f>
        <v>0.78927678494152065</v>
      </c>
      <c r="Q37" s="306">
        <f t="shared" si="7"/>
        <v>0.45777586470437714</v>
      </c>
      <c r="R37" s="306">
        <v>0.4672569257535516</v>
      </c>
      <c r="S37" s="307">
        <f t="shared" si="8"/>
        <v>0.59418012651017749</v>
      </c>
      <c r="T37" s="312">
        <f>分析係数表!F40</f>
        <v>0.70623799726049996</v>
      </c>
      <c r="U37" s="309">
        <f t="shared" si="12"/>
        <v>0.41963258255853825</v>
      </c>
      <c r="V37" s="316">
        <f>分析係数表!D40</f>
        <v>9.0697433955161888E-2</v>
      </c>
      <c r="W37" s="287">
        <f t="shared" si="9"/>
        <v>0</v>
      </c>
      <c r="X37" s="312">
        <f>分析係数表!E40</f>
        <v>9.0562666353757981E-2</v>
      </c>
      <c r="Y37" s="288">
        <f>ROUND(S37*X37,0)</f>
        <v>0</v>
      </c>
    </row>
    <row r="38" spans="1:25">
      <c r="A38" s="278">
        <v>34</v>
      </c>
      <c r="B38" s="268" t="s">
        <v>97</v>
      </c>
      <c r="C38" s="283"/>
      <c r="D38" s="312">
        <f>投入係数表!D38</f>
        <v>0</v>
      </c>
      <c r="E38" s="302">
        <f t="shared" si="10"/>
        <v>0</v>
      </c>
      <c r="F38" s="312">
        <f>分析係数表!C41</f>
        <v>0.99594790611943085</v>
      </c>
      <c r="G38" s="302">
        <f t="shared" si="11"/>
        <v>0</v>
      </c>
      <c r="H38" s="302">
        <v>3.8527913010951297E-3</v>
      </c>
      <c r="I38" s="302">
        <f t="shared" si="13"/>
        <v>3.8527913010951297E-3</v>
      </c>
      <c r="J38" s="312">
        <f>分析係数表!G41</f>
        <v>0.50896339569449323</v>
      </c>
      <c r="K38" s="304">
        <f t="shared" si="5"/>
        <v>1.960929743507582E-3</v>
      </c>
      <c r="L38" s="49"/>
      <c r="M38" s="50"/>
      <c r="N38" s="314">
        <f>分析係数表!I41</f>
        <v>5.504775199299148E-2</v>
      </c>
      <c r="O38" s="306">
        <f t="shared" si="6"/>
        <v>0.93124099978467378</v>
      </c>
      <c r="P38" s="312">
        <f>分析係数表!C41</f>
        <v>0.99594790611943085</v>
      </c>
      <c r="Q38" s="306">
        <f t="shared" si="7"/>
        <v>0.92746752382811126</v>
      </c>
      <c r="R38" s="306">
        <v>0.94265045388544333</v>
      </c>
      <c r="S38" s="307">
        <f t="shared" si="8"/>
        <v>0.9465032451865385</v>
      </c>
      <c r="T38" s="312">
        <f>分析係数表!F41</f>
        <v>0.58132099287543681</v>
      </c>
      <c r="U38" s="309">
        <f t="shared" si="12"/>
        <v>0.55022220625166163</v>
      </c>
      <c r="V38" s="316">
        <f>分析係数表!D41</f>
        <v>0.12149342216939719</v>
      </c>
      <c r="W38" s="287">
        <f t="shared" si="9"/>
        <v>0</v>
      </c>
      <c r="X38" s="312">
        <f>分析係数表!E41</f>
        <v>0.11755967401821014</v>
      </c>
      <c r="Y38" s="288">
        <f>ROUND(S38*X38,0)</f>
        <v>0</v>
      </c>
    </row>
    <row r="39" spans="1:25">
      <c r="A39" s="278">
        <v>35</v>
      </c>
      <c r="B39" s="268" t="s">
        <v>3</v>
      </c>
      <c r="C39" s="283"/>
      <c r="D39" s="312">
        <f>投入係数表!D39</f>
        <v>1.5757957768673179E-3</v>
      </c>
      <c r="E39" s="302">
        <f>$C$6*D39</f>
        <v>0.15757957768673178</v>
      </c>
      <c r="F39" s="312">
        <f>分析係数表!C42</f>
        <v>0.9655414908579466</v>
      </c>
      <c r="G39" s="302">
        <f>E39*F39</f>
        <v>0.15214962036841262</v>
      </c>
      <c r="H39" s="302">
        <v>0.1814187515679003</v>
      </c>
      <c r="I39" s="302">
        <f>C39+H39</f>
        <v>0.1814187515679003</v>
      </c>
      <c r="J39" s="312">
        <f>分析係数表!G42</f>
        <v>0.53299358903562055</v>
      </c>
      <c r="K39" s="304">
        <f>I39*J39</f>
        <v>9.66950315165368E-2</v>
      </c>
      <c r="L39" s="49"/>
      <c r="M39" s="50"/>
      <c r="N39" s="314">
        <f>分析係数表!I42</f>
        <v>1.3420289237220641E-2</v>
      </c>
      <c r="O39" s="306">
        <f t="shared" si="6"/>
        <v>0.22703058915575691</v>
      </c>
      <c r="P39" s="312">
        <f>分析係数表!C42</f>
        <v>0.9655414908579466</v>
      </c>
      <c r="Q39" s="306">
        <f>O39*P39</f>
        <v>0.21920745352380749</v>
      </c>
      <c r="R39" s="306">
        <v>0.23557199702694714</v>
      </c>
      <c r="S39" s="307">
        <f>I39+R39</f>
        <v>0.41699074859484742</v>
      </c>
      <c r="T39" s="312">
        <f>分析係数表!F42</f>
        <v>0.58706867988829459</v>
      </c>
      <c r="U39" s="309">
        <f t="shared" si="12"/>
        <v>0.24480220830320881</v>
      </c>
      <c r="V39" s="316">
        <f>分析係数表!D42</f>
        <v>0.12536880137580664</v>
      </c>
      <c r="W39" s="287">
        <f t="shared" si="9"/>
        <v>0</v>
      </c>
      <c r="X39" s="312">
        <f>分析係数表!E42</f>
        <v>0.11770088827882173</v>
      </c>
      <c r="Y39" s="288">
        <f t="shared" si="4"/>
        <v>0</v>
      </c>
    </row>
    <row r="40" spans="1:25">
      <c r="A40" s="278">
        <v>36</v>
      </c>
      <c r="B40" s="268" t="s">
        <v>98</v>
      </c>
      <c r="C40" s="283"/>
      <c r="D40" s="312">
        <f>投入係数表!D40</f>
        <v>2.7944111776447105E-2</v>
      </c>
      <c r="E40" s="302">
        <f>$C$6*D40</f>
        <v>2.7944111776447107</v>
      </c>
      <c r="F40" s="312">
        <f>分析係数表!C43</f>
        <v>0.68354347123018677</v>
      </c>
      <c r="G40" s="302">
        <f>E40*F40</f>
        <v>1.9101015164116997</v>
      </c>
      <c r="H40" s="302">
        <v>2.803207786050931</v>
      </c>
      <c r="I40" s="302">
        <f>C40+H40</f>
        <v>2.803207786050931</v>
      </c>
      <c r="J40" s="312">
        <f>分析係数表!G43</f>
        <v>0.37257380440005849</v>
      </c>
      <c r="K40" s="304">
        <f>I40*J40</f>
        <v>1.0444017893728605</v>
      </c>
      <c r="L40" s="49"/>
      <c r="M40" s="50"/>
      <c r="N40" s="314">
        <f>分析係数表!I43</f>
        <v>1.4147055315786071E-2</v>
      </c>
      <c r="O40" s="306">
        <f t="shared" si="6"/>
        <v>0.23932526686937228</v>
      </c>
      <c r="P40" s="312">
        <f>分析係数表!C43</f>
        <v>0.68354347123018677</v>
      </c>
      <c r="Q40" s="306">
        <f>O40*P40</f>
        <v>0.16358922366898154</v>
      </c>
      <c r="R40" s="306">
        <v>0.77368523565575575</v>
      </c>
      <c r="S40" s="307">
        <f>I40+R40</f>
        <v>3.5768930217066868</v>
      </c>
      <c r="T40" s="312">
        <f>分析係数表!F43</f>
        <v>0.62240825035949521</v>
      </c>
      <c r="U40" s="309">
        <f t="shared" si="12"/>
        <v>2.2262877273635469</v>
      </c>
      <c r="V40" s="316">
        <f>分析係数表!D43</f>
        <v>0.13048156468325811</v>
      </c>
      <c r="W40" s="287">
        <f t="shared" si="9"/>
        <v>0</v>
      </c>
      <c r="X40" s="312">
        <f>分析係数表!E43</f>
        <v>0.11291103502841897</v>
      </c>
      <c r="Y40" s="288">
        <f t="shared" si="4"/>
        <v>0</v>
      </c>
    </row>
    <row r="41" spans="1:25">
      <c r="A41" s="278">
        <v>37</v>
      </c>
      <c r="B41" s="268" t="s">
        <v>99</v>
      </c>
      <c r="C41" s="283"/>
      <c r="D41" s="312">
        <f>投入係数表!D41</f>
        <v>1.0505305179115453E-4</v>
      </c>
      <c r="E41" s="302">
        <f>$C$6*D41</f>
        <v>1.0505305179115453E-2</v>
      </c>
      <c r="F41" s="312">
        <f>分析係数表!C44</f>
        <v>0.55987382763194615</v>
      </c>
      <c r="G41" s="302">
        <f>E41*F41</f>
        <v>5.8816454210730762E-3</v>
      </c>
      <c r="H41" s="302">
        <v>1.2992885752534281E-2</v>
      </c>
      <c r="I41" s="302">
        <f>C41+H41</f>
        <v>1.2992885752534281E-2</v>
      </c>
      <c r="J41" s="312">
        <f>分析係数表!G44</f>
        <v>0.32381925449611038</v>
      </c>
      <c r="K41" s="304">
        <f>I41*J41</f>
        <v>4.2073465781387849E-3</v>
      </c>
      <c r="L41" s="49"/>
      <c r="M41" s="50"/>
      <c r="N41" s="314">
        <f>分析係数表!I44</f>
        <v>0.11509284654657072</v>
      </c>
      <c r="O41" s="306">
        <f t="shared" si="6"/>
        <v>1.9470218783818511</v>
      </c>
      <c r="P41" s="312">
        <f>分析係数表!C44</f>
        <v>0.55987382763194615</v>
      </c>
      <c r="Q41" s="306">
        <f>O41*P41</f>
        <v>1.0900865915327886</v>
      </c>
      <c r="R41" s="306">
        <v>1.119399852391513</v>
      </c>
      <c r="S41" s="307">
        <f>I41+R41</f>
        <v>1.1323927381440473</v>
      </c>
      <c r="T41" s="312">
        <f>分析係数表!F44</f>
        <v>0.5344179716450459</v>
      </c>
      <c r="U41" s="309">
        <f t="shared" si="12"/>
        <v>0.60517103022452134</v>
      </c>
      <c r="V41" s="316">
        <f>分析係数表!D44</f>
        <v>0.19836337849438287</v>
      </c>
      <c r="W41" s="287">
        <f t="shared" si="9"/>
        <v>0</v>
      </c>
      <c r="X41" s="312">
        <f>分析係数表!E44</f>
        <v>0.16230318686650563</v>
      </c>
      <c r="Y41" s="288">
        <f t="shared" si="4"/>
        <v>0</v>
      </c>
    </row>
    <row r="42" spans="1:25">
      <c r="A42" s="278">
        <v>38</v>
      </c>
      <c r="B42" s="268" t="s">
        <v>4</v>
      </c>
      <c r="C42" s="283"/>
      <c r="D42" s="312">
        <f>投入係数表!D42</f>
        <v>4.3071751234373358E-3</v>
      </c>
      <c r="E42" s="302">
        <f>$C$6*D42</f>
        <v>0.43071751234373357</v>
      </c>
      <c r="F42" s="312">
        <f>分析係数表!C45</f>
        <v>1</v>
      </c>
      <c r="G42" s="302">
        <f>E42*F42</f>
        <v>0.43071751234373357</v>
      </c>
      <c r="H42" s="302">
        <v>0.48485947129603113</v>
      </c>
      <c r="I42" s="302">
        <f>C42+H42</f>
        <v>0.48485947129603113</v>
      </c>
      <c r="J42" s="312">
        <f>分析係数表!G45</f>
        <v>0</v>
      </c>
      <c r="K42" s="304">
        <f>I42*J42</f>
        <v>0</v>
      </c>
      <c r="L42" s="49"/>
      <c r="M42" s="50"/>
      <c r="N42" s="314">
        <f>分析係数表!I45</f>
        <v>0</v>
      </c>
      <c r="O42" s="306">
        <f t="shared" si="6"/>
        <v>0</v>
      </c>
      <c r="P42" s="312">
        <f>分析係数表!C45</f>
        <v>1</v>
      </c>
      <c r="Q42" s="306">
        <f>O42*P42</f>
        <v>0</v>
      </c>
      <c r="R42" s="306">
        <v>1.9110821623550846E-2</v>
      </c>
      <c r="S42" s="307">
        <f>I42+R42</f>
        <v>0.50397029291958195</v>
      </c>
      <c r="T42" s="312">
        <f>分析係数表!F45</f>
        <v>0</v>
      </c>
      <c r="U42" s="309">
        <f t="shared" si="12"/>
        <v>0</v>
      </c>
      <c r="V42" s="316">
        <f>分析係数表!D45</f>
        <v>0</v>
      </c>
      <c r="W42" s="287">
        <f t="shared" si="9"/>
        <v>0</v>
      </c>
      <c r="X42" s="312">
        <f>分析係数表!E45</f>
        <v>0</v>
      </c>
      <c r="Y42" s="288">
        <f t="shared" si="4"/>
        <v>0</v>
      </c>
    </row>
    <row r="43" spans="1:25">
      <c r="A43" s="278">
        <v>39</v>
      </c>
      <c r="B43" s="268" t="s">
        <v>5</v>
      </c>
      <c r="C43" s="283"/>
      <c r="D43" s="312">
        <f>投入係数表!D43</f>
        <v>8.4042441432923627E-4</v>
      </c>
      <c r="E43" s="302">
        <f>$C$6*D43</f>
        <v>8.4042441432923623E-2</v>
      </c>
      <c r="F43" s="312">
        <f>分析係数表!C46</f>
        <v>0.63561708735819755</v>
      </c>
      <c r="G43" s="302">
        <f>E43*F43</f>
        <v>5.3418811838066814E-2</v>
      </c>
      <c r="H43" s="302">
        <v>9.1115349284617425E-2</v>
      </c>
      <c r="I43" s="302">
        <f>C43+H43</f>
        <v>9.1115349284617425E-2</v>
      </c>
      <c r="J43" s="312">
        <f>分析係数表!G46</f>
        <v>7.4261727822867345E-3</v>
      </c>
      <c r="K43" s="304">
        <f>I43*J43</f>
        <v>6.7663832690597497E-4</v>
      </c>
      <c r="L43" s="49"/>
      <c r="M43" s="50"/>
      <c r="N43" s="314">
        <f>分析係数表!I46</f>
        <v>7.1346566917706757E-6</v>
      </c>
      <c r="O43" s="306">
        <f t="shared" si="6"/>
        <v>1.2069675127897763E-4</v>
      </c>
      <c r="P43" s="312">
        <f>分析係数表!C46</f>
        <v>0.63561708735819755</v>
      </c>
      <c r="Q43" s="306">
        <f>O43*P43</f>
        <v>7.6716917501540565E-5</v>
      </c>
      <c r="R43" s="306">
        <v>3.8381889820133082E-2</v>
      </c>
      <c r="S43" s="307">
        <f>I43+R43</f>
        <v>0.1294972391047505</v>
      </c>
      <c r="T43" s="312">
        <f>分析係数表!F46</f>
        <v>0.64740426293918441</v>
      </c>
      <c r="U43" s="309">
        <f t="shared" si="12"/>
        <v>8.3837064635270325E-2</v>
      </c>
      <c r="V43" s="316">
        <f>分析係数表!D46</f>
        <v>3.6867524451068895E-3</v>
      </c>
      <c r="W43" s="287">
        <f t="shared" si="9"/>
        <v>0</v>
      </c>
      <c r="X43" s="312">
        <f>分析係数表!E46</f>
        <v>3.6024838177901608E-3</v>
      </c>
      <c r="Y43" s="288">
        <f t="shared" si="4"/>
        <v>0</v>
      </c>
    </row>
    <row r="44" spans="1:25">
      <c r="A44" s="279">
        <v>40</v>
      </c>
      <c r="B44" s="276" t="s">
        <v>298</v>
      </c>
      <c r="C44" s="289">
        <f>SUM(C5:C43)</f>
        <v>100</v>
      </c>
      <c r="D44" s="313">
        <f>投入係数表!D44</f>
        <v>0.34646496480722766</v>
      </c>
      <c r="E44" s="303">
        <f>SUM(E5:E43)</f>
        <v>34.646496480722767</v>
      </c>
      <c r="F44" s="313">
        <f>分析係数表!C47</f>
        <v>0.59941121331825653</v>
      </c>
      <c r="G44" s="303">
        <f>SUM(G5:G43)</f>
        <v>15.57203238610048</v>
      </c>
      <c r="H44" s="303">
        <f>SUM(H5:H43)</f>
        <v>19.27883623754099</v>
      </c>
      <c r="I44" s="303">
        <f>SUM(I5:I43)</f>
        <v>119.27883623754097</v>
      </c>
      <c r="J44" s="313">
        <f>分析係数表!G47</f>
        <v>0.26745444124294698</v>
      </c>
      <c r="K44" s="305">
        <f>SUM(K5:K43)</f>
        <v>27.961928802362543</v>
      </c>
      <c r="L44" s="318">
        <f>'データ入力（最終需要額等）'!$H$32</f>
        <v>0.60499999999999998</v>
      </c>
      <c r="M44" s="303">
        <f>K44*L44</f>
        <v>16.916966925429339</v>
      </c>
      <c r="N44" s="315">
        <f>分析係数表!I47</f>
        <v>1</v>
      </c>
      <c r="O44" s="303">
        <f>SUM(O5:O43)</f>
        <v>16.916966925429335</v>
      </c>
      <c r="P44" s="313">
        <f>分析係数表!C47</f>
        <v>0.59941121331825653</v>
      </c>
      <c r="Q44" s="303">
        <f>SUM(Q5:Q43)</f>
        <v>10.523287178266408</v>
      </c>
      <c r="R44" s="303">
        <f>SUM(R5:R43)</f>
        <v>13.148469399197475</v>
      </c>
      <c r="S44" s="308">
        <f>SUM(S5:S43)</f>
        <v>132.42730563673842</v>
      </c>
      <c r="T44" s="313">
        <f>分析係数表!F47</f>
        <v>0.52032812004185636</v>
      </c>
      <c r="U44" s="310">
        <f>SUM(U5:U43)</f>
        <v>83.642169603388425</v>
      </c>
      <c r="V44" s="317">
        <f>分析係数表!D47</f>
        <v>6.7043132898265148E-2</v>
      </c>
      <c r="W44" s="290">
        <f>SUM(W5:W43)</f>
        <v>32</v>
      </c>
      <c r="X44" s="313">
        <f>分析係数表!E47</f>
        <v>6.0489972943054145E-2</v>
      </c>
      <c r="Y44" s="291">
        <f>SUM(Y5:Y43)</f>
        <v>29</v>
      </c>
    </row>
    <row r="45" spans="1:25">
      <c r="B45" s="292" t="s">
        <v>299</v>
      </c>
      <c r="C45" s="104" t="s">
        <v>300</v>
      </c>
      <c r="D45" s="104" t="s">
        <v>301</v>
      </c>
      <c r="E45" s="104"/>
      <c r="F45" s="104" t="s">
        <v>131</v>
      </c>
      <c r="G45" s="104"/>
      <c r="H45" s="104" t="s">
        <v>302</v>
      </c>
      <c r="I45" s="104"/>
      <c r="J45" s="104" t="s">
        <v>131</v>
      </c>
      <c r="K45" s="104"/>
      <c r="L45" s="104" t="s">
        <v>300</v>
      </c>
      <c r="M45" s="104"/>
      <c r="N45" s="104" t="s">
        <v>131</v>
      </c>
      <c r="O45" s="104"/>
      <c r="P45" s="104" t="s">
        <v>131</v>
      </c>
      <c r="Q45" s="104"/>
      <c r="R45" s="104"/>
      <c r="S45" s="104" t="s">
        <v>302</v>
      </c>
      <c r="T45" s="104" t="s">
        <v>131</v>
      </c>
      <c r="U45" s="104"/>
      <c r="V45" s="104" t="s">
        <v>131</v>
      </c>
      <c r="W45" s="104"/>
      <c r="X45" s="104" t="s">
        <v>131</v>
      </c>
      <c r="Y45" s="293"/>
    </row>
    <row r="46" spans="1:25">
      <c r="B46" s="83" t="s">
        <v>303</v>
      </c>
    </row>
  </sheetData>
  <phoneticPr fontId="3"/>
  <pageMargins left="0.78740157480314965" right="0" top="0.82677165354330717" bottom="0.78740157480314965" header="0.51181102362204722" footer="0.51181102362204722"/>
  <pageSetup paperSize="9" scale="80" orientation="portrait" r:id="rId1"/>
  <headerFooter alignWithMargins="0">
    <oddFooter>&amp;C&amp;"Fj丸ゴシック体-L,標準"&amp;12- 43 -</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0EE80-BC22-4B43-B7DA-39D3738B331C}">
  <dimension ref="A1:Y46"/>
  <sheetViews>
    <sheetView showGridLines="0"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8.1640625" defaultRowHeight="11"/>
  <cols>
    <col min="1" max="1" width="2.75" style="83" customWidth="1"/>
    <col min="2" max="2" width="17.5" style="83" customWidth="1"/>
    <col min="3" max="3" width="8.58203125" style="83" customWidth="1"/>
    <col min="4" max="4" width="8.1640625" style="83" customWidth="1"/>
    <col min="5" max="5" width="8.25" style="83" bestFit="1" customWidth="1"/>
    <col min="6" max="16384" width="8.1640625" style="83"/>
  </cols>
  <sheetData>
    <row r="1" spans="1:25" ht="13">
      <c r="B1" s="284" t="s">
        <v>257</v>
      </c>
      <c r="F1" s="285"/>
      <c r="G1" s="83" t="s">
        <v>374</v>
      </c>
    </row>
    <row r="2" spans="1:25">
      <c r="B2" s="83" t="s">
        <v>305</v>
      </c>
      <c r="S2" s="83" t="s">
        <v>259</v>
      </c>
      <c r="U2" s="286" t="s">
        <v>245</v>
      </c>
      <c r="W2" s="83" t="s">
        <v>233</v>
      </c>
      <c r="Y2" s="83" t="s">
        <v>260</v>
      </c>
    </row>
    <row r="3" spans="1:25" ht="44">
      <c r="B3" s="39"/>
      <c r="C3" s="40" t="s">
        <v>261</v>
      </c>
      <c r="D3" s="40" t="s">
        <v>306</v>
      </c>
      <c r="E3" s="40" t="s">
        <v>263</v>
      </c>
      <c r="F3" s="40" t="s">
        <v>264</v>
      </c>
      <c r="G3" s="40" t="s">
        <v>265</v>
      </c>
      <c r="H3" s="40" t="s">
        <v>266</v>
      </c>
      <c r="I3" s="40" t="s">
        <v>267</v>
      </c>
      <c r="J3" s="40" t="s">
        <v>268</v>
      </c>
      <c r="K3" s="41" t="s">
        <v>269</v>
      </c>
      <c r="L3" s="40" t="s">
        <v>402</v>
      </c>
      <c r="M3" s="40" t="s">
        <v>270</v>
      </c>
      <c r="N3" s="40" t="s">
        <v>186</v>
      </c>
      <c r="O3" s="40" t="s">
        <v>270</v>
      </c>
      <c r="P3" s="40" t="s">
        <v>264</v>
      </c>
      <c r="Q3" s="40" t="s">
        <v>271</v>
      </c>
      <c r="R3" s="40" t="s">
        <v>272</v>
      </c>
      <c r="S3" s="42" t="s">
        <v>273</v>
      </c>
      <c r="T3" s="40" t="s">
        <v>403</v>
      </c>
      <c r="U3" s="43" t="s">
        <v>245</v>
      </c>
      <c r="V3" s="44" t="s">
        <v>274</v>
      </c>
      <c r="W3" s="42" t="s">
        <v>275</v>
      </c>
      <c r="X3" s="40" t="s">
        <v>276</v>
      </c>
      <c r="Y3" s="43" t="s">
        <v>277</v>
      </c>
    </row>
    <row r="4" spans="1:25" ht="19">
      <c r="B4" s="45"/>
      <c r="C4" s="46" t="s">
        <v>197</v>
      </c>
      <c r="D4" s="46" t="s">
        <v>198</v>
      </c>
      <c r="E4" s="46" t="s">
        <v>278</v>
      </c>
      <c r="F4" s="46" t="s">
        <v>200</v>
      </c>
      <c r="G4" s="46" t="s">
        <v>279</v>
      </c>
      <c r="H4" s="46" t="s">
        <v>280</v>
      </c>
      <c r="I4" s="46" t="s">
        <v>281</v>
      </c>
      <c r="J4" s="46" t="s">
        <v>282</v>
      </c>
      <c r="K4" s="47" t="s">
        <v>283</v>
      </c>
      <c r="L4" s="46" t="s">
        <v>284</v>
      </c>
      <c r="M4" s="46" t="s">
        <v>285</v>
      </c>
      <c r="N4" s="46" t="s">
        <v>286</v>
      </c>
      <c r="O4" s="46" t="s">
        <v>287</v>
      </c>
      <c r="P4" s="46" t="s">
        <v>288</v>
      </c>
      <c r="Q4" s="46" t="s">
        <v>289</v>
      </c>
      <c r="R4" s="46" t="s">
        <v>290</v>
      </c>
      <c r="S4" s="46" t="s">
        <v>291</v>
      </c>
      <c r="T4" s="48" t="s">
        <v>292</v>
      </c>
      <c r="U4" s="47" t="s">
        <v>293</v>
      </c>
      <c r="V4" s="46" t="s">
        <v>294</v>
      </c>
      <c r="W4" s="46" t="s">
        <v>295</v>
      </c>
      <c r="X4" s="46" t="s">
        <v>296</v>
      </c>
      <c r="Y4" s="47" t="s">
        <v>297</v>
      </c>
    </row>
    <row r="5" spans="1:25">
      <c r="A5" s="277">
        <v>1</v>
      </c>
      <c r="B5" s="268" t="s">
        <v>73</v>
      </c>
      <c r="C5" s="283"/>
      <c r="D5" s="312">
        <f>投入係数表!E5</f>
        <v>0</v>
      </c>
      <c r="E5" s="302">
        <f>$C$7*D5</f>
        <v>0</v>
      </c>
      <c r="F5" s="312">
        <f>分析係数表!C8</f>
        <v>0.17333290637377241</v>
      </c>
      <c r="G5" s="302">
        <f t="shared" ref="G5:G10" si="0">E5*F5</f>
        <v>0</v>
      </c>
      <c r="H5" s="302">
        <f t="array" ref="H5:H43">MMULT(逆行列係数表!C5:AO43,G5:G43)</f>
        <v>0.10315406988460636</v>
      </c>
      <c r="I5" s="302">
        <f>C5+H5</f>
        <v>0.10315406988460636</v>
      </c>
      <c r="J5" s="312">
        <f>分析係数表!G8</f>
        <v>0.15155149614048036</v>
      </c>
      <c r="K5" s="304">
        <f>I5*J5</f>
        <v>1.5633153623991761E-2</v>
      </c>
      <c r="L5" s="49" t="s">
        <v>132</v>
      </c>
      <c r="M5" s="50" t="s">
        <v>132</v>
      </c>
      <c r="N5" s="314">
        <f>分析係数表!I8</f>
        <v>1.1299182227411633E-2</v>
      </c>
      <c r="O5" s="306">
        <f>$M$44*N5</f>
        <v>0.1523816365011281</v>
      </c>
      <c r="P5" s="312">
        <f>分析係数表!C8</f>
        <v>0.17333290637377241</v>
      </c>
      <c r="Q5" s="306">
        <f>O5*P5</f>
        <v>2.6412751932732258E-2</v>
      </c>
      <c r="R5" s="306">
        <f t="array" ref="R5:R43">MMULT(逆行列係数表!C5:AO43,Q5:Q43)</f>
        <v>3.9952660705151667E-2</v>
      </c>
      <c r="S5" s="307">
        <f>I5+R5</f>
        <v>0.14310673058975804</v>
      </c>
      <c r="T5" s="312">
        <f>分析係数表!F8</f>
        <v>0.42721038226158625</v>
      </c>
      <c r="U5" s="309">
        <f>S5*T5</f>
        <v>6.113668107945637E-2</v>
      </c>
      <c r="V5" s="316">
        <f>分析係数表!D8</f>
        <v>0.32298797552049696</v>
      </c>
      <c r="W5" s="287">
        <f>ROUND(S5*V5,0)</f>
        <v>0</v>
      </c>
      <c r="X5" s="312">
        <f>分析係数表!E8</f>
        <v>0.12265584155979949</v>
      </c>
      <c r="Y5" s="288">
        <f t="shared" ref="Y5:Y43" si="1">ROUND(S5*X5,0)</f>
        <v>0</v>
      </c>
    </row>
    <row r="6" spans="1:25">
      <c r="A6" s="278">
        <v>2</v>
      </c>
      <c r="B6" s="268" t="s">
        <v>74</v>
      </c>
      <c r="C6" s="283"/>
      <c r="D6" s="312">
        <f>投入係数表!E6</f>
        <v>3.7311234609115724E-4</v>
      </c>
      <c r="E6" s="302">
        <f>$C$7*D6</f>
        <v>3.7311234609115722E-2</v>
      </c>
      <c r="F6" s="312">
        <f>分析係数表!C9</f>
        <v>0.39351462480142041</v>
      </c>
      <c r="G6" s="302">
        <f t="shared" si="0"/>
        <v>1.4682516488083944E-2</v>
      </c>
      <c r="H6" s="302">
        <v>1.8625669934065395E-2</v>
      </c>
      <c r="I6" s="302">
        <f>C6+H6</f>
        <v>1.8625669934065395E-2</v>
      </c>
      <c r="J6" s="312">
        <f>分析係数表!G9</f>
        <v>0.22817522849038765</v>
      </c>
      <c r="K6" s="304">
        <f t="shared" ref="K6:K38" si="2">I6*J6</f>
        <v>4.2499164929919149E-3</v>
      </c>
      <c r="L6" s="49"/>
      <c r="M6" s="50"/>
      <c r="N6" s="314">
        <f>分析係数表!I9</f>
        <v>5.0911500837573466E-4</v>
      </c>
      <c r="O6" s="306">
        <f t="shared" ref="O6:O43" si="3">$M$44*N6</f>
        <v>6.8659639770542605E-3</v>
      </c>
      <c r="P6" s="312">
        <f>分析係数表!C9</f>
        <v>0.39351462480142041</v>
      </c>
      <c r="Q6" s="306">
        <f>O6*P6</f>
        <v>2.7018572383305755E-3</v>
      </c>
      <c r="R6" s="306">
        <v>3.7199690502497055E-3</v>
      </c>
      <c r="S6" s="307">
        <f>I6+R6</f>
        <v>2.2345638984315103E-2</v>
      </c>
      <c r="T6" s="312">
        <f>分析係数表!F9</f>
        <v>0.63987813845992225</v>
      </c>
      <c r="U6" s="309">
        <f>S6*T6</f>
        <v>1.4298485875981017E-2</v>
      </c>
      <c r="V6" s="316">
        <f>分析係数表!D9</f>
        <v>0.29572434079210003</v>
      </c>
      <c r="W6" s="287">
        <f>ROUND(S6*V6,0)</f>
        <v>0</v>
      </c>
      <c r="X6" s="312">
        <f>分析係数表!E9</f>
        <v>0.26862065342998215</v>
      </c>
      <c r="Y6" s="288">
        <f t="shared" si="1"/>
        <v>0</v>
      </c>
    </row>
    <row r="7" spans="1:25">
      <c r="A7" s="278">
        <v>3</v>
      </c>
      <c r="B7" s="268" t="s">
        <v>75</v>
      </c>
      <c r="C7" s="282">
        <f>'データ入力（最終需要額等）'!C8</f>
        <v>100</v>
      </c>
      <c r="D7" s="312">
        <f>投入係数表!E7</f>
        <v>5.3335427999135952E-2</v>
      </c>
      <c r="E7" s="302">
        <f>$C$7*D7</f>
        <v>5.3335427999135954</v>
      </c>
      <c r="F7" s="312">
        <f>分析係数表!C10</f>
        <v>0.12671464860287895</v>
      </c>
      <c r="G7" s="302">
        <f t="shared" si="0"/>
        <v>0.6758380016994664</v>
      </c>
      <c r="H7" s="302">
        <v>0.68598763083011749</v>
      </c>
      <c r="I7" s="302">
        <f>C7+H7</f>
        <v>100.68598763083011</v>
      </c>
      <c r="J7" s="312">
        <f>分析係数表!G10</f>
        <v>0.17153349174243465</v>
      </c>
      <c r="K7" s="304">
        <f t="shared" si="2"/>
        <v>17.271019027851874</v>
      </c>
      <c r="L7" s="49"/>
      <c r="M7" s="50"/>
      <c r="N7" s="314">
        <f>分析係数表!I10</f>
        <v>1.1608350684055029E-3</v>
      </c>
      <c r="O7" s="306">
        <f>$M$44*N7</f>
        <v>1.565511059750832E-2</v>
      </c>
      <c r="P7" s="312">
        <f>分析係数表!C10</f>
        <v>0.12671464860287895</v>
      </c>
      <c r="Q7" s="306">
        <f>O7*P7</f>
        <v>1.983731838202473E-3</v>
      </c>
      <c r="R7" s="306">
        <v>3.0307985209342405E-3</v>
      </c>
      <c r="S7" s="307">
        <f t="shared" ref="S7:S38" si="4">I7+R7</f>
        <v>100.68901842935105</v>
      </c>
      <c r="T7" s="312">
        <f>分析係数表!F10</f>
        <v>0.47381340455197063</v>
      </c>
      <c r="U7" s="309">
        <f>S7*T7</f>
        <v>47.707806623006938</v>
      </c>
      <c r="V7" s="316">
        <f>分析係数表!D10</f>
        <v>9.5045460793747427E-2</v>
      </c>
      <c r="W7" s="287">
        <f>ROUND(S7*V7,0)</f>
        <v>10</v>
      </c>
      <c r="X7" s="312">
        <f>分析係数表!E10</f>
        <v>4.2279520059697977E-2</v>
      </c>
      <c r="Y7" s="288">
        <f t="shared" si="1"/>
        <v>4</v>
      </c>
    </row>
    <row r="8" spans="1:25">
      <c r="A8" s="278">
        <v>4</v>
      </c>
      <c r="B8" s="268" t="s">
        <v>76</v>
      </c>
      <c r="C8" s="283"/>
      <c r="D8" s="312">
        <f>投入係数表!E8</f>
        <v>0</v>
      </c>
      <c r="E8" s="302">
        <f t="shared" ref="E8:E38" si="5">$C$7*D8</f>
        <v>0</v>
      </c>
      <c r="F8" s="312">
        <f>分析係数表!C11</f>
        <v>9.348517078458185E-3</v>
      </c>
      <c r="G8" s="302">
        <f t="shared" si="0"/>
        <v>0</v>
      </c>
      <c r="H8" s="302">
        <v>7.2730398041826547E-3</v>
      </c>
      <c r="I8" s="302">
        <f t="shared" ref="I8:I38" si="6">C8+H8</f>
        <v>7.2730398041826547E-3</v>
      </c>
      <c r="J8" s="312">
        <f>分析係数表!G11</f>
        <v>0.2579516055394917</v>
      </c>
      <c r="K8" s="304">
        <f t="shared" si="2"/>
        <v>1.8760922946415462E-3</v>
      </c>
      <c r="L8" s="49"/>
      <c r="M8" s="50"/>
      <c r="N8" s="314">
        <f>分析係数表!I11</f>
        <v>-1.9466162084954558E-5</v>
      </c>
      <c r="O8" s="306">
        <f t="shared" si="3"/>
        <v>-2.6252215206383934E-4</v>
      </c>
      <c r="P8" s="312">
        <f>分析係数表!C11</f>
        <v>9.348517078458185E-3</v>
      </c>
      <c r="Q8" s="306">
        <f t="shared" ref="Q8:Q38" si="7">O8*P8</f>
        <v>-2.4541928220423988E-6</v>
      </c>
      <c r="R8" s="306">
        <v>1.640888085532096E-3</v>
      </c>
      <c r="S8" s="307">
        <f t="shared" si="4"/>
        <v>8.9139278897147501E-3</v>
      </c>
      <c r="T8" s="312">
        <f>分析係数表!F11</f>
        <v>0.54360066960888753</v>
      </c>
      <c r="U8" s="309">
        <f>S8*T8</f>
        <v>4.845617169694276E-3</v>
      </c>
      <c r="V8" s="316">
        <f>分析係数表!D11</f>
        <v>4.0785268604474206E-2</v>
      </c>
      <c r="W8" s="287">
        <f t="shared" ref="W8:W43" si="8">ROUND(S8*V8,0)</f>
        <v>0</v>
      </c>
      <c r="X8" s="312">
        <f>分析係数表!E11</f>
        <v>3.926343022371024E-2</v>
      </c>
      <c r="Y8" s="288">
        <f t="shared" si="1"/>
        <v>0</v>
      </c>
    </row>
    <row r="9" spans="1:25">
      <c r="A9" s="278">
        <v>5</v>
      </c>
      <c r="B9" s="268" t="s">
        <v>77</v>
      </c>
      <c r="C9" s="283"/>
      <c r="D9" s="312">
        <f>投入係数表!E9</f>
        <v>0.14182196649843881</v>
      </c>
      <c r="E9" s="302">
        <f t="shared" si="5"/>
        <v>14.182196649843881</v>
      </c>
      <c r="F9" s="312">
        <f>分析係数表!C12</f>
        <v>0.26169189557273109</v>
      </c>
      <c r="G9" s="302">
        <f t="shared" si="0"/>
        <v>3.7113659246828816</v>
      </c>
      <c r="H9" s="302">
        <v>3.9815232578087203</v>
      </c>
      <c r="I9" s="302">
        <f t="shared" si="6"/>
        <v>3.9815232578087203</v>
      </c>
      <c r="J9" s="312">
        <f>分析係数表!G12</f>
        <v>0.13770114594385849</v>
      </c>
      <c r="K9" s="304">
        <f t="shared" si="2"/>
        <v>0.5482603152023855</v>
      </c>
      <c r="L9" s="49"/>
      <c r="M9" s="50"/>
      <c r="N9" s="314">
        <f>分析係数表!I12</f>
        <v>0.10146071966313146</v>
      </c>
      <c r="O9" s="306">
        <f t="shared" si="3"/>
        <v>1.3683070324631661</v>
      </c>
      <c r="P9" s="312">
        <f>分析係数表!C12</f>
        <v>0.26169189557273109</v>
      </c>
      <c r="Q9" s="306">
        <f t="shared" si="7"/>
        <v>0.35807486105078445</v>
      </c>
      <c r="R9" s="306">
        <v>0.41129159668188836</v>
      </c>
      <c r="S9" s="307">
        <f t="shared" si="4"/>
        <v>4.3928148544906085</v>
      </c>
      <c r="T9" s="312">
        <f>分析係数表!F12</f>
        <v>0.33651535386825859</v>
      </c>
      <c r="U9" s="309">
        <f t="shared" ref="U9:U38" si="9">S9*T9</f>
        <v>1.47824964523665</v>
      </c>
      <c r="V9" s="316">
        <f>分析係数表!D12</f>
        <v>3.4578030097235327E-2</v>
      </c>
      <c r="W9" s="287">
        <f t="shared" si="8"/>
        <v>0</v>
      </c>
      <c r="X9" s="312">
        <f>分析係数表!E12</f>
        <v>3.3355134693599395E-2</v>
      </c>
      <c r="Y9" s="288">
        <f t="shared" si="1"/>
        <v>0</v>
      </c>
    </row>
    <row r="10" spans="1:25">
      <c r="A10" s="278">
        <v>6</v>
      </c>
      <c r="B10" s="268" t="s">
        <v>78</v>
      </c>
      <c r="C10" s="283"/>
      <c r="D10" s="312">
        <f>投入係数表!E10</f>
        <v>1.82235924827681E-2</v>
      </c>
      <c r="E10" s="302">
        <f t="shared" si="5"/>
        <v>1.8223592482768101</v>
      </c>
      <c r="F10" s="312">
        <f>分析係数表!C13</f>
        <v>8.2810371123538395E-2</v>
      </c>
      <c r="G10" s="302">
        <f t="shared" si="0"/>
        <v>0.15091024567021508</v>
      </c>
      <c r="H10" s="302">
        <v>0.15975751625428511</v>
      </c>
      <c r="I10" s="302">
        <f t="shared" si="6"/>
        <v>0.15975751625428511</v>
      </c>
      <c r="J10" s="312">
        <f>分析係数表!G13</f>
        <v>0.2721720626600464</v>
      </c>
      <c r="K10" s="304">
        <f t="shared" si="2"/>
        <v>4.3481532724374668E-2</v>
      </c>
      <c r="L10" s="49"/>
      <c r="M10" s="50"/>
      <c r="N10" s="314">
        <f>分析係数表!I13</f>
        <v>1.212874021164739E-2</v>
      </c>
      <c r="O10" s="306">
        <f t="shared" si="3"/>
        <v>0.16356911898138712</v>
      </c>
      <c r="P10" s="312">
        <f>分析係数表!C13</f>
        <v>8.2810371123538395E-2</v>
      </c>
      <c r="Q10" s="306">
        <f t="shared" si="7"/>
        <v>1.3545219447198876E-2</v>
      </c>
      <c r="R10" s="306">
        <v>1.5426606938059938E-2</v>
      </c>
      <c r="S10" s="307">
        <f t="shared" si="4"/>
        <v>0.17518412319234505</v>
      </c>
      <c r="T10" s="312">
        <f>分析係数表!F13</f>
        <v>0.39077170920544851</v>
      </c>
      <c r="U10" s="309">
        <f t="shared" si="9"/>
        <v>6.8456999245530531E-2</v>
      </c>
      <c r="V10" s="316">
        <f>分析係数表!D13</f>
        <v>0.12720758845381647</v>
      </c>
      <c r="W10" s="287">
        <f t="shared" si="8"/>
        <v>0</v>
      </c>
      <c r="X10" s="312">
        <f>分析係数表!E13</f>
        <v>9.5492852763317662E-2</v>
      </c>
      <c r="Y10" s="288">
        <f t="shared" si="1"/>
        <v>0</v>
      </c>
    </row>
    <row r="11" spans="1:25">
      <c r="A11" s="278">
        <v>7</v>
      </c>
      <c r="B11" s="268" t="s">
        <v>79</v>
      </c>
      <c r="C11" s="283"/>
      <c r="D11" s="312">
        <f>投入係数表!E11</f>
        <v>3.8685859042083145E-3</v>
      </c>
      <c r="E11" s="302">
        <f t="shared" si="5"/>
        <v>0.38685859042083143</v>
      </c>
      <c r="F11" s="312">
        <f>分析係数表!C14</f>
        <v>0.29759344347769412</v>
      </c>
      <c r="G11" s="302">
        <f t="shared" ref="G11:G38" si="10">E11*F11</f>
        <v>0.11512658006226212</v>
      </c>
      <c r="H11" s="302">
        <v>0.20693899890522993</v>
      </c>
      <c r="I11" s="302">
        <f t="shared" si="6"/>
        <v>0.20693899890522993</v>
      </c>
      <c r="J11" s="312">
        <f>分析係数表!G14</f>
        <v>0.17335642824825784</v>
      </c>
      <c r="K11" s="304">
        <f t="shared" si="2"/>
        <v>3.5874205715480799E-2</v>
      </c>
      <c r="L11" s="49"/>
      <c r="M11" s="50"/>
      <c r="N11" s="314">
        <f>分析係数表!I14</f>
        <v>1.9165801846449152E-3</v>
      </c>
      <c r="O11" s="306">
        <f t="shared" si="3"/>
        <v>2.5847147089398552E-2</v>
      </c>
      <c r="P11" s="312">
        <f>分析係数表!C14</f>
        <v>0.29759344347769412</v>
      </c>
      <c r="Q11" s="306">
        <f t="shared" si="7"/>
        <v>7.6919415064085738E-3</v>
      </c>
      <c r="R11" s="306">
        <v>2.8914352565111632E-2</v>
      </c>
      <c r="S11" s="307">
        <f t="shared" si="4"/>
        <v>0.23585335147034156</v>
      </c>
      <c r="T11" s="312">
        <f>分析係数表!F14</f>
        <v>0.35598651785260127</v>
      </c>
      <c r="U11" s="309">
        <f t="shared" si="9"/>
        <v>8.3960613313792593E-2</v>
      </c>
      <c r="V11" s="316">
        <f>分析係数表!D14</f>
        <v>4.3833041969742803E-2</v>
      </c>
      <c r="W11" s="287">
        <f t="shared" si="8"/>
        <v>0</v>
      </c>
      <c r="X11" s="312">
        <f>分析係数表!E14</f>
        <v>3.8757158040430381E-2</v>
      </c>
      <c r="Y11" s="288">
        <f>ROUND(S11*X11,0)</f>
        <v>0</v>
      </c>
    </row>
    <row r="12" spans="1:25">
      <c r="A12" s="278">
        <v>8</v>
      </c>
      <c r="B12" s="268" t="s">
        <v>80</v>
      </c>
      <c r="C12" s="283"/>
      <c r="D12" s="312">
        <f>投入係数表!E12</f>
        <v>1.6063468373819296E-2</v>
      </c>
      <c r="E12" s="302">
        <f t="shared" si="5"/>
        <v>1.6063468373819296</v>
      </c>
      <c r="F12" s="312">
        <f>分析係数表!C15</f>
        <v>0.21593049601829584</v>
      </c>
      <c r="G12" s="302">
        <f t="shared" si="10"/>
        <v>0.34685926937330086</v>
      </c>
      <c r="H12" s="302">
        <v>0.42292952951869101</v>
      </c>
      <c r="I12" s="302">
        <f t="shared" si="6"/>
        <v>0.42292952951869101</v>
      </c>
      <c r="J12" s="312">
        <f>分析係数表!G15</f>
        <v>0.1171240792325445</v>
      </c>
      <c r="K12" s="304">
        <f t="shared" si="2"/>
        <v>4.9535231725129934E-2</v>
      </c>
      <c r="L12" s="49"/>
      <c r="M12" s="50"/>
      <c r="N12" s="314">
        <f>分析係数表!I15</f>
        <v>7.9892300155183192E-3</v>
      </c>
      <c r="O12" s="306">
        <f t="shared" si="3"/>
        <v>0.10774336758594732</v>
      </c>
      <c r="P12" s="312">
        <f>分析係数表!C15</f>
        <v>0.21593049601829584</v>
      </c>
      <c r="Q12" s="306">
        <f t="shared" si="7"/>
        <v>2.3265078805515184E-2</v>
      </c>
      <c r="R12" s="306">
        <v>6.112369957747122E-2</v>
      </c>
      <c r="S12" s="307">
        <f t="shared" si="4"/>
        <v>0.48405322909616222</v>
      </c>
      <c r="T12" s="312">
        <f>分析係数表!F15</f>
        <v>0.35842164855867914</v>
      </c>
      <c r="U12" s="309">
        <f t="shared" si="9"/>
        <v>0.17349515636279844</v>
      </c>
      <c r="V12" s="316">
        <f>分析係数表!D15</f>
        <v>1.5678367482667734E-2</v>
      </c>
      <c r="W12" s="287">
        <f t="shared" si="8"/>
        <v>0</v>
      </c>
      <c r="X12" s="312">
        <f>分析係数表!E15</f>
        <v>1.5634458686506418E-2</v>
      </c>
      <c r="Y12" s="288">
        <f t="shared" si="1"/>
        <v>0</v>
      </c>
    </row>
    <row r="13" spans="1:25">
      <c r="A13" s="278">
        <v>9</v>
      </c>
      <c r="B13" s="268" t="s">
        <v>81</v>
      </c>
      <c r="C13" s="283"/>
      <c r="D13" s="312">
        <f>投入係数表!E13</f>
        <v>4.0512145788739864E-2</v>
      </c>
      <c r="E13" s="302">
        <f t="shared" si="5"/>
        <v>4.0512145788739868</v>
      </c>
      <c r="F13" s="312">
        <f>分析係数表!C16</f>
        <v>0.18770505348742417</v>
      </c>
      <c r="G13" s="302">
        <f t="shared" si="10"/>
        <v>0.7604334492165743</v>
      </c>
      <c r="H13" s="302">
        <v>0.81888888741857813</v>
      </c>
      <c r="I13" s="302">
        <f t="shared" si="6"/>
        <v>0.81888888741857813</v>
      </c>
      <c r="J13" s="312">
        <f>分析係数表!G16</f>
        <v>1.5279579137581789E-2</v>
      </c>
      <c r="K13" s="304">
        <f t="shared" si="2"/>
        <v>1.251227756019847E-2</v>
      </c>
      <c r="L13" s="49"/>
      <c r="M13" s="50"/>
      <c r="N13" s="314">
        <f>分析係数表!I16</f>
        <v>6.0242927132958465E-3</v>
      </c>
      <c r="O13" s="306">
        <f t="shared" si="3"/>
        <v>8.1244072707032697E-2</v>
      </c>
      <c r="P13" s="312">
        <f>分析係数表!C16</f>
        <v>0.18770505348742417</v>
      </c>
      <c r="Q13" s="306">
        <f t="shared" si="7"/>
        <v>1.524992301300975E-2</v>
      </c>
      <c r="R13" s="306">
        <v>2.9839017998018032E-2</v>
      </c>
      <c r="S13" s="307">
        <f t="shared" si="4"/>
        <v>0.84872790541659615</v>
      </c>
      <c r="T13" s="312">
        <f>分析係数表!F16</f>
        <v>0.2627694146106877</v>
      </c>
      <c r="U13" s="309">
        <f t="shared" si="9"/>
        <v>0.22301973487007409</v>
      </c>
      <c r="V13" s="316">
        <f>分析係数表!D16</f>
        <v>1.0339400475073228E-2</v>
      </c>
      <c r="W13" s="287">
        <f t="shared" si="8"/>
        <v>0</v>
      </c>
      <c r="X13" s="312">
        <f>分析係数表!E16</f>
        <v>1.0339400475073228E-2</v>
      </c>
      <c r="Y13" s="288">
        <f t="shared" si="1"/>
        <v>0</v>
      </c>
    </row>
    <row r="14" spans="1:25">
      <c r="A14" s="278">
        <v>10</v>
      </c>
      <c r="B14" s="268" t="s">
        <v>82</v>
      </c>
      <c r="C14" s="283"/>
      <c r="D14" s="312">
        <f>投入係数表!E14</f>
        <v>1.5160143746440705E-2</v>
      </c>
      <c r="E14" s="302">
        <f t="shared" si="5"/>
        <v>1.5160143746440706</v>
      </c>
      <c r="F14" s="312">
        <f>分析係数表!C17</f>
        <v>0.24245613901755958</v>
      </c>
      <c r="G14" s="302">
        <f t="shared" si="10"/>
        <v>0.36756699197132142</v>
      </c>
      <c r="H14" s="302">
        <v>0.44525001145278142</v>
      </c>
      <c r="I14" s="302">
        <f t="shared" si="6"/>
        <v>0.44525001145278142</v>
      </c>
      <c r="J14" s="312">
        <f>分析係数表!G17</f>
        <v>0.24054742090319753</v>
      </c>
      <c r="K14" s="304">
        <f t="shared" si="2"/>
        <v>0.10710374191208573</v>
      </c>
      <c r="L14" s="49"/>
      <c r="M14" s="50"/>
      <c r="N14" s="314">
        <f>分析係数表!I17</f>
        <v>2.8816966460243139E-3</v>
      </c>
      <c r="O14" s="306">
        <f t="shared" si="3"/>
        <v>3.8862781569776329E-2</v>
      </c>
      <c r="P14" s="312">
        <f>分析係数表!C17</f>
        <v>0.24245613901755958</v>
      </c>
      <c r="Q14" s="306">
        <f t="shared" si="7"/>
        <v>9.4225199708907418E-3</v>
      </c>
      <c r="R14" s="306">
        <v>2.3134555470742366E-2</v>
      </c>
      <c r="S14" s="307">
        <f t="shared" si="4"/>
        <v>0.46838456692352382</v>
      </c>
      <c r="T14" s="312">
        <f>分析係数表!F17</f>
        <v>0.42825667105631338</v>
      </c>
      <c r="U14" s="309">
        <f t="shared" si="9"/>
        <v>0.20058881540482135</v>
      </c>
      <c r="V14" s="316">
        <f>分析係数表!D17</f>
        <v>5.1560411778863557E-2</v>
      </c>
      <c r="W14" s="287">
        <f t="shared" si="8"/>
        <v>0</v>
      </c>
      <c r="X14" s="312">
        <f>分析係数表!E17</f>
        <v>4.9008807340167618E-2</v>
      </c>
      <c r="Y14" s="288">
        <f t="shared" si="1"/>
        <v>0</v>
      </c>
    </row>
    <row r="15" spans="1:25">
      <c r="A15" s="278">
        <v>11</v>
      </c>
      <c r="B15" s="268" t="s">
        <v>83</v>
      </c>
      <c r="C15" s="283"/>
      <c r="D15" s="312">
        <f>投入係数表!E15</f>
        <v>1.9637491899534592E-5</v>
      </c>
      <c r="E15" s="302">
        <f t="shared" si="5"/>
        <v>1.9637491899534591E-3</v>
      </c>
      <c r="F15" s="312">
        <f>分析係数表!C18</f>
        <v>0.40831687749419565</v>
      </c>
      <c r="G15" s="302">
        <f t="shared" si="10"/>
        <v>8.0183193742355255E-4</v>
      </c>
      <c r="H15" s="302">
        <v>2.2212422651013936E-2</v>
      </c>
      <c r="I15" s="302">
        <f t="shared" si="6"/>
        <v>2.2212422651013936E-2</v>
      </c>
      <c r="J15" s="312">
        <f>分析係数表!G18</f>
        <v>0.21766947174074985</v>
      </c>
      <c r="K15" s="304">
        <f t="shared" si="2"/>
        <v>4.8349663045284697E-3</v>
      </c>
      <c r="L15" s="49"/>
      <c r="M15" s="50"/>
      <c r="N15" s="314">
        <f>分析係数表!I18</f>
        <v>4.4543159123807785E-4</v>
      </c>
      <c r="O15" s="306">
        <f t="shared" si="3"/>
        <v>6.0071245384019705E-3</v>
      </c>
      <c r="P15" s="312">
        <f>分析係数表!C18</f>
        <v>0.40831687749419565</v>
      </c>
      <c r="Q15" s="306">
        <f t="shared" si="7"/>
        <v>2.4528103342390541E-3</v>
      </c>
      <c r="R15" s="306">
        <v>7.8750525896056998E-3</v>
      </c>
      <c r="S15" s="307">
        <f t="shared" si="4"/>
        <v>3.0087475240619638E-2</v>
      </c>
      <c r="T15" s="312">
        <f>分析係数表!F18</f>
        <v>0.48997194925916815</v>
      </c>
      <c r="U15" s="309">
        <f t="shared" si="9"/>
        <v>1.4742018891933363E-2</v>
      </c>
      <c r="V15" s="316">
        <f>分析係数表!D18</f>
        <v>3.8565313316438733E-2</v>
      </c>
      <c r="W15" s="287">
        <f t="shared" si="8"/>
        <v>0</v>
      </c>
      <c r="X15" s="312">
        <f>分析係数表!E18</f>
        <v>3.6576455199010559E-2</v>
      </c>
      <c r="Y15" s="288">
        <f t="shared" si="1"/>
        <v>0</v>
      </c>
    </row>
    <row r="16" spans="1:25">
      <c r="A16" s="278">
        <v>12</v>
      </c>
      <c r="B16" s="268" t="s">
        <v>84</v>
      </c>
      <c r="C16" s="283"/>
      <c r="D16" s="312">
        <f>投入係数表!E16</f>
        <v>2.9456237849301888E-4</v>
      </c>
      <c r="E16" s="302">
        <f t="shared" si="5"/>
        <v>2.9456237849301889E-2</v>
      </c>
      <c r="F16" s="312">
        <f>分析係数表!C19</f>
        <v>0.72110086081153413</v>
      </c>
      <c r="G16" s="302">
        <f t="shared" si="10"/>
        <v>2.1240918469400884E-2</v>
      </c>
      <c r="H16" s="302">
        <v>0.14149945171044406</v>
      </c>
      <c r="I16" s="302">
        <f t="shared" si="6"/>
        <v>0.14149945171044406</v>
      </c>
      <c r="J16" s="312">
        <f>分析係数表!G19</f>
        <v>6.2445810408374151E-2</v>
      </c>
      <c r="K16" s="304">
        <f t="shared" si="2"/>
        <v>8.8360479343992833E-3</v>
      </c>
      <c r="L16" s="49"/>
      <c r="M16" s="50"/>
      <c r="N16" s="314">
        <f>分析係数表!I19</f>
        <v>-1.2604560155461526E-4</v>
      </c>
      <c r="O16" s="306">
        <f t="shared" si="3"/>
        <v>-1.6998606316893849E-3</v>
      </c>
      <c r="P16" s="312">
        <f>分析係数表!C19</f>
        <v>0.72110086081153413</v>
      </c>
      <c r="Q16" s="306">
        <f t="shared" si="7"/>
        <v>-1.2257709647708536E-3</v>
      </c>
      <c r="R16" s="306">
        <v>9.6950367585790613E-3</v>
      </c>
      <c r="S16" s="307">
        <f t="shared" si="4"/>
        <v>0.15119448846902311</v>
      </c>
      <c r="T16" s="312">
        <f>分析係数表!F19</f>
        <v>0.21331101927013058</v>
      </c>
      <c r="U16" s="309">
        <f t="shared" si="9"/>
        <v>3.2251450443353327E-2</v>
      </c>
      <c r="V16" s="316">
        <f>分析係数表!D19</f>
        <v>1.2736199640345095E-2</v>
      </c>
      <c r="W16" s="287">
        <f t="shared" si="8"/>
        <v>0</v>
      </c>
      <c r="X16" s="312">
        <f>分析係数表!E19</f>
        <v>1.2523714081279422E-2</v>
      </c>
      <c r="Y16" s="288">
        <f t="shared" si="1"/>
        <v>0</v>
      </c>
    </row>
    <row r="17" spans="1:25">
      <c r="A17" s="278">
        <v>13</v>
      </c>
      <c r="B17" s="268" t="s">
        <v>85</v>
      </c>
      <c r="C17" s="283"/>
      <c r="D17" s="312">
        <f>投入係数表!E17</f>
        <v>0</v>
      </c>
      <c r="E17" s="302">
        <f t="shared" si="5"/>
        <v>0</v>
      </c>
      <c r="F17" s="312">
        <f>分析係数表!C20</f>
        <v>4.9598906854145253E-2</v>
      </c>
      <c r="G17" s="302">
        <f t="shared" si="10"/>
        <v>0</v>
      </c>
      <c r="H17" s="302">
        <v>2.5160366856403832E-3</v>
      </c>
      <c r="I17" s="302">
        <f t="shared" si="6"/>
        <v>2.5160366856403832E-3</v>
      </c>
      <c r="J17" s="312">
        <f>分析係数表!G20</f>
        <v>0.11671945764775135</v>
      </c>
      <c r="K17" s="304">
        <f t="shared" si="2"/>
        <v>2.9367043736979137E-4</v>
      </c>
      <c r="L17" s="49"/>
      <c r="M17" s="50"/>
      <c r="N17" s="314">
        <f>分析係数表!I20</f>
        <v>7.0439320449493942E-4</v>
      </c>
      <c r="O17" s="306">
        <f t="shared" si="3"/>
        <v>9.4995006789797432E-3</v>
      </c>
      <c r="P17" s="312">
        <f>分析係数表!C20</f>
        <v>4.9598906854145253E-2</v>
      </c>
      <c r="Q17" s="306">
        <f t="shared" si="7"/>
        <v>4.7116484933760588E-4</v>
      </c>
      <c r="R17" s="306">
        <v>1.0790737008172012E-3</v>
      </c>
      <c r="S17" s="307">
        <f t="shared" si="4"/>
        <v>3.5951103864575841E-3</v>
      </c>
      <c r="T17" s="312">
        <f>分析係数表!F20</f>
        <v>0.2109583665362576</v>
      </c>
      <c r="U17" s="309">
        <f t="shared" si="9"/>
        <v>7.5841861464462574E-4</v>
      </c>
      <c r="V17" s="316">
        <f>分析係数表!D20</f>
        <v>3.0797631013066269E-2</v>
      </c>
      <c r="W17" s="287">
        <f t="shared" si="8"/>
        <v>0</v>
      </c>
      <c r="X17" s="312">
        <f>分析係数表!E20</f>
        <v>2.9972730221401771E-2</v>
      </c>
      <c r="Y17" s="288">
        <f t="shared" si="1"/>
        <v>0</v>
      </c>
    </row>
    <row r="18" spans="1:25">
      <c r="A18" s="278">
        <v>14</v>
      </c>
      <c r="B18" s="268" t="s">
        <v>86</v>
      </c>
      <c r="C18" s="283"/>
      <c r="D18" s="312">
        <f>投入係数表!E18</f>
        <v>1.826286746656717E-3</v>
      </c>
      <c r="E18" s="302">
        <f t="shared" si="5"/>
        <v>0.1826286746656717</v>
      </c>
      <c r="F18" s="312">
        <f>分析係数表!C21</f>
        <v>0.28411166756853934</v>
      </c>
      <c r="G18" s="302">
        <f t="shared" si="10"/>
        <v>5.1886937305096241E-2</v>
      </c>
      <c r="H18" s="302">
        <v>9.1966453675448812E-2</v>
      </c>
      <c r="I18" s="302">
        <f t="shared" si="6"/>
        <v>9.1966453675448812E-2</v>
      </c>
      <c r="J18" s="312">
        <f>分析係数表!G21</f>
        <v>0.29005387701730417</v>
      </c>
      <c r="K18" s="304">
        <f t="shared" si="2"/>
        <v>2.6675226444096232E-2</v>
      </c>
      <c r="L18" s="49"/>
      <c r="M18" s="50"/>
      <c r="N18" s="314">
        <f>分析係数表!I21</f>
        <v>2.3737267060065176E-3</v>
      </c>
      <c r="O18" s="306">
        <f t="shared" si="3"/>
        <v>3.201226007225523E-2</v>
      </c>
      <c r="P18" s="312">
        <f>分析係数表!C21</f>
        <v>0.28411166756853934</v>
      </c>
      <c r="Q18" s="306">
        <f t="shared" si="7"/>
        <v>9.0950565917662027E-3</v>
      </c>
      <c r="R18" s="306">
        <v>1.7516070247636174E-2</v>
      </c>
      <c r="S18" s="307">
        <f t="shared" si="4"/>
        <v>0.10948252392308498</v>
      </c>
      <c r="T18" s="312">
        <f>分析係数表!F21</f>
        <v>0.45791147145628314</v>
      </c>
      <c r="U18" s="309">
        <f t="shared" si="9"/>
        <v>5.0133303628367563E-2</v>
      </c>
      <c r="V18" s="316">
        <f>分析係数表!D21</f>
        <v>5.9847590028896828E-2</v>
      </c>
      <c r="W18" s="287">
        <f t="shared" si="8"/>
        <v>0</v>
      </c>
      <c r="X18" s="312">
        <f>分析係数表!E21</f>
        <v>5.4782163530779596E-2</v>
      </c>
      <c r="Y18" s="288">
        <f t="shared" si="1"/>
        <v>0</v>
      </c>
    </row>
    <row r="19" spans="1:25">
      <c r="A19" s="278">
        <v>15</v>
      </c>
      <c r="B19" s="268" t="s">
        <v>70</v>
      </c>
      <c r="C19" s="283"/>
      <c r="D19" s="312">
        <f>投入係数表!E19</f>
        <v>0</v>
      </c>
      <c r="E19" s="302">
        <f t="shared" si="5"/>
        <v>0</v>
      </c>
      <c r="F19" s="312">
        <f>分析係数表!C22</f>
        <v>0.28280144764930404</v>
      </c>
      <c r="G19" s="302">
        <f t="shared" si="10"/>
        <v>0</v>
      </c>
      <c r="H19" s="302">
        <v>1.2451131719572997E-2</v>
      </c>
      <c r="I19" s="302">
        <f t="shared" si="6"/>
        <v>1.2451131719572997E-2</v>
      </c>
      <c r="J19" s="312">
        <f>分析係数表!G22</f>
        <v>0.21325815420745545</v>
      </c>
      <c r="K19" s="304">
        <f t="shared" si="2"/>
        <v>2.655305368310038E-3</v>
      </c>
      <c r="L19" s="49"/>
      <c r="M19" s="50"/>
      <c r="N19" s="314">
        <f>分析係数表!I22</f>
        <v>5.2408897921031505E-5</v>
      </c>
      <c r="O19" s="306">
        <f t="shared" si="3"/>
        <v>7.0679040940264438E-4</v>
      </c>
      <c r="P19" s="312">
        <f>分析係数表!C22</f>
        <v>0.28280144764930404</v>
      </c>
      <c r="Q19" s="306">
        <f t="shared" si="7"/>
        <v>1.9988135096371209E-4</v>
      </c>
      <c r="R19" s="306">
        <v>3.0129548702402353E-3</v>
      </c>
      <c r="S19" s="307">
        <f t="shared" si="4"/>
        <v>1.5464086589813233E-2</v>
      </c>
      <c r="T19" s="312">
        <f>分析係数表!F22</f>
        <v>0.43073258580094059</v>
      </c>
      <c r="U19" s="309">
        <f t="shared" si="9"/>
        <v>6.6608860038799029E-3</v>
      </c>
      <c r="V19" s="316">
        <f>分析係数表!D22</f>
        <v>2.2938556731137788E-2</v>
      </c>
      <c r="W19" s="287">
        <f t="shared" si="8"/>
        <v>0</v>
      </c>
      <c r="X19" s="312">
        <f>分析係数表!E22</f>
        <v>2.2183368519679003E-2</v>
      </c>
      <c r="Y19" s="288">
        <f t="shared" si="1"/>
        <v>0</v>
      </c>
    </row>
    <row r="20" spans="1:25">
      <c r="A20" s="278">
        <v>16</v>
      </c>
      <c r="B20" s="268" t="s">
        <v>71</v>
      </c>
      <c r="C20" s="283"/>
      <c r="D20" s="312">
        <f>投入係数表!E20</f>
        <v>0</v>
      </c>
      <c r="E20" s="302">
        <f t="shared" si="5"/>
        <v>0</v>
      </c>
      <c r="F20" s="312">
        <f>分析係数表!C23</f>
        <v>0.31843177703160996</v>
      </c>
      <c r="G20" s="302">
        <f t="shared" si="10"/>
        <v>0</v>
      </c>
      <c r="H20" s="302">
        <v>1.233544265984146E-2</v>
      </c>
      <c r="I20" s="302">
        <f t="shared" si="6"/>
        <v>1.233544265984146E-2</v>
      </c>
      <c r="J20" s="312">
        <f>分析係数表!G23</f>
        <v>0.24379890925547271</v>
      </c>
      <c r="K20" s="304">
        <f t="shared" si="2"/>
        <v>3.007367465652775E-3</v>
      </c>
      <c r="L20" s="49"/>
      <c r="M20" s="50"/>
      <c r="N20" s="314">
        <f>分析係数表!I23</f>
        <v>7.2227388731505603E-6</v>
      </c>
      <c r="O20" s="306">
        <f t="shared" si="3"/>
        <v>9.7406409363053515E-5</v>
      </c>
      <c r="P20" s="312">
        <f>分析係数表!C23</f>
        <v>0.31843177703160996</v>
      </c>
      <c r="Q20" s="306">
        <f t="shared" si="7"/>
        <v>3.1017296027745582E-5</v>
      </c>
      <c r="R20" s="306">
        <v>2.9717445590175017E-3</v>
      </c>
      <c r="S20" s="307">
        <f t="shared" si="4"/>
        <v>1.5307187218858962E-2</v>
      </c>
      <c r="T20" s="312">
        <f>分析係数表!F23</f>
        <v>0.43764444987651224</v>
      </c>
      <c r="U20" s="309">
        <f t="shared" si="9"/>
        <v>6.6991055295543096E-3</v>
      </c>
      <c r="V20" s="316">
        <f>分析係数表!D23</f>
        <v>3.7770855561684982E-2</v>
      </c>
      <c r="W20" s="287">
        <f t="shared" si="8"/>
        <v>0</v>
      </c>
      <c r="X20" s="312">
        <f>分析係数表!E23</f>
        <v>3.6503495425501575E-2</v>
      </c>
      <c r="Y20" s="288">
        <f t="shared" si="1"/>
        <v>0</v>
      </c>
    </row>
    <row r="21" spans="1:25">
      <c r="A21" s="278">
        <v>17</v>
      </c>
      <c r="B21" s="268" t="s">
        <v>72</v>
      </c>
      <c r="C21" s="283"/>
      <c r="D21" s="312">
        <f>投入係数表!E21</f>
        <v>1.9637491899534592E-5</v>
      </c>
      <c r="E21" s="302">
        <f t="shared" si="5"/>
        <v>1.9637491899534591E-3</v>
      </c>
      <c r="F21" s="312">
        <f>分析係数表!C24</f>
        <v>6.5709335168878003E-2</v>
      </c>
      <c r="G21" s="302">
        <f t="shared" si="10"/>
        <v>1.2903665371026451E-4</v>
      </c>
      <c r="H21" s="302">
        <v>1.2072914834205463E-3</v>
      </c>
      <c r="I21" s="302">
        <f t="shared" si="6"/>
        <v>1.2072914834205463E-3</v>
      </c>
      <c r="J21" s="312">
        <f>分析係数表!G24</f>
        <v>0.24633125110096343</v>
      </c>
      <c r="K21" s="304">
        <f t="shared" si="2"/>
        <v>2.9739362155452125E-4</v>
      </c>
      <c r="L21" s="49"/>
      <c r="M21" s="50"/>
      <c r="N21" s="314">
        <f>分析係数表!I24</f>
        <v>2.8080599423907303E-4</v>
      </c>
      <c r="O21" s="306">
        <f t="shared" si="3"/>
        <v>3.7869711347489586E-3</v>
      </c>
      <c r="P21" s="312">
        <f>分析係数表!C24</f>
        <v>6.5709335168878003E-2</v>
      </c>
      <c r="Q21" s="306">
        <f t="shared" si="7"/>
        <v>2.488393555680856E-4</v>
      </c>
      <c r="R21" s="306">
        <v>1.1394413903499543E-3</v>
      </c>
      <c r="S21" s="307">
        <f t="shared" si="4"/>
        <v>2.3467328737705006E-3</v>
      </c>
      <c r="T21" s="312">
        <f>分析係数表!F24</f>
        <v>0.36721364788140759</v>
      </c>
      <c r="U21" s="309">
        <f t="shared" si="9"/>
        <v>8.617523391804844E-4</v>
      </c>
      <c r="V21" s="316">
        <f>分析係数表!D24</f>
        <v>3.9309475738153632E-2</v>
      </c>
      <c r="W21" s="287">
        <f t="shared" si="8"/>
        <v>0</v>
      </c>
      <c r="X21" s="312">
        <f>分析係数表!E24</f>
        <v>3.8550657867992791E-2</v>
      </c>
      <c r="Y21" s="288">
        <f t="shared" si="1"/>
        <v>0</v>
      </c>
    </row>
    <row r="22" spans="1:25">
      <c r="A22" s="278">
        <v>18</v>
      </c>
      <c r="B22" s="268" t="s">
        <v>87</v>
      </c>
      <c r="C22" s="283"/>
      <c r="D22" s="312">
        <f>投入係数表!E22</f>
        <v>0</v>
      </c>
      <c r="E22" s="302">
        <f t="shared" si="5"/>
        <v>0</v>
      </c>
      <c r="F22" s="312">
        <f>分析係数表!C25</f>
        <v>0.13092441386923714</v>
      </c>
      <c r="G22" s="302">
        <f t="shared" si="10"/>
        <v>0</v>
      </c>
      <c r="H22" s="302">
        <v>6.8944522983956343E-3</v>
      </c>
      <c r="I22" s="302">
        <f t="shared" si="6"/>
        <v>6.8944522983956343E-3</v>
      </c>
      <c r="J22" s="312">
        <f>分析係数表!G25</f>
        <v>0.2605848403511512</v>
      </c>
      <c r="K22" s="304">
        <f t="shared" si="2"/>
        <v>1.7965897514860539E-3</v>
      </c>
      <c r="L22" s="49"/>
      <c r="M22" s="50"/>
      <c r="N22" s="314">
        <f>分析係数表!I25</f>
        <v>9.8123550057191766E-5</v>
      </c>
      <c r="O22" s="306">
        <f t="shared" si="3"/>
        <v>1.3233017076883125E-3</v>
      </c>
      <c r="P22" s="312">
        <f>分析係数表!C25</f>
        <v>0.13092441386923714</v>
      </c>
      <c r="Q22" s="306">
        <f t="shared" si="7"/>
        <v>1.7325250045125291E-4</v>
      </c>
      <c r="R22" s="306">
        <v>4.4398073257588605E-3</v>
      </c>
      <c r="S22" s="307">
        <f t="shared" si="4"/>
        <v>1.1334259624154495E-2</v>
      </c>
      <c r="T22" s="312">
        <f>分析係数表!F25</f>
        <v>0.33318683873123567</v>
      </c>
      <c r="U22" s="309">
        <f t="shared" si="9"/>
        <v>3.7764261335311196E-3</v>
      </c>
      <c r="V22" s="316">
        <f>分析係数表!D25</f>
        <v>4.284059086963312E-2</v>
      </c>
      <c r="W22" s="287">
        <f t="shared" si="8"/>
        <v>0</v>
      </c>
      <c r="X22" s="312">
        <f>分析係数表!E25</f>
        <v>4.249917369780222E-2</v>
      </c>
      <c r="Y22" s="288">
        <f t="shared" si="1"/>
        <v>0</v>
      </c>
    </row>
    <row r="23" spans="1:25">
      <c r="A23" s="278">
        <v>19</v>
      </c>
      <c r="B23" s="268" t="s">
        <v>88</v>
      </c>
      <c r="C23" s="283"/>
      <c r="D23" s="312">
        <f>投入係数表!E23</f>
        <v>9.4259961117766037E-4</v>
      </c>
      <c r="E23" s="302">
        <f t="shared" si="5"/>
        <v>9.4259961117766036E-2</v>
      </c>
      <c r="F23" s="312">
        <f>分析係数表!C26</f>
        <v>0.15308736674872969</v>
      </c>
      <c r="G23" s="302">
        <f t="shared" si="10"/>
        <v>1.4430009237356449E-2</v>
      </c>
      <c r="H23" s="302">
        <v>2.1722857166145974E-2</v>
      </c>
      <c r="I23" s="302">
        <f t="shared" si="6"/>
        <v>2.1722857166145974E-2</v>
      </c>
      <c r="J23" s="312">
        <f>分析係数表!G26</f>
        <v>0.20415569699579933</v>
      </c>
      <c r="K23" s="304">
        <f t="shared" si="2"/>
        <v>4.4348450454947258E-3</v>
      </c>
      <c r="L23" s="49"/>
      <c r="M23" s="50"/>
      <c r="N23" s="314">
        <f>分析係数表!I26</f>
        <v>8.8175548492147558E-3</v>
      </c>
      <c r="O23" s="306">
        <f t="shared" si="3"/>
        <v>0.11891421970363213</v>
      </c>
      <c r="P23" s="312">
        <f>分析係数表!C26</f>
        <v>0.15308736674872969</v>
      </c>
      <c r="Q23" s="306">
        <f t="shared" si="7"/>
        <v>1.8204264763408948E-2</v>
      </c>
      <c r="R23" s="306">
        <v>1.9989383523963854E-2</v>
      </c>
      <c r="S23" s="307">
        <f t="shared" si="4"/>
        <v>4.1712240690109828E-2</v>
      </c>
      <c r="T23" s="312">
        <f>分析係数表!F26</f>
        <v>0.33811565690794865</v>
      </c>
      <c r="U23" s="309">
        <f t="shared" si="9"/>
        <v>1.410356166203895E-2</v>
      </c>
      <c r="V23" s="316">
        <f>分析係数表!D26</f>
        <v>3.3929737559631502E-2</v>
      </c>
      <c r="W23" s="287">
        <f t="shared" si="8"/>
        <v>0</v>
      </c>
      <c r="X23" s="312">
        <f>分析係数表!E26</f>
        <v>3.3531988342571602E-2</v>
      </c>
      <c r="Y23" s="288">
        <f t="shared" si="1"/>
        <v>0</v>
      </c>
    </row>
    <row r="24" spans="1:25">
      <c r="A24" s="278">
        <v>20</v>
      </c>
      <c r="B24" s="268" t="s">
        <v>89</v>
      </c>
      <c r="C24" s="283"/>
      <c r="D24" s="312">
        <f>投入係数表!E24</f>
        <v>1.9637491899534592E-5</v>
      </c>
      <c r="E24" s="302">
        <f t="shared" si="5"/>
        <v>1.9637491899534591E-3</v>
      </c>
      <c r="F24" s="312">
        <f>分析係数表!C27</f>
        <v>0.18884998044104273</v>
      </c>
      <c r="G24" s="302">
        <f t="shared" si="10"/>
        <v>3.7085399611382427E-4</v>
      </c>
      <c r="H24" s="302">
        <v>1.6383943197835575E-3</v>
      </c>
      <c r="I24" s="302">
        <f t="shared" si="6"/>
        <v>1.6383943197835575E-3</v>
      </c>
      <c r="J24" s="312">
        <f>分析係数表!G27</f>
        <v>0.16481626532719168</v>
      </c>
      <c r="K24" s="304">
        <f t="shared" si="2"/>
        <v>2.7003403292001057E-4</v>
      </c>
      <c r="L24" s="49"/>
      <c r="M24" s="50"/>
      <c r="N24" s="314">
        <f>分析係数表!I27</f>
        <v>2.2388024205688101E-2</v>
      </c>
      <c r="O24" s="306">
        <f t="shared" si="3"/>
        <v>0.30192660830031753</v>
      </c>
      <c r="P24" s="312">
        <f>分析係数表!C27</f>
        <v>0.18884998044104273</v>
      </c>
      <c r="Q24" s="306">
        <f t="shared" si="7"/>
        <v>5.7018834072145336E-2</v>
      </c>
      <c r="R24" s="306">
        <v>5.7517155676095631E-2</v>
      </c>
      <c r="S24" s="307">
        <f t="shared" si="4"/>
        <v>5.9155549995879186E-2</v>
      </c>
      <c r="T24" s="312">
        <f>分析係数表!F27</f>
        <v>0.29536956526946395</v>
      </c>
      <c r="U24" s="309">
        <f t="shared" si="9"/>
        <v>1.7472749085558875E-2</v>
      </c>
      <c r="V24" s="316">
        <f>分析係数表!D27</f>
        <v>2.042747265118797E-2</v>
      </c>
      <c r="W24" s="287">
        <f t="shared" si="8"/>
        <v>0</v>
      </c>
      <c r="X24" s="312">
        <f>分析係数表!E27</f>
        <v>2.035082172191522E-2</v>
      </c>
      <c r="Y24" s="288">
        <f t="shared" si="1"/>
        <v>0</v>
      </c>
    </row>
    <row r="25" spans="1:25">
      <c r="A25" s="278">
        <v>21</v>
      </c>
      <c r="B25" s="268" t="s">
        <v>90</v>
      </c>
      <c r="C25" s="283"/>
      <c r="D25" s="312">
        <f>投入係数表!E25</f>
        <v>3.8096734285097106E-2</v>
      </c>
      <c r="E25" s="302">
        <f t="shared" si="5"/>
        <v>3.8096734285097105</v>
      </c>
      <c r="F25" s="312">
        <f>分析係数表!C28</f>
        <v>0.2115566871254172</v>
      </c>
      <c r="G25" s="302">
        <f t="shared" si="10"/>
        <v>0.80596188956524428</v>
      </c>
      <c r="H25" s="302">
        <v>0.89463482532842886</v>
      </c>
      <c r="I25" s="302">
        <f t="shared" si="6"/>
        <v>0.89463482532842886</v>
      </c>
      <c r="J25" s="312">
        <f>分析係数表!G28</f>
        <v>0.18177207604774032</v>
      </c>
      <c r="K25" s="304">
        <f t="shared" si="2"/>
        <v>0.16261962950455605</v>
      </c>
      <c r="L25" s="49"/>
      <c r="M25" s="50"/>
      <c r="N25" s="314">
        <f>分析係数表!I28</f>
        <v>7.2231792840574596E-3</v>
      </c>
      <c r="O25" s="306">
        <f t="shared" si="3"/>
        <v>9.7412348778258565E-2</v>
      </c>
      <c r="P25" s="312">
        <f>分析係数表!C28</f>
        <v>0.2115566871254172</v>
      </c>
      <c r="Q25" s="306">
        <f t="shared" si="7"/>
        <v>2.0608233792634063E-2</v>
      </c>
      <c r="R25" s="306">
        <v>2.6902939812241591E-2</v>
      </c>
      <c r="S25" s="307">
        <f t="shared" si="4"/>
        <v>0.92153776514067043</v>
      </c>
      <c r="T25" s="312">
        <f>分析係数表!F28</f>
        <v>0.29628808224417325</v>
      </c>
      <c r="U25" s="309">
        <f t="shared" si="9"/>
        <v>0.27304065714911058</v>
      </c>
      <c r="V25" s="316">
        <f>分析係数表!D28</f>
        <v>3.0551159487848582E-2</v>
      </c>
      <c r="W25" s="287">
        <f t="shared" si="8"/>
        <v>0</v>
      </c>
      <c r="X25" s="312">
        <f>分析係数表!E28</f>
        <v>3.018459578819983E-2</v>
      </c>
      <c r="Y25" s="288">
        <f t="shared" si="1"/>
        <v>0</v>
      </c>
    </row>
    <row r="26" spans="1:25">
      <c r="A26" s="278">
        <v>22</v>
      </c>
      <c r="B26" s="268" t="s">
        <v>64</v>
      </c>
      <c r="C26" s="283"/>
      <c r="D26" s="312">
        <f>投入係数表!E26</f>
        <v>5.3021228128743393E-3</v>
      </c>
      <c r="E26" s="302">
        <f t="shared" si="5"/>
        <v>0.53021228128743392</v>
      </c>
      <c r="F26" s="312">
        <f>分析係数表!C29</f>
        <v>0.4024048564090591</v>
      </c>
      <c r="G26" s="302">
        <f t="shared" si="10"/>
        <v>0.21335999691778951</v>
      </c>
      <c r="H26" s="302">
        <v>0.29114019126837076</v>
      </c>
      <c r="I26" s="302">
        <f t="shared" si="6"/>
        <v>0.29114019126837076</v>
      </c>
      <c r="J26" s="312">
        <f>分析係数表!G29</f>
        <v>0.28848634430593861</v>
      </c>
      <c r="K26" s="304">
        <f t="shared" si="2"/>
        <v>8.3989969459544025E-2</v>
      </c>
      <c r="L26" s="49"/>
      <c r="M26" s="50"/>
      <c r="N26" s="314">
        <f>分析係数表!I29</f>
        <v>7.7130042947109994E-3</v>
      </c>
      <c r="O26" s="306">
        <f t="shared" si="3"/>
        <v>0.10401816636933102</v>
      </c>
      <c r="P26" s="312">
        <f>分析係数表!C29</f>
        <v>0.4024048564090591</v>
      </c>
      <c r="Q26" s="306">
        <f t="shared" si="7"/>
        <v>4.1857415301784266E-2</v>
      </c>
      <c r="R26" s="306">
        <v>6.799622985315415E-2</v>
      </c>
      <c r="S26" s="307">
        <f t="shared" si="4"/>
        <v>0.35913642112152488</v>
      </c>
      <c r="T26" s="312">
        <f>分析係数表!F29</f>
        <v>0.40202182464221792</v>
      </c>
      <c r="U26" s="309">
        <f t="shared" si="9"/>
        <v>0.1443806793147514</v>
      </c>
      <c r="V26" s="316">
        <f>分析係数表!D29</f>
        <v>7.9194780809421356E-2</v>
      </c>
      <c r="W26" s="287">
        <f t="shared" si="8"/>
        <v>0</v>
      </c>
      <c r="X26" s="312">
        <f>分析係数表!E29</f>
        <v>6.5944675090492746E-2</v>
      </c>
      <c r="Y26" s="288">
        <f t="shared" si="1"/>
        <v>0</v>
      </c>
    </row>
    <row r="27" spans="1:25">
      <c r="A27" s="278">
        <v>23</v>
      </c>
      <c r="B27" s="268" t="s">
        <v>91</v>
      </c>
      <c r="C27" s="283"/>
      <c r="D27" s="312">
        <f>投入係数表!E27</f>
        <v>1.5513618600632327E-3</v>
      </c>
      <c r="E27" s="302">
        <f t="shared" si="5"/>
        <v>0.15513618600632326</v>
      </c>
      <c r="F27" s="312">
        <f>分析係数表!C30</f>
        <v>1</v>
      </c>
      <c r="G27" s="302">
        <f t="shared" si="10"/>
        <v>0.15513618600632326</v>
      </c>
      <c r="H27" s="302">
        <v>0.26319947893719819</v>
      </c>
      <c r="I27" s="302">
        <f t="shared" si="6"/>
        <v>0.26319947893719819</v>
      </c>
      <c r="J27" s="312">
        <f>分析係数表!G30</f>
        <v>0.33838967095036887</v>
      </c>
      <c r="K27" s="304">
        <f t="shared" si="2"/>
        <v>8.9063985071867038E-2</v>
      </c>
      <c r="L27" s="49"/>
      <c r="M27" s="50"/>
      <c r="N27" s="314">
        <f>分析係数表!I30</f>
        <v>0</v>
      </c>
      <c r="O27" s="306">
        <f t="shared" si="3"/>
        <v>0</v>
      </c>
      <c r="P27" s="312">
        <f>分析係数表!C30</f>
        <v>1</v>
      </c>
      <c r="Q27" s="306">
        <f t="shared" si="7"/>
        <v>0</v>
      </c>
      <c r="R27" s="306">
        <v>9.3944257768608597E-2</v>
      </c>
      <c r="S27" s="307">
        <f t="shared" si="4"/>
        <v>0.35714373670580679</v>
      </c>
      <c r="T27" s="312">
        <f>分析係数表!F30</f>
        <v>0.46362091424568164</v>
      </c>
      <c r="U27" s="309">
        <f t="shared" si="9"/>
        <v>0.16557930572866514</v>
      </c>
      <c r="V27" s="316">
        <f>分析係数表!D30</f>
        <v>7.3824536053885614E-2</v>
      </c>
      <c r="W27" s="287">
        <f t="shared" si="8"/>
        <v>0</v>
      </c>
      <c r="X27" s="312">
        <f>分析係数表!E30</f>
        <v>5.6949248710145881E-2</v>
      </c>
      <c r="Y27" s="288">
        <f t="shared" si="1"/>
        <v>0</v>
      </c>
    </row>
    <row r="28" spans="1:25">
      <c r="A28" s="278">
        <v>24</v>
      </c>
      <c r="B28" s="268" t="s">
        <v>92</v>
      </c>
      <c r="C28" s="283"/>
      <c r="D28" s="312">
        <f>投入係数表!E28</f>
        <v>9.170708717082655E-3</v>
      </c>
      <c r="E28" s="302">
        <f t="shared" si="5"/>
        <v>0.91707087170826551</v>
      </c>
      <c r="F28" s="312">
        <f>分析係数表!C31</f>
        <v>0.99932498158227889</v>
      </c>
      <c r="G28" s="302">
        <f t="shared" si="10"/>
        <v>0.91645183197950686</v>
      </c>
      <c r="H28" s="302">
        <v>1.2966359148289912</v>
      </c>
      <c r="I28" s="302">
        <f t="shared" si="6"/>
        <v>1.2966359148289912</v>
      </c>
      <c r="J28" s="312">
        <f>分析係数表!G31</f>
        <v>7.0262508387801376E-2</v>
      </c>
      <c r="K28" s="304">
        <f t="shared" si="2"/>
        <v>9.1104891841596508E-2</v>
      </c>
      <c r="L28" s="49"/>
      <c r="M28" s="50"/>
      <c r="N28" s="314">
        <f>分析係数表!I31</f>
        <v>3.314462019579964E-2</v>
      </c>
      <c r="O28" s="306">
        <f t="shared" si="3"/>
        <v>0.44699088526880643</v>
      </c>
      <c r="P28" s="312">
        <f>分析係数表!C31</f>
        <v>0.99932498158227889</v>
      </c>
      <c r="Q28" s="306">
        <f t="shared" si="7"/>
        <v>0.44668915818869653</v>
      </c>
      <c r="R28" s="306">
        <v>0.61841466641198062</v>
      </c>
      <c r="S28" s="307">
        <f t="shared" si="4"/>
        <v>1.9150505812409717</v>
      </c>
      <c r="T28" s="312">
        <f>分析係数表!F31</f>
        <v>0.39948542779773355</v>
      </c>
      <c r="U28" s="309">
        <f t="shared" si="9"/>
        <v>0.76503480070134788</v>
      </c>
      <c r="V28" s="316">
        <f>分析係数表!D31</f>
        <v>2.9145126840892164E-3</v>
      </c>
      <c r="W28" s="287">
        <f t="shared" si="8"/>
        <v>0</v>
      </c>
      <c r="X28" s="312">
        <f>分析係数表!E31</f>
        <v>2.9145126840892164E-3</v>
      </c>
      <c r="Y28" s="288">
        <f t="shared" si="1"/>
        <v>0</v>
      </c>
    </row>
    <row r="29" spans="1:25">
      <c r="A29" s="278">
        <v>25</v>
      </c>
      <c r="B29" s="268" t="s">
        <v>1</v>
      </c>
      <c r="C29" s="283"/>
      <c r="D29" s="312">
        <f>投入係数表!E29</f>
        <v>4.3202482178976101E-4</v>
      </c>
      <c r="E29" s="302">
        <f t="shared" si="5"/>
        <v>4.3202482178976098E-2</v>
      </c>
      <c r="F29" s="312">
        <f>分析係数表!C32</f>
        <v>0.9998360837770528</v>
      </c>
      <c r="G29" s="302">
        <f t="shared" si="10"/>
        <v>4.3195400591275378E-2</v>
      </c>
      <c r="H29" s="302">
        <v>8.4668075168173096E-2</v>
      </c>
      <c r="I29" s="302">
        <f t="shared" si="6"/>
        <v>8.4668075168173096E-2</v>
      </c>
      <c r="J29" s="312">
        <f>分析係数表!G32</f>
        <v>0.11380414292785156</v>
      </c>
      <c r="K29" s="304">
        <f t="shared" si="2"/>
        <v>9.6355777278648511E-3</v>
      </c>
      <c r="L29" s="49"/>
      <c r="M29" s="50"/>
      <c r="N29" s="314">
        <f>分析係数表!I32</f>
        <v>7.2296973654795713E-3</v>
      </c>
      <c r="O29" s="306">
        <f t="shared" si="3"/>
        <v>9.7500252123293524E-2</v>
      </c>
      <c r="P29" s="312">
        <f>分析係数表!C32</f>
        <v>0.9998360837770528</v>
      </c>
      <c r="Q29" s="306">
        <f t="shared" si="7"/>
        <v>9.7484270250229071E-2</v>
      </c>
      <c r="R29" s="306">
        <v>0.13164580433057255</v>
      </c>
      <c r="S29" s="307">
        <f t="shared" si="4"/>
        <v>0.21631387949874564</v>
      </c>
      <c r="T29" s="312">
        <f>分析係数表!F32</f>
        <v>0.44272670787830282</v>
      </c>
      <c r="U29" s="309">
        <f t="shared" si="9"/>
        <v>9.5767931738863554E-2</v>
      </c>
      <c r="V29" s="316">
        <f>分析係数表!D32</f>
        <v>2.1120085933633119E-2</v>
      </c>
      <c r="W29" s="287">
        <f t="shared" si="8"/>
        <v>0</v>
      </c>
      <c r="X29" s="312">
        <f>分析係数表!E32</f>
        <v>2.1120085933633119E-2</v>
      </c>
      <c r="Y29" s="288">
        <f t="shared" si="1"/>
        <v>0</v>
      </c>
    </row>
    <row r="30" spans="1:25">
      <c r="A30" s="278">
        <v>26</v>
      </c>
      <c r="B30" s="268" t="s">
        <v>2</v>
      </c>
      <c r="C30" s="283"/>
      <c r="D30" s="312">
        <f>投入係数表!E30</f>
        <v>0</v>
      </c>
      <c r="E30" s="302">
        <f t="shared" si="5"/>
        <v>0</v>
      </c>
      <c r="F30" s="312">
        <f>分析係数表!C33</f>
        <v>0.99108509199615646</v>
      </c>
      <c r="G30" s="302">
        <f t="shared" si="10"/>
        <v>0</v>
      </c>
      <c r="H30" s="302">
        <v>7.8415627426523887E-2</v>
      </c>
      <c r="I30" s="302">
        <f t="shared" si="6"/>
        <v>7.8415627426523887E-2</v>
      </c>
      <c r="J30" s="312">
        <f>分析係数表!G33</f>
        <v>0.4529749017181946</v>
      </c>
      <c r="K30" s="304">
        <f t="shared" si="2"/>
        <v>3.5520311126700226E-2</v>
      </c>
      <c r="L30" s="49"/>
      <c r="M30" s="50"/>
      <c r="N30" s="314">
        <f>分析係数表!I33</f>
        <v>7.7168799106917146E-4</v>
      </c>
      <c r="O30" s="306">
        <f t="shared" si="3"/>
        <v>1.0407043322313559E-2</v>
      </c>
      <c r="P30" s="312">
        <f>分析係数表!C33</f>
        <v>0.99108509199615646</v>
      </c>
      <c r="Q30" s="306">
        <f t="shared" si="7"/>
        <v>1.0314265488503119E-2</v>
      </c>
      <c r="R30" s="306">
        <v>6.2757130404880263E-2</v>
      </c>
      <c r="S30" s="307">
        <f t="shared" si="4"/>
        <v>0.14117275783140415</v>
      </c>
      <c r="T30" s="312">
        <f>分析係数表!F33</f>
        <v>0.63278689994307047</v>
      </c>
      <c r="U30" s="309">
        <f t="shared" si="9"/>
        <v>8.9332271784548056E-2</v>
      </c>
      <c r="V30" s="316">
        <f>分析係数表!D33</f>
        <v>8.7702783269007503E-2</v>
      </c>
      <c r="W30" s="287">
        <f t="shared" si="8"/>
        <v>0</v>
      </c>
      <c r="X30" s="312">
        <f>分析係数表!E33</f>
        <v>8.4336323251883824E-2</v>
      </c>
      <c r="Y30" s="288">
        <f t="shared" si="1"/>
        <v>0</v>
      </c>
    </row>
    <row r="31" spans="1:25">
      <c r="A31" s="278">
        <v>27</v>
      </c>
      <c r="B31" s="268" t="s">
        <v>65</v>
      </c>
      <c r="C31" s="283"/>
      <c r="D31" s="312">
        <f>投入係数表!E31</f>
        <v>6.4312785970975783E-2</v>
      </c>
      <c r="E31" s="302">
        <f t="shared" si="5"/>
        <v>6.4312785970975783</v>
      </c>
      <c r="F31" s="312">
        <f>分析係数表!C34</f>
        <v>0.24606089914510665</v>
      </c>
      <c r="G31" s="302">
        <f t="shared" si="10"/>
        <v>1.5824861942545101</v>
      </c>
      <c r="H31" s="302">
        <v>1.7503770743344917</v>
      </c>
      <c r="I31" s="302">
        <f t="shared" si="6"/>
        <v>1.7503770743344917</v>
      </c>
      <c r="J31" s="312">
        <f>分析係数表!G34</f>
        <v>0.43749758717185111</v>
      </c>
      <c r="K31" s="304">
        <f t="shared" si="2"/>
        <v>0.76578574666226407</v>
      </c>
      <c r="L31" s="49"/>
      <c r="M31" s="50"/>
      <c r="N31" s="314">
        <f>分析係数表!I34</f>
        <v>0.137069350800852</v>
      </c>
      <c r="O31" s="306">
        <f t="shared" si="3"/>
        <v>1.848527757921266</v>
      </c>
      <c r="P31" s="312">
        <f>分析係数表!C34</f>
        <v>0.24606089914510665</v>
      </c>
      <c r="Q31" s="306">
        <f t="shared" si="7"/>
        <v>0.45485040220879475</v>
      </c>
      <c r="R31" s="306">
        <v>0.50598742853935597</v>
      </c>
      <c r="S31" s="307">
        <f t="shared" si="4"/>
        <v>2.2563645028738479</v>
      </c>
      <c r="T31" s="312">
        <f>分析係数表!F34</f>
        <v>0.68044247766447119</v>
      </c>
      <c r="U31" s="309">
        <f t="shared" si="9"/>
        <v>1.5353262528496439</v>
      </c>
      <c r="V31" s="316">
        <f>分析係数表!D34</f>
        <v>0.15389009392691583</v>
      </c>
      <c r="W31" s="287">
        <f t="shared" si="8"/>
        <v>0</v>
      </c>
      <c r="X31" s="312">
        <f>分析係数表!E34</f>
        <v>0.1433320704064108</v>
      </c>
      <c r="Y31" s="288">
        <f t="shared" si="1"/>
        <v>0</v>
      </c>
    </row>
    <row r="32" spans="1:25">
      <c r="A32" s="278">
        <v>28</v>
      </c>
      <c r="B32" s="268" t="s">
        <v>66</v>
      </c>
      <c r="C32" s="283"/>
      <c r="D32" s="312">
        <f>投入係数表!E32</f>
        <v>1.1193370382734717E-2</v>
      </c>
      <c r="E32" s="302">
        <f t="shared" si="5"/>
        <v>1.1193370382734718</v>
      </c>
      <c r="F32" s="312">
        <f>分析係数表!C35</f>
        <v>0.75377646979277246</v>
      </c>
      <c r="G32" s="302">
        <f t="shared" si="10"/>
        <v>0.843729921218075</v>
      </c>
      <c r="H32" s="302">
        <v>1.143422059831263</v>
      </c>
      <c r="I32" s="302">
        <f t="shared" si="6"/>
        <v>1.143422059831263</v>
      </c>
      <c r="J32" s="312">
        <f>分析係数表!G35</f>
        <v>0.30282397072447498</v>
      </c>
      <c r="K32" s="304">
        <f t="shared" si="2"/>
        <v>0.34625560837206126</v>
      </c>
      <c r="L32" s="49"/>
      <c r="M32" s="50"/>
      <c r="N32" s="314">
        <f>分析係数表!I35</f>
        <v>5.7629969222324183E-2</v>
      </c>
      <c r="O32" s="306">
        <f t="shared" si="3"/>
        <v>0.77720217665868097</v>
      </c>
      <c r="P32" s="312">
        <f>分析係数表!C35</f>
        <v>0.75377646979277246</v>
      </c>
      <c r="Q32" s="306">
        <f t="shared" si="7"/>
        <v>0.58583671303703921</v>
      </c>
      <c r="R32" s="306">
        <v>0.90863222052499037</v>
      </c>
      <c r="S32" s="307">
        <f t="shared" si="4"/>
        <v>2.0520542803562534</v>
      </c>
      <c r="T32" s="312">
        <f>分析係数表!F35</f>
        <v>0.60548890850388704</v>
      </c>
      <c r="U32" s="309">
        <f t="shared" si="9"/>
        <v>1.2424961064036373</v>
      </c>
      <c r="V32" s="316">
        <f>分析係数表!D35</f>
        <v>4.0363234612300396E-2</v>
      </c>
      <c r="W32" s="287">
        <f t="shared" si="8"/>
        <v>0</v>
      </c>
      <c r="X32" s="312">
        <f>分析係数表!E35</f>
        <v>3.9154079363329694E-2</v>
      </c>
      <c r="Y32" s="288">
        <f t="shared" si="1"/>
        <v>0</v>
      </c>
    </row>
    <row r="33" spans="1:25">
      <c r="A33" s="278">
        <v>29</v>
      </c>
      <c r="B33" s="268" t="s">
        <v>93</v>
      </c>
      <c r="C33" s="283"/>
      <c r="D33" s="312">
        <f>投入係数表!E33</f>
        <v>1.3549869410678869E-3</v>
      </c>
      <c r="E33" s="302">
        <f t="shared" si="5"/>
        <v>0.13549869410678869</v>
      </c>
      <c r="F33" s="312">
        <f>分析係数表!C36</f>
        <v>0.99118010215945485</v>
      </c>
      <c r="G33" s="302">
        <f t="shared" si="10"/>
        <v>0.13430360946723954</v>
      </c>
      <c r="H33" s="302">
        <v>0.41776777573061663</v>
      </c>
      <c r="I33" s="302">
        <f t="shared" si="6"/>
        <v>0.41776777573061663</v>
      </c>
      <c r="J33" s="312">
        <f>分析係数表!G36</f>
        <v>5.8650173764370726E-2</v>
      </c>
      <c r="K33" s="304">
        <f t="shared" si="2"/>
        <v>2.4502152639755324E-2</v>
      </c>
      <c r="L33" s="49"/>
      <c r="M33" s="50"/>
      <c r="N33" s="314">
        <f>分析係数表!I36</f>
        <v>0.2375179181177472</v>
      </c>
      <c r="O33" s="306">
        <f t="shared" si="3"/>
        <v>3.2031848263601534</v>
      </c>
      <c r="P33" s="312">
        <f>分析係数表!C36</f>
        <v>0.99118010215945485</v>
      </c>
      <c r="Q33" s="306">
        <f t="shared" si="7"/>
        <v>3.1749330634272726</v>
      </c>
      <c r="R33" s="306">
        <v>3.471233644337445</v>
      </c>
      <c r="S33" s="307">
        <f t="shared" si="4"/>
        <v>3.8890014200680616</v>
      </c>
      <c r="T33" s="312">
        <f>分析係数表!F36</f>
        <v>0.81306518983088305</v>
      </c>
      <c r="U33" s="309">
        <f t="shared" si="9"/>
        <v>3.1620116778602121</v>
      </c>
      <c r="V33" s="316">
        <f>分析係数表!D36</f>
        <v>1.5774342104513773E-2</v>
      </c>
      <c r="W33" s="287">
        <f t="shared" si="8"/>
        <v>0</v>
      </c>
      <c r="X33" s="312">
        <f>分析係数表!E36</f>
        <v>1.3229670821596217E-2</v>
      </c>
      <c r="Y33" s="288">
        <f t="shared" si="1"/>
        <v>0</v>
      </c>
    </row>
    <row r="34" spans="1:25">
      <c r="A34" s="278">
        <v>30</v>
      </c>
      <c r="B34" s="268" t="s">
        <v>94</v>
      </c>
      <c r="C34" s="283"/>
      <c r="D34" s="312">
        <f>投入係数表!E34</f>
        <v>2.7688863578343773E-2</v>
      </c>
      <c r="E34" s="302">
        <f t="shared" si="5"/>
        <v>2.7688863578343774</v>
      </c>
      <c r="F34" s="312">
        <f>分析係数表!C37</f>
        <v>0.58105140483022077</v>
      </c>
      <c r="G34" s="302">
        <f t="shared" si="10"/>
        <v>1.6088653080348985</v>
      </c>
      <c r="H34" s="302">
        <v>2.0160530938448038</v>
      </c>
      <c r="I34" s="302">
        <f t="shared" si="6"/>
        <v>2.0160530938448038</v>
      </c>
      <c r="J34" s="312">
        <f>分析係数表!G37</f>
        <v>0.40235165952905672</v>
      </c>
      <c r="K34" s="304">
        <f t="shared" si="2"/>
        <v>0.81116230800714595</v>
      </c>
      <c r="L34" s="49"/>
      <c r="M34" s="50"/>
      <c r="N34" s="314">
        <f>分析係数表!I37</f>
        <v>4.2719417558337268E-2</v>
      </c>
      <c r="O34" s="306">
        <f t="shared" si="3"/>
        <v>0.57611733547602606</v>
      </c>
      <c r="P34" s="312">
        <f>分析係数表!C37</f>
        <v>0.58105140483022077</v>
      </c>
      <c r="Q34" s="306">
        <f t="shared" si="7"/>
        <v>0.33475378712538856</v>
      </c>
      <c r="R34" s="306">
        <v>0.45203757402775924</v>
      </c>
      <c r="S34" s="307">
        <f t="shared" si="4"/>
        <v>2.4680906678725631</v>
      </c>
      <c r="T34" s="312">
        <f>分析係数表!F37</f>
        <v>0.63403708963374472</v>
      </c>
      <c r="U34" s="309">
        <f t="shared" si="9"/>
        <v>1.5648610240101253</v>
      </c>
      <c r="V34" s="316">
        <f>分析係数表!D37</f>
        <v>7.9200513574427991E-2</v>
      </c>
      <c r="W34" s="287">
        <f t="shared" si="8"/>
        <v>0</v>
      </c>
      <c r="X34" s="312">
        <f>分析係数表!E37</f>
        <v>7.3600662533244779E-2</v>
      </c>
      <c r="Y34" s="288">
        <f t="shared" si="1"/>
        <v>0</v>
      </c>
    </row>
    <row r="35" spans="1:25">
      <c r="A35" s="278">
        <v>31</v>
      </c>
      <c r="B35" s="268" t="s">
        <v>95</v>
      </c>
      <c r="C35" s="283"/>
      <c r="D35" s="312">
        <f>投入係数表!E35</f>
        <v>4.752273039687371E-3</v>
      </c>
      <c r="E35" s="302">
        <f t="shared" si="5"/>
        <v>0.47522730396873708</v>
      </c>
      <c r="F35" s="312">
        <f>分析係数表!C38</f>
        <v>0.47456671407271833</v>
      </c>
      <c r="G35" s="302">
        <f t="shared" si="10"/>
        <v>0.22552706008208045</v>
      </c>
      <c r="H35" s="302">
        <v>0.47119314302402421</v>
      </c>
      <c r="I35" s="302">
        <f t="shared" si="6"/>
        <v>0.47119314302402421</v>
      </c>
      <c r="J35" s="312">
        <f>分析係数表!G38</f>
        <v>0.18003386475673192</v>
      </c>
      <c r="K35" s="304">
        <f t="shared" si="2"/>
        <v>8.4830722585486615E-2</v>
      </c>
      <c r="L35" s="49"/>
      <c r="M35" s="50"/>
      <c r="N35" s="314">
        <f>分析係数表!I38</f>
        <v>5.150358926080905E-2</v>
      </c>
      <c r="O35" s="306">
        <f t="shared" si="3"/>
        <v>0.69458134750711431</v>
      </c>
      <c r="P35" s="312">
        <f>分析係数表!C38</f>
        <v>0.47456671407271833</v>
      </c>
      <c r="Q35" s="306">
        <f t="shared" si="7"/>
        <v>0.32962518774265215</v>
      </c>
      <c r="R35" s="306">
        <v>0.46056372715930222</v>
      </c>
      <c r="S35" s="307">
        <f t="shared" si="4"/>
        <v>0.93175687018332642</v>
      </c>
      <c r="T35" s="312">
        <f>分析係数表!F38</f>
        <v>0.4997199825516766</v>
      </c>
      <c r="U35" s="309">
        <f t="shared" si="9"/>
        <v>0.46561752691041669</v>
      </c>
      <c r="V35" s="316">
        <f>分析係数表!D38</f>
        <v>3.5590827435143364E-2</v>
      </c>
      <c r="W35" s="287">
        <f t="shared" si="8"/>
        <v>0</v>
      </c>
      <c r="X35" s="312">
        <f>分析係数表!E38</f>
        <v>3.1059891839156476E-2</v>
      </c>
      <c r="Y35" s="288">
        <f t="shared" si="1"/>
        <v>0</v>
      </c>
    </row>
    <row r="36" spans="1:25">
      <c r="A36" s="278">
        <v>32</v>
      </c>
      <c r="B36" s="268" t="s">
        <v>67</v>
      </c>
      <c r="C36" s="283"/>
      <c r="D36" s="312">
        <f>投入係数表!E36</f>
        <v>0</v>
      </c>
      <c r="E36" s="302">
        <f t="shared" si="5"/>
        <v>0</v>
      </c>
      <c r="F36" s="312">
        <f>分析係数表!C39</f>
        <v>1</v>
      </c>
      <c r="G36" s="302">
        <f t="shared" si="10"/>
        <v>0</v>
      </c>
      <c r="H36" s="302">
        <v>6.5653911213016392E-2</v>
      </c>
      <c r="I36" s="302">
        <f t="shared" si="6"/>
        <v>6.5653911213016392E-2</v>
      </c>
      <c r="J36" s="312">
        <f>分析係数表!G39</f>
        <v>0.33345520667958617</v>
      </c>
      <c r="K36" s="304">
        <f t="shared" si="2"/>
        <v>2.1892638532859582E-2</v>
      </c>
      <c r="L36" s="49"/>
      <c r="M36" s="50"/>
      <c r="N36" s="314">
        <f>分析係数表!I39</f>
        <v>5.0851604954235139E-3</v>
      </c>
      <c r="O36" s="306">
        <f t="shared" si="3"/>
        <v>6.8578863723753714E-2</v>
      </c>
      <c r="P36" s="312">
        <f>分析係数表!C39</f>
        <v>1</v>
      </c>
      <c r="Q36" s="306">
        <f t="shared" si="7"/>
        <v>6.8578863723753714E-2</v>
      </c>
      <c r="R36" s="306">
        <v>7.1684421856040126E-2</v>
      </c>
      <c r="S36" s="307">
        <f t="shared" si="4"/>
        <v>0.13733833306905652</v>
      </c>
      <c r="T36" s="312">
        <f>分析係数表!F39</f>
        <v>0.70859596344355691</v>
      </c>
      <c r="U36" s="309">
        <f t="shared" si="9"/>
        <v>9.7317388438800209E-2</v>
      </c>
      <c r="V36" s="316">
        <f>分析係数表!D39</f>
        <v>4.8027598057070089E-2</v>
      </c>
      <c r="W36" s="287">
        <f t="shared" si="8"/>
        <v>0</v>
      </c>
      <c r="X36" s="312">
        <f>分析係数表!E39</f>
        <v>4.8027598057070089E-2</v>
      </c>
      <c r="Y36" s="288">
        <f t="shared" si="1"/>
        <v>0</v>
      </c>
    </row>
    <row r="37" spans="1:25">
      <c r="A37" s="278">
        <v>33</v>
      </c>
      <c r="B37" s="268" t="s">
        <v>96</v>
      </c>
      <c r="C37" s="283"/>
      <c r="D37" s="312">
        <f>投入係数表!E37</f>
        <v>0</v>
      </c>
      <c r="E37" s="302">
        <f t="shared" si="5"/>
        <v>0</v>
      </c>
      <c r="F37" s="312">
        <f>分析係数表!C40</f>
        <v>0.78927678494152065</v>
      </c>
      <c r="G37" s="302">
        <f t="shared" si="10"/>
        <v>0</v>
      </c>
      <c r="H37" s="302">
        <v>1.6033567212066786E-2</v>
      </c>
      <c r="I37" s="302">
        <f t="shared" si="6"/>
        <v>1.6033567212066786E-2</v>
      </c>
      <c r="J37" s="312">
        <f>分析係数表!G40</f>
        <v>0.52314226927728547</v>
      </c>
      <c r="K37" s="304">
        <f t="shared" si="2"/>
        <v>8.387836735930498E-3</v>
      </c>
      <c r="L37" s="49"/>
      <c r="M37" s="50"/>
      <c r="N37" s="314">
        <f>分析係数表!I40</f>
        <v>3.428475595158087E-2</v>
      </c>
      <c r="O37" s="306">
        <f t="shared" si="3"/>
        <v>0.46236684335167677</v>
      </c>
      <c r="P37" s="312">
        <f>分析係数表!C40</f>
        <v>0.78927678494152065</v>
      </c>
      <c r="Q37" s="306">
        <f t="shared" si="7"/>
        <v>0.36493541558417114</v>
      </c>
      <c r="R37" s="306">
        <v>0.37249364488573944</v>
      </c>
      <c r="S37" s="307">
        <f t="shared" si="4"/>
        <v>0.38852721209780622</v>
      </c>
      <c r="T37" s="312">
        <f>分析係数表!F40</f>
        <v>0.70623799726049996</v>
      </c>
      <c r="U37" s="309">
        <f t="shared" si="9"/>
        <v>0.27439268015316015</v>
      </c>
      <c r="V37" s="316">
        <f>分析係数表!D40</f>
        <v>9.0697433955161888E-2</v>
      </c>
      <c r="W37" s="287">
        <f t="shared" si="8"/>
        <v>0</v>
      </c>
      <c r="X37" s="312">
        <f>分析係数表!E40</f>
        <v>9.0562666353757981E-2</v>
      </c>
      <c r="Y37" s="288">
        <f t="shared" si="1"/>
        <v>0</v>
      </c>
    </row>
    <row r="38" spans="1:25">
      <c r="A38" s="278">
        <v>34</v>
      </c>
      <c r="B38" s="268" t="s">
        <v>97</v>
      </c>
      <c r="C38" s="283"/>
      <c r="D38" s="312">
        <f>投入係数表!E38</f>
        <v>0</v>
      </c>
      <c r="E38" s="302">
        <f t="shared" si="5"/>
        <v>0</v>
      </c>
      <c r="F38" s="312">
        <f>分析係数表!C41</f>
        <v>0.99594790611943085</v>
      </c>
      <c r="G38" s="302">
        <f t="shared" si="10"/>
        <v>0</v>
      </c>
      <c r="H38" s="302">
        <v>3.1335647031173045E-3</v>
      </c>
      <c r="I38" s="302">
        <f t="shared" si="6"/>
        <v>3.1335647031173045E-3</v>
      </c>
      <c r="J38" s="312">
        <f>分析係数表!G41</f>
        <v>0.50896339569449323</v>
      </c>
      <c r="K38" s="304">
        <f t="shared" si="2"/>
        <v>1.5948697319269898E-3</v>
      </c>
      <c r="L38" s="49"/>
      <c r="M38" s="50"/>
      <c r="N38" s="314">
        <f>分析係数表!I41</f>
        <v>5.504775199299148E-2</v>
      </c>
      <c r="O38" s="306">
        <f t="shared" si="3"/>
        <v>0.74237819742834832</v>
      </c>
      <c r="P38" s="312">
        <f>分析係数表!C41</f>
        <v>0.99594790611943085</v>
      </c>
      <c r="Q38" s="306">
        <f t="shared" si="7"/>
        <v>0.73937001127748092</v>
      </c>
      <c r="R38" s="306">
        <v>0.75147372691097336</v>
      </c>
      <c r="S38" s="307">
        <f t="shared" si="4"/>
        <v>0.75460729161409068</v>
      </c>
      <c r="T38" s="312">
        <f>分析係数表!F41</f>
        <v>0.58132099287543681</v>
      </c>
      <c r="U38" s="309">
        <f t="shared" si="9"/>
        <v>0.4386690599921475</v>
      </c>
      <c r="V38" s="316">
        <f>分析係数表!D41</f>
        <v>0.12149342216939719</v>
      </c>
      <c r="W38" s="287">
        <f t="shared" si="8"/>
        <v>0</v>
      </c>
      <c r="X38" s="312">
        <f>分析係数表!E41</f>
        <v>0.11755967401821014</v>
      </c>
      <c r="Y38" s="288">
        <f t="shared" si="1"/>
        <v>0</v>
      </c>
    </row>
    <row r="39" spans="1:25">
      <c r="A39" s="278">
        <v>35</v>
      </c>
      <c r="B39" s="268" t="s">
        <v>3</v>
      </c>
      <c r="C39" s="283"/>
      <c r="D39" s="312">
        <f>投入係数表!E39</f>
        <v>1.2548357323802604E-2</v>
      </c>
      <c r="E39" s="302">
        <f>$C$7*D39</f>
        <v>1.2548357323802604</v>
      </c>
      <c r="F39" s="312">
        <f>分析係数表!C42</f>
        <v>0.9655414908579466</v>
      </c>
      <c r="G39" s="302">
        <f>E39*F39</f>
        <v>1.2115959638242599</v>
      </c>
      <c r="H39" s="302">
        <v>1.2435703278184189</v>
      </c>
      <c r="I39" s="302">
        <f>C39+H39</f>
        <v>1.2435703278184189</v>
      </c>
      <c r="J39" s="312">
        <f>分析係数表!G42</f>
        <v>0.53299358903562055</v>
      </c>
      <c r="K39" s="304">
        <f>I39*J39</f>
        <v>0.66281501224214234</v>
      </c>
      <c r="L39" s="49"/>
      <c r="M39" s="50"/>
      <c r="N39" s="314">
        <f>分析係数表!I42</f>
        <v>1.3420289237220641E-2</v>
      </c>
      <c r="O39" s="306">
        <f t="shared" si="3"/>
        <v>0.18098704801175849</v>
      </c>
      <c r="P39" s="312">
        <f>分析係数表!C42</f>
        <v>0.9655414908579466</v>
      </c>
      <c r="Q39" s="306">
        <f>O39*P39</f>
        <v>0.17475050416325205</v>
      </c>
      <c r="R39" s="306">
        <v>0.18779619299182349</v>
      </c>
      <c r="S39" s="307">
        <f>I39+R39</f>
        <v>1.4313665208102424</v>
      </c>
      <c r="T39" s="312">
        <f>分析係数表!F42</f>
        <v>0.58706867988829459</v>
      </c>
      <c r="U39" s="309">
        <f>S39*T39</f>
        <v>0.84031045380837011</v>
      </c>
      <c r="V39" s="316">
        <f>分析係数表!D42</f>
        <v>0.12536880137580664</v>
      </c>
      <c r="W39" s="287">
        <f t="shared" si="8"/>
        <v>0</v>
      </c>
      <c r="X39" s="312">
        <f>分析係数表!E42</f>
        <v>0.11770088827882173</v>
      </c>
      <c r="Y39" s="288">
        <f t="shared" si="1"/>
        <v>0</v>
      </c>
    </row>
    <row r="40" spans="1:25">
      <c r="A40" s="278">
        <v>36</v>
      </c>
      <c r="B40" s="268" t="s">
        <v>98</v>
      </c>
      <c r="C40" s="283"/>
      <c r="D40" s="312">
        <f>投入係数表!E40</f>
        <v>2.0599729002611786E-2</v>
      </c>
      <c r="E40" s="302">
        <f>$C$7*D40</f>
        <v>2.0599729002611786</v>
      </c>
      <c r="F40" s="312">
        <f>分析係数表!C43</f>
        <v>0.68354347123018677</v>
      </c>
      <c r="G40" s="302">
        <f>E40*F40</f>
        <v>1.4080810268846413</v>
      </c>
      <c r="H40" s="302">
        <v>2.4718555690358466</v>
      </c>
      <c r="I40" s="302">
        <f>C40+H40</f>
        <v>2.4718555690358466</v>
      </c>
      <c r="J40" s="312">
        <f>分析係数表!G43</f>
        <v>0.37257380440005849</v>
      </c>
      <c r="K40" s="304">
        <f>I40*J40</f>
        <v>0.92094863328315679</v>
      </c>
      <c r="L40" s="49"/>
      <c r="M40" s="50"/>
      <c r="N40" s="314">
        <f>分析係数表!I43</f>
        <v>1.4147055315786071E-2</v>
      </c>
      <c r="O40" s="306">
        <f t="shared" si="3"/>
        <v>0.19078827098315551</v>
      </c>
      <c r="P40" s="312">
        <f>分析係数表!C43</f>
        <v>0.68354347123018677</v>
      </c>
      <c r="Q40" s="306">
        <f>O40*P40</f>
        <v>0.13041207701783164</v>
      </c>
      <c r="R40" s="306">
        <v>0.6167759481765247</v>
      </c>
      <c r="S40" s="307">
        <f>I40+R40</f>
        <v>3.0886315172123711</v>
      </c>
      <c r="T40" s="312">
        <f>分析係数表!F43</f>
        <v>0.62240825035949521</v>
      </c>
      <c r="U40" s="309">
        <f>S40*T40</f>
        <v>1.9223897386333451</v>
      </c>
      <c r="V40" s="316">
        <f>分析係数表!D43</f>
        <v>0.13048156468325811</v>
      </c>
      <c r="W40" s="287">
        <f t="shared" si="8"/>
        <v>0</v>
      </c>
      <c r="X40" s="312">
        <f>分析係数表!E43</f>
        <v>0.11291103502841897</v>
      </c>
      <c r="Y40" s="288">
        <f t="shared" si="1"/>
        <v>0</v>
      </c>
    </row>
    <row r="41" spans="1:25">
      <c r="A41" s="278">
        <v>37</v>
      </c>
      <c r="B41" s="268" t="s">
        <v>99</v>
      </c>
      <c r="C41" s="283"/>
      <c r="D41" s="312">
        <f>投入係数表!E41</f>
        <v>1.0996995463739372E-3</v>
      </c>
      <c r="E41" s="302">
        <f>$C$7*D41</f>
        <v>0.10996995463739372</v>
      </c>
      <c r="F41" s="312">
        <f>分析係数表!C44</f>
        <v>0.55987382763194615</v>
      </c>
      <c r="G41" s="302">
        <f>E41*F41</f>
        <v>6.1569299427349108E-2</v>
      </c>
      <c r="H41" s="302">
        <v>7.2494434481711986E-2</v>
      </c>
      <c r="I41" s="302">
        <f>C41+H41</f>
        <v>7.2494434481711986E-2</v>
      </c>
      <c r="J41" s="312">
        <f>分析係数表!G44</f>
        <v>0.32381925449611038</v>
      </c>
      <c r="K41" s="304">
        <f>I41*J41</f>
        <v>2.3475093728985093E-2</v>
      </c>
      <c r="L41" s="49"/>
      <c r="M41" s="50"/>
      <c r="N41" s="314">
        <f>分析係数表!I44</f>
        <v>0.11509284654657072</v>
      </c>
      <c r="O41" s="306">
        <f t="shared" si="3"/>
        <v>1.5521509391885604</v>
      </c>
      <c r="P41" s="312">
        <f>分析係数表!C44</f>
        <v>0.55987382763194615</v>
      </c>
      <c r="Q41" s="306">
        <f>O41*P41</f>
        <v>0.86900868738601944</v>
      </c>
      <c r="R41" s="306">
        <v>0.89237699458262953</v>
      </c>
      <c r="S41" s="307">
        <f>I41+R41</f>
        <v>0.96487142906434153</v>
      </c>
      <c r="T41" s="312">
        <f>分析係数表!F44</f>
        <v>0.5344179716450459</v>
      </c>
      <c r="U41" s="309">
        <f>S41*T41</f>
        <v>0.51564463201882216</v>
      </c>
      <c r="V41" s="316">
        <f>分析係数表!D44</f>
        <v>0.19836337849438287</v>
      </c>
      <c r="W41" s="287">
        <f t="shared" si="8"/>
        <v>0</v>
      </c>
      <c r="X41" s="312">
        <f>分析係数表!E44</f>
        <v>0.16230318686650563</v>
      </c>
      <c r="Y41" s="288">
        <f t="shared" si="1"/>
        <v>0</v>
      </c>
    </row>
    <row r="42" spans="1:25">
      <c r="A42" s="278">
        <v>38</v>
      </c>
      <c r="B42" s="268" t="s">
        <v>4</v>
      </c>
      <c r="C42" s="283"/>
      <c r="D42" s="312">
        <f>投入係数表!E42</f>
        <v>1.0211495787757988E-3</v>
      </c>
      <c r="E42" s="302">
        <f>$C$7*D42</f>
        <v>0.10211495787757988</v>
      </c>
      <c r="F42" s="312">
        <f>分析係数表!C45</f>
        <v>1</v>
      </c>
      <c r="G42" s="302">
        <f>E42*F42</f>
        <v>0.10211495787757988</v>
      </c>
      <c r="H42" s="302">
        <v>0.13211180088101043</v>
      </c>
      <c r="I42" s="302">
        <f>C42+H42</f>
        <v>0.13211180088101043</v>
      </c>
      <c r="J42" s="312">
        <f>分析係数表!G45</f>
        <v>0</v>
      </c>
      <c r="K42" s="304">
        <f>I42*J42</f>
        <v>0</v>
      </c>
      <c r="L42" s="49"/>
      <c r="M42" s="50"/>
      <c r="N42" s="314">
        <f>分析係数表!I45</f>
        <v>0</v>
      </c>
      <c r="O42" s="306">
        <f t="shared" si="3"/>
        <v>0</v>
      </c>
      <c r="P42" s="312">
        <f>分析係数表!C45</f>
        <v>1</v>
      </c>
      <c r="Q42" s="306">
        <f>O42*P42</f>
        <v>0</v>
      </c>
      <c r="R42" s="306">
        <v>1.5235000726500312E-2</v>
      </c>
      <c r="S42" s="307">
        <f>I42+R42</f>
        <v>0.14734680160751074</v>
      </c>
      <c r="T42" s="312">
        <f>分析係数表!F45</f>
        <v>0</v>
      </c>
      <c r="U42" s="309">
        <f>S42*T42</f>
        <v>0</v>
      </c>
      <c r="V42" s="316">
        <f>分析係数表!D45</f>
        <v>0</v>
      </c>
      <c r="W42" s="287">
        <f t="shared" si="8"/>
        <v>0</v>
      </c>
      <c r="X42" s="312">
        <f>分析係数表!E45</f>
        <v>0</v>
      </c>
      <c r="Y42" s="288">
        <f t="shared" si="1"/>
        <v>0</v>
      </c>
    </row>
    <row r="43" spans="1:25">
      <c r="A43" s="278">
        <v>39</v>
      </c>
      <c r="B43" s="268" t="s">
        <v>5</v>
      </c>
      <c r="C43" s="283"/>
      <c r="D43" s="312">
        <f>投入係数表!E43</f>
        <v>9.170708717082655E-3</v>
      </c>
      <c r="E43" s="302">
        <f>$C$7*D43</f>
        <v>0.91707087170826551</v>
      </c>
      <c r="F43" s="312">
        <f>分析係数表!C46</f>
        <v>0.63561708735819755</v>
      </c>
      <c r="G43" s="302">
        <f>E43*F43</f>
        <v>0.582905916376251</v>
      </c>
      <c r="H43" s="302">
        <v>0.64686017685144559</v>
      </c>
      <c r="I43" s="302">
        <f>C43+H43</f>
        <v>0.64686017685144559</v>
      </c>
      <c r="J43" s="312">
        <f>分析係数表!G46</f>
        <v>7.4261727822867345E-3</v>
      </c>
      <c r="K43" s="304">
        <f>I43*J43</f>
        <v>4.8036954392793891E-3</v>
      </c>
      <c r="L43" s="49"/>
      <c r="M43" s="50"/>
      <c r="N43" s="314">
        <f>分析係数表!I46</f>
        <v>7.1346566917706757E-6</v>
      </c>
      <c r="O43" s="306">
        <f t="shared" si="3"/>
        <v>9.6218526322040671E-5</v>
      </c>
      <c r="P43" s="312">
        <f>分析係数表!C46</f>
        <v>0.63561708735819755</v>
      </c>
      <c r="Q43" s="306">
        <f>O43*P43</f>
        <v>6.1158139450713549E-5</v>
      </c>
      <c r="R43" s="306">
        <v>3.0597748794514386E-2</v>
      </c>
      <c r="S43" s="307">
        <f>I43+R43</f>
        <v>0.67745792564595997</v>
      </c>
      <c r="T43" s="312">
        <f>分析係数表!F46</f>
        <v>0.64740426293918441</v>
      </c>
      <c r="U43" s="309">
        <f>S43*T43</f>
        <v>0.43858914902513152</v>
      </c>
      <c r="V43" s="316">
        <f>分析係数表!D46</f>
        <v>3.6867524451068895E-3</v>
      </c>
      <c r="W43" s="287">
        <f t="shared" si="8"/>
        <v>0</v>
      </c>
      <c r="X43" s="312">
        <f>分析係数表!E46</f>
        <v>3.6024838177901608E-3</v>
      </c>
      <c r="Y43" s="288">
        <f t="shared" si="1"/>
        <v>0</v>
      </c>
    </row>
    <row r="44" spans="1:25">
      <c r="A44" s="279">
        <v>40</v>
      </c>
      <c r="B44" s="276" t="s">
        <v>298</v>
      </c>
      <c r="C44" s="289">
        <f>SUM(C5:C43)</f>
        <v>100</v>
      </c>
      <c r="D44" s="313">
        <f>投入係数表!E44</f>
        <v>0.50077568093003166</v>
      </c>
      <c r="E44" s="303">
        <f>SUM(E5:E43)</f>
        <v>50.077568093003173</v>
      </c>
      <c r="F44" s="313">
        <f>分析係数表!C47</f>
        <v>0.59941121331825653</v>
      </c>
      <c r="G44" s="303">
        <f>SUM(G5:G43)</f>
        <v>16.126927129270236</v>
      </c>
      <c r="H44" s="303">
        <f>SUM(H5:H43)</f>
        <v>20.523993158100481</v>
      </c>
      <c r="I44" s="303">
        <f>SUM(I5:I43)</f>
        <v>120.52399315810048</v>
      </c>
      <c r="J44" s="313">
        <f>分析係数表!G47</f>
        <v>0.26745444124294698</v>
      </c>
      <c r="K44" s="305">
        <f>SUM(K5:K43)</f>
        <v>22.291035624202074</v>
      </c>
      <c r="L44" s="318">
        <f>'データ入力（最終需要額等）'!$H$32</f>
        <v>0.60499999999999998</v>
      </c>
      <c r="M44" s="303">
        <f>K44*L44</f>
        <v>13.486076552642254</v>
      </c>
      <c r="N44" s="315">
        <f>分析係数表!I47</f>
        <v>1</v>
      </c>
      <c r="O44" s="311">
        <f>SUM(O5:O43)</f>
        <v>13.486076552642254</v>
      </c>
      <c r="P44" s="313">
        <f>分析係数表!C47</f>
        <v>0.59941121331825653</v>
      </c>
      <c r="Q44" s="303">
        <f>SUM(Q5:Q43)</f>
        <v>8.3890839946143441</v>
      </c>
      <c r="R44" s="303">
        <f>SUM(R5:R43)</f>
        <v>10.48185916833026</v>
      </c>
      <c r="S44" s="308">
        <f>SUM(S5:S43)</f>
        <v>131.00585232643073</v>
      </c>
      <c r="T44" s="313">
        <f>分析係数表!F47</f>
        <v>0.52032812004185636</v>
      </c>
      <c r="U44" s="310">
        <f>SUM(U5:U43)</f>
        <v>64.194079380418884</v>
      </c>
      <c r="V44" s="317">
        <f>分析係数表!D47</f>
        <v>6.7043132898265148E-2</v>
      </c>
      <c r="W44" s="290">
        <f>SUM(W5:W43)</f>
        <v>10</v>
      </c>
      <c r="X44" s="313">
        <f>分析係数表!E47</f>
        <v>6.0489972943054145E-2</v>
      </c>
      <c r="Y44" s="291">
        <f>SUM(Y5:Y43)</f>
        <v>4</v>
      </c>
    </row>
    <row r="45" spans="1:25">
      <c r="B45" s="292" t="s">
        <v>299</v>
      </c>
      <c r="C45" s="104" t="s">
        <v>300</v>
      </c>
      <c r="D45" s="104" t="s">
        <v>301</v>
      </c>
      <c r="E45" s="104"/>
      <c r="F45" s="104" t="s">
        <v>131</v>
      </c>
      <c r="G45" s="104"/>
      <c r="H45" s="104" t="s">
        <v>302</v>
      </c>
      <c r="I45" s="104"/>
      <c r="J45" s="104" t="s">
        <v>131</v>
      </c>
      <c r="K45" s="104"/>
      <c r="L45" s="104" t="s">
        <v>300</v>
      </c>
      <c r="M45" s="104"/>
      <c r="N45" s="104" t="s">
        <v>131</v>
      </c>
      <c r="O45" s="104"/>
      <c r="P45" s="104" t="s">
        <v>131</v>
      </c>
      <c r="Q45" s="104"/>
      <c r="R45" s="104"/>
      <c r="S45" s="104" t="s">
        <v>302</v>
      </c>
      <c r="T45" s="104" t="s">
        <v>131</v>
      </c>
      <c r="U45" s="104"/>
      <c r="V45" s="104" t="s">
        <v>131</v>
      </c>
      <c r="W45" s="104"/>
      <c r="X45" s="104" t="s">
        <v>131</v>
      </c>
      <c r="Y45" s="293"/>
    </row>
    <row r="46" spans="1:25">
      <c r="B46" s="83" t="s">
        <v>303</v>
      </c>
    </row>
  </sheetData>
  <phoneticPr fontId="3"/>
  <pageMargins left="0.78740157480314965" right="0" top="0.82677165354330717" bottom="0.78740157480314965" header="0.51181102362204722" footer="0.51181102362204722"/>
  <pageSetup paperSize="9" scale="80" orientation="portrait" r:id="rId1"/>
  <headerFooter alignWithMargins="0">
    <oddFooter>&amp;C&amp;"Fj丸ゴシック体-L,標準"&amp;12- 43 -</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88B16-068B-4160-95CA-D4B61108369A}">
  <dimension ref="A1:Y46"/>
  <sheetViews>
    <sheetView showGridLines="0"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8.1640625" defaultRowHeight="11"/>
  <cols>
    <col min="1" max="1" width="2.75" style="83" customWidth="1"/>
    <col min="2" max="2" width="17.5" style="83" customWidth="1"/>
    <col min="3" max="3" width="8.58203125" style="83" customWidth="1"/>
    <col min="4" max="4" width="8.1640625" style="83" customWidth="1"/>
    <col min="5" max="5" width="8.25" style="83" bestFit="1" customWidth="1"/>
    <col min="6" max="16384" width="8.1640625" style="83"/>
  </cols>
  <sheetData>
    <row r="1" spans="1:25" ht="13">
      <c r="B1" s="284" t="s">
        <v>257</v>
      </c>
      <c r="F1" s="285"/>
      <c r="G1" s="83" t="s">
        <v>374</v>
      </c>
    </row>
    <row r="2" spans="1:25">
      <c r="B2" s="83" t="s">
        <v>307</v>
      </c>
      <c r="S2" s="83" t="s">
        <v>259</v>
      </c>
      <c r="U2" s="286" t="s">
        <v>245</v>
      </c>
      <c r="W2" s="83" t="s">
        <v>233</v>
      </c>
      <c r="Y2" s="83" t="s">
        <v>260</v>
      </c>
    </row>
    <row r="3" spans="1:25" ht="44">
      <c r="B3" s="39"/>
      <c r="C3" s="40" t="s">
        <v>261</v>
      </c>
      <c r="D3" s="40" t="s">
        <v>308</v>
      </c>
      <c r="E3" s="40" t="s">
        <v>263</v>
      </c>
      <c r="F3" s="40" t="s">
        <v>264</v>
      </c>
      <c r="G3" s="40" t="s">
        <v>265</v>
      </c>
      <c r="H3" s="40" t="s">
        <v>266</v>
      </c>
      <c r="I3" s="40" t="s">
        <v>267</v>
      </c>
      <c r="J3" s="40" t="s">
        <v>268</v>
      </c>
      <c r="K3" s="41" t="s">
        <v>269</v>
      </c>
      <c r="L3" s="40" t="s">
        <v>402</v>
      </c>
      <c r="M3" s="40" t="s">
        <v>270</v>
      </c>
      <c r="N3" s="40" t="s">
        <v>186</v>
      </c>
      <c r="O3" s="40" t="s">
        <v>270</v>
      </c>
      <c r="P3" s="40" t="s">
        <v>264</v>
      </c>
      <c r="Q3" s="40" t="s">
        <v>271</v>
      </c>
      <c r="R3" s="40" t="s">
        <v>272</v>
      </c>
      <c r="S3" s="42" t="s">
        <v>273</v>
      </c>
      <c r="T3" s="40" t="s">
        <v>403</v>
      </c>
      <c r="U3" s="43" t="s">
        <v>245</v>
      </c>
      <c r="V3" s="44" t="s">
        <v>274</v>
      </c>
      <c r="W3" s="42" t="s">
        <v>275</v>
      </c>
      <c r="X3" s="40" t="s">
        <v>276</v>
      </c>
      <c r="Y3" s="43" t="s">
        <v>277</v>
      </c>
    </row>
    <row r="4" spans="1:25" ht="19">
      <c r="B4" s="45"/>
      <c r="C4" s="46" t="s">
        <v>197</v>
      </c>
      <c r="D4" s="46" t="s">
        <v>198</v>
      </c>
      <c r="E4" s="46" t="s">
        <v>278</v>
      </c>
      <c r="F4" s="46" t="s">
        <v>200</v>
      </c>
      <c r="G4" s="46" t="s">
        <v>279</v>
      </c>
      <c r="H4" s="46" t="s">
        <v>280</v>
      </c>
      <c r="I4" s="46" t="s">
        <v>281</v>
      </c>
      <c r="J4" s="46" t="s">
        <v>282</v>
      </c>
      <c r="K4" s="47" t="s">
        <v>283</v>
      </c>
      <c r="L4" s="46" t="s">
        <v>284</v>
      </c>
      <c r="M4" s="46" t="s">
        <v>285</v>
      </c>
      <c r="N4" s="46" t="s">
        <v>286</v>
      </c>
      <c r="O4" s="46" t="s">
        <v>287</v>
      </c>
      <c r="P4" s="46" t="s">
        <v>288</v>
      </c>
      <c r="Q4" s="46" t="s">
        <v>289</v>
      </c>
      <c r="R4" s="46" t="s">
        <v>290</v>
      </c>
      <c r="S4" s="46" t="s">
        <v>291</v>
      </c>
      <c r="T4" s="48" t="s">
        <v>292</v>
      </c>
      <c r="U4" s="47" t="s">
        <v>293</v>
      </c>
      <c r="V4" s="46" t="s">
        <v>294</v>
      </c>
      <c r="W4" s="46" t="s">
        <v>295</v>
      </c>
      <c r="X4" s="46" t="s">
        <v>296</v>
      </c>
      <c r="Y4" s="47" t="s">
        <v>297</v>
      </c>
    </row>
    <row r="5" spans="1:25">
      <c r="A5" s="277">
        <v>1</v>
      </c>
      <c r="B5" s="268" t="s">
        <v>73</v>
      </c>
      <c r="C5" s="283"/>
      <c r="D5" s="312">
        <f>投入係数表!F5</f>
        <v>0</v>
      </c>
      <c r="E5" s="302">
        <f>$C$8*D5</f>
        <v>0</v>
      </c>
      <c r="F5" s="312">
        <f>分析係数表!C8</f>
        <v>0.17333290637377241</v>
      </c>
      <c r="G5" s="302">
        <f t="shared" ref="G5:G10" si="0">E5*F5</f>
        <v>0</v>
      </c>
      <c r="H5" s="302">
        <f t="array" ref="H5:H43">MMULT(逆行列係数表!C5:AO43,G5:G43)</f>
        <v>9.5710100876881697E-4</v>
      </c>
      <c r="I5" s="302">
        <f>C5+H5</f>
        <v>9.5710100876881697E-4</v>
      </c>
      <c r="J5" s="312">
        <f>分析係数表!G8</f>
        <v>0.15155149614048036</v>
      </c>
      <c r="K5" s="304">
        <f>I5*J5</f>
        <v>1.4505008983647721E-4</v>
      </c>
      <c r="L5" s="49" t="s">
        <v>132</v>
      </c>
      <c r="M5" s="50" t="s">
        <v>132</v>
      </c>
      <c r="N5" s="314">
        <f>分析係数表!I8</f>
        <v>1.1299182227411633E-2</v>
      </c>
      <c r="O5" s="306">
        <f t="shared" ref="O5:O10" si="1">$M$44*N5</f>
        <v>0.23466503176062206</v>
      </c>
      <c r="P5" s="312">
        <f>分析係数表!C8</f>
        <v>0.17333290637377241</v>
      </c>
      <c r="Q5" s="306">
        <f>O5*P5</f>
        <v>4.0675171979362233E-2</v>
      </c>
      <c r="R5" s="306">
        <f t="array" ref="R5:R43">MMULT(逆行列係数表!C5:AO43,Q5:Q43)</f>
        <v>6.1526392605885709E-2</v>
      </c>
      <c r="S5" s="307">
        <f>I5+R5</f>
        <v>6.2483493614654523E-2</v>
      </c>
      <c r="T5" s="312">
        <f>分析係数表!F8</f>
        <v>0.42721038226158625</v>
      </c>
      <c r="U5" s="309">
        <f t="shared" ref="U5:U43" si="2">S5*T5</f>
        <v>2.6693597192155943E-2</v>
      </c>
      <c r="V5" s="316">
        <f>分析係数表!D8</f>
        <v>0.32298797552049696</v>
      </c>
      <c r="W5" s="287">
        <f t="shared" ref="W5:W43" si="3">ROUND(S5*V5,0)</f>
        <v>0</v>
      </c>
      <c r="X5" s="312">
        <f>分析係数表!E8</f>
        <v>0.12265584155979949</v>
      </c>
      <c r="Y5" s="288">
        <f t="shared" ref="Y5:Y43" si="4">ROUND(S5*X5,0)</f>
        <v>0</v>
      </c>
    </row>
    <row r="6" spans="1:25">
      <c r="A6" s="278">
        <v>2</v>
      </c>
      <c r="B6" s="268" t="s">
        <v>74</v>
      </c>
      <c r="C6" s="283"/>
      <c r="D6" s="312">
        <f>投入係数表!F6</f>
        <v>0</v>
      </c>
      <c r="E6" s="302">
        <f>$C$8*D6</f>
        <v>0</v>
      </c>
      <c r="F6" s="312">
        <f>分析係数表!C9</f>
        <v>0.39351462480142041</v>
      </c>
      <c r="G6" s="302">
        <f t="shared" si="0"/>
        <v>0</v>
      </c>
      <c r="H6" s="302">
        <v>9.1031461729867849E-4</v>
      </c>
      <c r="I6" s="302">
        <f t="shared" ref="I6:I38" si="5">C6+H6</f>
        <v>9.1031461729867849E-4</v>
      </c>
      <c r="J6" s="312">
        <f>分析係数表!G9</f>
        <v>0.22817522849038765</v>
      </c>
      <c r="K6" s="304">
        <f t="shared" ref="K6:K38" si="6">I6*J6</f>
        <v>2.0771124580026577E-4</v>
      </c>
      <c r="L6" s="49"/>
      <c r="M6" s="50"/>
      <c r="N6" s="314">
        <f>分析係数表!I9</f>
        <v>5.0911500837573466E-4</v>
      </c>
      <c r="O6" s="306">
        <f t="shared" si="1"/>
        <v>1.0573463389276548E-2</v>
      </c>
      <c r="P6" s="312">
        <f>分析係数表!C9</f>
        <v>0.39351462480142041</v>
      </c>
      <c r="Q6" s="306">
        <f>O6*P6</f>
        <v>4.160812478482716E-3</v>
      </c>
      <c r="R6" s="306">
        <v>5.7286867064123941E-3</v>
      </c>
      <c r="S6" s="307">
        <f>I6+R6</f>
        <v>6.6390013237110721E-3</v>
      </c>
      <c r="T6" s="312">
        <f>分析係数表!F9</f>
        <v>0.63987813845992225</v>
      </c>
      <c r="U6" s="309">
        <f t="shared" si="2"/>
        <v>4.2481518082492006E-3</v>
      </c>
      <c r="V6" s="316">
        <f>分析係数表!D9</f>
        <v>0.29572434079210003</v>
      </c>
      <c r="W6" s="287">
        <f t="shared" si="3"/>
        <v>0</v>
      </c>
      <c r="X6" s="312">
        <f>分析係数表!E9</f>
        <v>0.26862065342998215</v>
      </c>
      <c r="Y6" s="288">
        <f t="shared" si="4"/>
        <v>0</v>
      </c>
    </row>
    <row r="7" spans="1:25">
      <c r="A7" s="278">
        <v>3</v>
      </c>
      <c r="B7" s="268" t="s">
        <v>75</v>
      </c>
      <c r="C7" s="283"/>
      <c r="D7" s="312">
        <f>投入係数表!F7</f>
        <v>0</v>
      </c>
      <c r="E7" s="302">
        <f>$C$8*D7</f>
        <v>0</v>
      </c>
      <c r="F7" s="312">
        <f>分析係数表!C10</f>
        <v>0.12671464860287895</v>
      </c>
      <c r="G7" s="302">
        <f t="shared" si="0"/>
        <v>0</v>
      </c>
      <c r="H7" s="302">
        <v>8.2321587738858084E-5</v>
      </c>
      <c r="I7" s="302">
        <f t="shared" si="5"/>
        <v>8.2321587738858084E-5</v>
      </c>
      <c r="J7" s="312">
        <f>分析係数表!G10</f>
        <v>0.17153349174243465</v>
      </c>
      <c r="K7" s="304">
        <f t="shared" si="6"/>
        <v>1.4120909390627523E-5</v>
      </c>
      <c r="L7" s="49"/>
      <c r="M7" s="50"/>
      <c r="N7" s="314">
        <f>分析係数表!I10</f>
        <v>1.1608350684055029E-3</v>
      </c>
      <c r="O7" s="306">
        <f t="shared" si="1"/>
        <v>2.4108594118905816E-2</v>
      </c>
      <c r="P7" s="312">
        <f>分析係数表!C10</f>
        <v>0.12671464860287895</v>
      </c>
      <c r="Q7" s="306">
        <f>O7*P7</f>
        <v>3.0549120320865846E-3</v>
      </c>
      <c r="R7" s="306">
        <v>4.6673762502203757E-3</v>
      </c>
      <c r="S7" s="307">
        <f>I7+R7</f>
        <v>4.7496978379592339E-3</v>
      </c>
      <c r="T7" s="312">
        <f>分析係数表!F10</f>
        <v>0.47381340455197063</v>
      </c>
      <c r="U7" s="309">
        <f t="shared" si="2"/>
        <v>2.2504705031965986E-3</v>
      </c>
      <c r="V7" s="316">
        <f>分析係数表!D10</f>
        <v>9.5045460793747427E-2</v>
      </c>
      <c r="W7" s="287">
        <f t="shared" si="3"/>
        <v>0</v>
      </c>
      <c r="X7" s="312">
        <f>分析係数表!E10</f>
        <v>4.2279520059697977E-2</v>
      </c>
      <c r="Y7" s="288">
        <f t="shared" si="4"/>
        <v>0</v>
      </c>
    </row>
    <row r="8" spans="1:25">
      <c r="A8" s="278">
        <v>4</v>
      </c>
      <c r="B8" s="268" t="s">
        <v>76</v>
      </c>
      <c r="C8" s="282">
        <f>'データ入力（最終需要額等）'!C9</f>
        <v>100</v>
      </c>
      <c r="D8" s="312">
        <f>投入係数表!F8</f>
        <v>7.6091919038198143E-4</v>
      </c>
      <c r="E8" s="302">
        <f>$C$8*D8</f>
        <v>7.6091919038198147E-2</v>
      </c>
      <c r="F8" s="312">
        <f>分析係数表!C11</f>
        <v>9.348517078458185E-3</v>
      </c>
      <c r="G8" s="302">
        <f t="shared" si="0"/>
        <v>7.1134660466125289E-4</v>
      </c>
      <c r="H8" s="302">
        <v>1.68633267121585E-2</v>
      </c>
      <c r="I8" s="302">
        <f t="shared" si="5"/>
        <v>100.01686332671215</v>
      </c>
      <c r="J8" s="312">
        <f>分析係数表!G11</f>
        <v>0.2579516055394917</v>
      </c>
      <c r="K8" s="304">
        <f t="shared" si="6"/>
        <v>25.799510476149308</v>
      </c>
      <c r="L8" s="49"/>
      <c r="M8" s="50"/>
      <c r="N8" s="314">
        <f>分析係数表!I11</f>
        <v>-1.9466162084954558E-5</v>
      </c>
      <c r="O8" s="306">
        <f t="shared" si="1"/>
        <v>-4.0427948253116212E-4</v>
      </c>
      <c r="P8" s="312">
        <f>分析係数表!C11</f>
        <v>9.348517078458185E-3</v>
      </c>
      <c r="Q8" s="306">
        <f>O8*P8</f>
        <v>-3.7794136469128067E-6</v>
      </c>
      <c r="R8" s="306">
        <v>2.5269387017258153E-3</v>
      </c>
      <c r="S8" s="307">
        <f>I8+R8</f>
        <v>100.01939026541388</v>
      </c>
      <c r="T8" s="312">
        <f>分析係数表!F11</f>
        <v>0.54360066960888753</v>
      </c>
      <c r="U8" s="309">
        <f t="shared" si="2"/>
        <v>54.37060752215163</v>
      </c>
      <c r="V8" s="316">
        <f>分析係数表!D11</f>
        <v>4.0785268604474206E-2</v>
      </c>
      <c r="W8" s="287">
        <f t="shared" si="3"/>
        <v>4</v>
      </c>
      <c r="X8" s="312">
        <f>分析係数表!E11</f>
        <v>3.926343022371024E-2</v>
      </c>
      <c r="Y8" s="288">
        <f t="shared" si="4"/>
        <v>4</v>
      </c>
    </row>
    <row r="9" spans="1:25">
      <c r="A9" s="278">
        <v>5</v>
      </c>
      <c r="B9" s="268" t="s">
        <v>77</v>
      </c>
      <c r="C9" s="283"/>
      <c r="D9" s="312">
        <f>投入係数表!F9</f>
        <v>0</v>
      </c>
      <c r="E9" s="302">
        <f>$C$8*D9</f>
        <v>0</v>
      </c>
      <c r="F9" s="312">
        <f>分析係数表!C12</f>
        <v>0.26169189557273109</v>
      </c>
      <c r="G9" s="302">
        <f t="shared" si="0"/>
        <v>0</v>
      </c>
      <c r="H9" s="302">
        <v>2.337585956537702E-3</v>
      </c>
      <c r="I9" s="302">
        <f t="shared" si="5"/>
        <v>2.337585956537702E-3</v>
      </c>
      <c r="J9" s="312">
        <f>分析係数表!G12</f>
        <v>0.13770114594385849</v>
      </c>
      <c r="K9" s="304">
        <f t="shared" si="6"/>
        <v>3.2188826495751214E-4</v>
      </c>
      <c r="L9" s="49"/>
      <c r="M9" s="50"/>
      <c r="N9" s="314">
        <f>分析係数表!I12</f>
        <v>0.10146071966313146</v>
      </c>
      <c r="O9" s="306">
        <f t="shared" si="1"/>
        <v>2.1071686891148089</v>
      </c>
      <c r="P9" s="312">
        <f>分析係数表!C12</f>
        <v>0.26169189557273109</v>
      </c>
      <c r="Q9" s="306">
        <f>O9*P9</f>
        <v>0.55142896854596124</v>
      </c>
      <c r="R9" s="306">
        <v>0.63338180252131504</v>
      </c>
      <c r="S9" s="307">
        <f>I9+R9</f>
        <v>0.6357193884778527</v>
      </c>
      <c r="T9" s="312">
        <f>分析係数表!F12</f>
        <v>0.33651535386825859</v>
      </c>
      <c r="U9" s="309">
        <f t="shared" si="2"/>
        <v>0.21392933497453756</v>
      </c>
      <c r="V9" s="316">
        <f>分析係数表!D12</f>
        <v>3.4578030097235327E-2</v>
      </c>
      <c r="W9" s="287">
        <f t="shared" si="3"/>
        <v>0</v>
      </c>
      <c r="X9" s="312">
        <f>分析係数表!E12</f>
        <v>3.3355134693599395E-2</v>
      </c>
      <c r="Y9" s="288">
        <f t="shared" si="4"/>
        <v>0</v>
      </c>
    </row>
    <row r="10" spans="1:25">
      <c r="A10" s="278">
        <v>6</v>
      </c>
      <c r="B10" s="268" t="s">
        <v>78</v>
      </c>
      <c r="C10" s="283"/>
      <c r="D10" s="312">
        <f>投入係数表!F10</f>
        <v>2.5871252472987371E-3</v>
      </c>
      <c r="E10" s="302">
        <f t="shared" ref="E10:E38" si="7">$C$8*D10</f>
        <v>0.25871252472987372</v>
      </c>
      <c r="F10" s="312">
        <f>分析係数表!C13</f>
        <v>8.2810371123538395E-2</v>
      </c>
      <c r="G10" s="302">
        <f t="shared" si="0"/>
        <v>2.1424080187188447E-2</v>
      </c>
      <c r="H10" s="302">
        <v>2.6812294257842924E-2</v>
      </c>
      <c r="I10" s="302">
        <f t="shared" si="5"/>
        <v>2.6812294257842924E-2</v>
      </c>
      <c r="J10" s="312">
        <f>分析係数表!G13</f>
        <v>0.2721720626600464</v>
      </c>
      <c r="K10" s="304">
        <f t="shared" si="6"/>
        <v>7.2975574328052271E-3</v>
      </c>
      <c r="L10" s="49"/>
      <c r="M10" s="50"/>
      <c r="N10" s="314">
        <f>分析係数表!I13</f>
        <v>1.212874021164739E-2</v>
      </c>
      <c r="O10" s="306">
        <f t="shared" si="1"/>
        <v>0.25189355740079622</v>
      </c>
      <c r="P10" s="312">
        <f>分析係数表!C13</f>
        <v>8.2810371123538395E-2</v>
      </c>
      <c r="Q10" s="306">
        <f t="shared" ref="Q10:Q38" si="8">O10*P10</f>
        <v>2.0859398971988255E-2</v>
      </c>
      <c r="R10" s="306">
        <v>2.3756702514818224E-2</v>
      </c>
      <c r="S10" s="307">
        <f t="shared" ref="S10:S38" si="9">I10+R10</f>
        <v>5.0568996772661148E-2</v>
      </c>
      <c r="T10" s="312">
        <f>分析係数表!F13</f>
        <v>0.39077170920544851</v>
      </c>
      <c r="U10" s="309">
        <f t="shared" si="2"/>
        <v>1.9760933301657607E-2</v>
      </c>
      <c r="V10" s="316">
        <f>分析係数表!D13</f>
        <v>0.12720758845381647</v>
      </c>
      <c r="W10" s="287">
        <f t="shared" si="3"/>
        <v>0</v>
      </c>
      <c r="X10" s="312">
        <f>分析係数表!E13</f>
        <v>9.5492852763317662E-2</v>
      </c>
      <c r="Y10" s="288">
        <f t="shared" si="4"/>
        <v>0</v>
      </c>
    </row>
    <row r="11" spans="1:25">
      <c r="A11" s="278">
        <v>7</v>
      </c>
      <c r="B11" s="268" t="s">
        <v>79</v>
      </c>
      <c r="C11" s="283"/>
      <c r="D11" s="312">
        <f>投入係数表!F11</f>
        <v>6.087353523055851E-4</v>
      </c>
      <c r="E11" s="302">
        <f t="shared" si="7"/>
        <v>6.0873535230558509E-2</v>
      </c>
      <c r="F11" s="312">
        <f>分析係数表!C14</f>
        <v>0.29759344347769412</v>
      </c>
      <c r="G11" s="302">
        <f t="shared" ref="G11:G38" si="10">E11*F11</f>
        <v>1.8115564965922634E-2</v>
      </c>
      <c r="H11" s="302">
        <v>0.10383200521866241</v>
      </c>
      <c r="I11" s="302">
        <f t="shared" si="5"/>
        <v>0.10383200521866241</v>
      </c>
      <c r="J11" s="312">
        <f>分析係数表!G14</f>
        <v>0.17335642824825784</v>
      </c>
      <c r="K11" s="304">
        <f t="shared" si="6"/>
        <v>1.7999945562561785E-2</v>
      </c>
      <c r="L11" s="49"/>
      <c r="M11" s="50"/>
      <c r="N11" s="314">
        <f>分析係数表!I14</f>
        <v>1.9165801846449152E-3</v>
      </c>
      <c r="O11" s="306">
        <f t="shared" ref="O11:O43" si="11">$M$44*N11</f>
        <v>3.9804150499527409E-2</v>
      </c>
      <c r="P11" s="312">
        <f>分析係数表!C14</f>
        <v>0.29759344347769412</v>
      </c>
      <c r="Q11" s="306">
        <f t="shared" si="8"/>
        <v>1.1845454211858741E-2</v>
      </c>
      <c r="R11" s="306">
        <v>4.4527592817783637E-2</v>
      </c>
      <c r="S11" s="307">
        <f t="shared" si="9"/>
        <v>0.14835959803644605</v>
      </c>
      <c r="T11" s="312">
        <f>分析係数表!F14</f>
        <v>0.35598651785260127</v>
      </c>
      <c r="U11" s="309">
        <f>S11*T11</f>
        <v>5.2814016695006051E-2</v>
      </c>
      <c r="V11" s="316">
        <f>分析係数表!D14</f>
        <v>4.3833041969742803E-2</v>
      </c>
      <c r="W11" s="287">
        <f t="shared" si="3"/>
        <v>0</v>
      </c>
      <c r="X11" s="312">
        <f>分析係数表!E14</f>
        <v>3.8757158040430381E-2</v>
      </c>
      <c r="Y11" s="288">
        <f t="shared" si="4"/>
        <v>0</v>
      </c>
    </row>
    <row r="12" spans="1:25">
      <c r="A12" s="278">
        <v>8</v>
      </c>
      <c r="B12" s="268" t="s">
        <v>80</v>
      </c>
      <c r="C12" s="283"/>
      <c r="D12" s="312">
        <f>投入係数表!F12</f>
        <v>5.0220666565210775E-3</v>
      </c>
      <c r="E12" s="302">
        <f t="shared" si="7"/>
        <v>0.5022066656521077</v>
      </c>
      <c r="F12" s="312">
        <f>分析係数表!C15</f>
        <v>0.21593049601829584</v>
      </c>
      <c r="G12" s="302">
        <f t="shared" si="10"/>
        <v>0.10844173441795407</v>
      </c>
      <c r="H12" s="302">
        <v>0.14931715557307296</v>
      </c>
      <c r="I12" s="302">
        <f t="shared" si="5"/>
        <v>0.14931715557307296</v>
      </c>
      <c r="J12" s="312">
        <f>分析係数表!G15</f>
        <v>0.1171240792325445</v>
      </c>
      <c r="K12" s="304">
        <f t="shared" si="6"/>
        <v>1.7488634360118771E-2</v>
      </c>
      <c r="L12" s="49"/>
      <c r="M12" s="50"/>
      <c r="N12" s="314">
        <f>分析係数表!I15</f>
        <v>7.9892300155183192E-3</v>
      </c>
      <c r="O12" s="306">
        <f t="shared" si="11"/>
        <v>0.16592288517892068</v>
      </c>
      <c r="P12" s="312">
        <f>分析係数表!C15</f>
        <v>0.21593049601829584</v>
      </c>
      <c r="Q12" s="306">
        <f t="shared" si="8"/>
        <v>3.5827810897471085E-2</v>
      </c>
      <c r="R12" s="306">
        <v>9.4129418951133387E-2</v>
      </c>
      <c r="S12" s="307">
        <f t="shared" si="9"/>
        <v>0.24344657452420634</v>
      </c>
      <c r="T12" s="312">
        <f>分析係数表!F15</f>
        <v>0.35842164855867914</v>
      </c>
      <c r="U12" s="309">
        <f t="shared" si="2"/>
        <v>8.7256522576929382E-2</v>
      </c>
      <c r="V12" s="316">
        <f>分析係数表!D15</f>
        <v>1.5678367482667734E-2</v>
      </c>
      <c r="W12" s="287">
        <f t="shared" si="3"/>
        <v>0</v>
      </c>
      <c r="X12" s="312">
        <f>分析係数表!E15</f>
        <v>1.5634458686506418E-2</v>
      </c>
      <c r="Y12" s="288">
        <f t="shared" si="4"/>
        <v>0</v>
      </c>
    </row>
    <row r="13" spans="1:25">
      <c r="A13" s="278">
        <v>9</v>
      </c>
      <c r="B13" s="268" t="s">
        <v>81</v>
      </c>
      <c r="C13" s="283"/>
      <c r="D13" s="312">
        <f>投入係数表!F13</f>
        <v>9.9376046263886769E-2</v>
      </c>
      <c r="E13" s="302">
        <f t="shared" si="7"/>
        <v>9.9376046263886764</v>
      </c>
      <c r="F13" s="312">
        <f>分析係数表!C16</f>
        <v>0.18770505348742417</v>
      </c>
      <c r="G13" s="302">
        <f t="shared" si="10"/>
        <v>1.8653386079331604</v>
      </c>
      <c r="H13" s="302">
        <v>1.9550597612131537</v>
      </c>
      <c r="I13" s="302">
        <f t="shared" si="5"/>
        <v>1.9550597612131537</v>
      </c>
      <c r="J13" s="312">
        <f>分析係数表!G16</f>
        <v>1.5279579137581789E-2</v>
      </c>
      <c r="K13" s="304">
        <f t="shared" si="6"/>
        <v>2.9872490340158139E-2</v>
      </c>
      <c r="L13" s="49"/>
      <c r="M13" s="50"/>
      <c r="N13" s="314">
        <f>分析係数表!I16</f>
        <v>6.0242927132958465E-3</v>
      </c>
      <c r="O13" s="306">
        <f t="shared" si="11"/>
        <v>0.12511443858930454</v>
      </c>
      <c r="P13" s="312">
        <f>分析係数表!C16</f>
        <v>0.18770505348742417</v>
      </c>
      <c r="Q13" s="306">
        <f t="shared" si="8"/>
        <v>2.3484612387454456E-2</v>
      </c>
      <c r="R13" s="306">
        <v>4.5951561270697064E-2</v>
      </c>
      <c r="S13" s="307">
        <f t="shared" si="9"/>
        <v>2.0010113224838508</v>
      </c>
      <c r="T13" s="312">
        <f>分析係数表!F16</f>
        <v>0.2627694146106877</v>
      </c>
      <c r="U13" s="309">
        <f t="shared" si="2"/>
        <v>0.52580457383843948</v>
      </c>
      <c r="V13" s="316">
        <f>分析係数表!D16</f>
        <v>1.0339400475073228E-2</v>
      </c>
      <c r="W13" s="287">
        <f t="shared" si="3"/>
        <v>0</v>
      </c>
      <c r="X13" s="312">
        <f>分析係数表!E16</f>
        <v>1.0339400475073228E-2</v>
      </c>
      <c r="Y13" s="288">
        <f t="shared" si="4"/>
        <v>0</v>
      </c>
    </row>
    <row r="14" spans="1:25">
      <c r="A14" s="278">
        <v>10</v>
      </c>
      <c r="B14" s="268" t="s">
        <v>82</v>
      </c>
      <c r="C14" s="283"/>
      <c r="D14" s="312">
        <f>投入係数表!F14</f>
        <v>7.3048242276670221E-3</v>
      </c>
      <c r="E14" s="302">
        <f t="shared" si="7"/>
        <v>0.73048242276670217</v>
      </c>
      <c r="F14" s="312">
        <f>分析係数表!C17</f>
        <v>0.24245613901755958</v>
      </c>
      <c r="G14" s="302">
        <f t="shared" si="10"/>
        <v>0.17710994784420728</v>
      </c>
      <c r="H14" s="302">
        <v>0.2334471447624093</v>
      </c>
      <c r="I14" s="302">
        <f t="shared" si="5"/>
        <v>0.2334471447624093</v>
      </c>
      <c r="J14" s="312">
        <f>分析係数表!G17</f>
        <v>0.24054742090319753</v>
      </c>
      <c r="K14" s="304">
        <f t="shared" si="6"/>
        <v>5.6155108589812951E-2</v>
      </c>
      <c r="L14" s="49"/>
      <c r="M14" s="50"/>
      <c r="N14" s="314">
        <f>分析係数表!I17</f>
        <v>2.8816966460243139E-3</v>
      </c>
      <c r="O14" s="306">
        <f t="shared" si="11"/>
        <v>5.9847997966015837E-2</v>
      </c>
      <c r="P14" s="312">
        <f>分析係数表!C17</f>
        <v>0.24245613901755958</v>
      </c>
      <c r="Q14" s="306">
        <f t="shared" si="8"/>
        <v>1.4510514514770959E-2</v>
      </c>
      <c r="R14" s="306">
        <v>3.5626807264728659E-2</v>
      </c>
      <c r="S14" s="307">
        <f t="shared" si="9"/>
        <v>0.26907395202713796</v>
      </c>
      <c r="T14" s="312">
        <f>分析係数表!F17</f>
        <v>0.42825667105631338</v>
      </c>
      <c r="U14" s="309">
        <f t="shared" si="2"/>
        <v>0.11523271496310827</v>
      </c>
      <c r="V14" s="316">
        <f>分析係数表!D17</f>
        <v>5.1560411778863557E-2</v>
      </c>
      <c r="W14" s="287">
        <f t="shared" si="3"/>
        <v>0</v>
      </c>
      <c r="X14" s="312">
        <f>分析係数表!E17</f>
        <v>4.9008807340167618E-2</v>
      </c>
      <c r="Y14" s="288">
        <f t="shared" si="4"/>
        <v>0</v>
      </c>
    </row>
    <row r="15" spans="1:25">
      <c r="A15" s="278">
        <v>11</v>
      </c>
      <c r="B15" s="268" t="s">
        <v>83</v>
      </c>
      <c r="C15" s="283"/>
      <c r="D15" s="312">
        <f>投入係数表!F15</f>
        <v>0</v>
      </c>
      <c r="E15" s="302">
        <f t="shared" si="7"/>
        <v>0</v>
      </c>
      <c r="F15" s="312">
        <f>分析係数表!C18</f>
        <v>0.40831687749419565</v>
      </c>
      <c r="G15" s="302">
        <f t="shared" si="10"/>
        <v>0</v>
      </c>
      <c r="H15" s="302">
        <v>4.1010391248623129E-2</v>
      </c>
      <c r="I15" s="302">
        <f t="shared" si="5"/>
        <v>4.1010391248623129E-2</v>
      </c>
      <c r="J15" s="312">
        <f>分析係数表!G18</f>
        <v>0.21766947174074985</v>
      </c>
      <c r="K15" s="304">
        <f t="shared" si="6"/>
        <v>8.9267101989692673E-3</v>
      </c>
      <c r="L15" s="49"/>
      <c r="M15" s="50"/>
      <c r="N15" s="314">
        <f>分析係数表!I18</f>
        <v>4.4543159123807785E-4</v>
      </c>
      <c r="O15" s="306">
        <f t="shared" si="11"/>
        <v>9.2508658061542393E-3</v>
      </c>
      <c r="P15" s="312">
        <f>分析係数表!C18</f>
        <v>0.40831687749419565</v>
      </c>
      <c r="Q15" s="306">
        <f t="shared" si="8"/>
        <v>3.7772846400867242E-3</v>
      </c>
      <c r="R15" s="306">
        <v>1.2127442049375218E-2</v>
      </c>
      <c r="S15" s="307">
        <f t="shared" si="9"/>
        <v>5.3137833297998344E-2</v>
      </c>
      <c r="T15" s="312">
        <f>分析係数表!F18</f>
        <v>0.48997194925916815</v>
      </c>
      <c r="U15" s="309">
        <f t="shared" si="2"/>
        <v>2.603604776042898E-2</v>
      </c>
      <c r="V15" s="316">
        <f>分析係数表!D18</f>
        <v>3.8565313316438733E-2</v>
      </c>
      <c r="W15" s="287">
        <f t="shared" si="3"/>
        <v>0</v>
      </c>
      <c r="X15" s="312">
        <f>分析係数表!E18</f>
        <v>3.6576455199010559E-2</v>
      </c>
      <c r="Y15" s="288">
        <f t="shared" si="4"/>
        <v>0</v>
      </c>
    </row>
    <row r="16" spans="1:25">
      <c r="A16" s="278">
        <v>12</v>
      </c>
      <c r="B16" s="268" t="s">
        <v>84</v>
      </c>
      <c r="C16" s="283"/>
      <c r="D16" s="312">
        <f>投入係数表!F16</f>
        <v>2.2827575711459442E-3</v>
      </c>
      <c r="E16" s="302">
        <f t="shared" si="7"/>
        <v>0.22827575711459441</v>
      </c>
      <c r="F16" s="312">
        <f>分析係数表!C19</f>
        <v>0.72110086081153413</v>
      </c>
      <c r="G16" s="302">
        <f t="shared" si="10"/>
        <v>0.16460984495773873</v>
      </c>
      <c r="H16" s="302">
        <v>0.3996574398175371</v>
      </c>
      <c r="I16" s="302">
        <f t="shared" si="5"/>
        <v>0.3996574398175371</v>
      </c>
      <c r="J16" s="312">
        <f>分析係数表!G19</f>
        <v>6.2445810408374151E-2</v>
      </c>
      <c r="K16" s="304">
        <f t="shared" si="6"/>
        <v>2.4956932715142124E-2</v>
      </c>
      <c r="L16" s="49"/>
      <c r="M16" s="50"/>
      <c r="N16" s="314">
        <f>分析係数表!I19</f>
        <v>-1.2604560155461526E-4</v>
      </c>
      <c r="O16" s="306">
        <f t="shared" si="11"/>
        <v>-2.6177553823624115E-3</v>
      </c>
      <c r="P16" s="312">
        <f>分析係数表!C19</f>
        <v>0.72110086081153413</v>
      </c>
      <c r="Q16" s="306">
        <f t="shared" si="8"/>
        <v>-1.8876656596155616E-3</v>
      </c>
      <c r="R16" s="306">
        <v>1.4930185559829655E-2</v>
      </c>
      <c r="S16" s="307">
        <f t="shared" si="9"/>
        <v>0.41458762537736676</v>
      </c>
      <c r="T16" s="312">
        <f>分析係数表!F19</f>
        <v>0.21331101927013058</v>
      </c>
      <c r="U16" s="309">
        <f t="shared" si="2"/>
        <v>8.8436108946029157E-2</v>
      </c>
      <c r="V16" s="316">
        <f>分析係数表!D19</f>
        <v>1.2736199640345095E-2</v>
      </c>
      <c r="W16" s="287">
        <f t="shared" si="3"/>
        <v>0</v>
      </c>
      <c r="X16" s="312">
        <f>分析係数表!E19</f>
        <v>1.2523714081279422E-2</v>
      </c>
      <c r="Y16" s="288">
        <f t="shared" si="4"/>
        <v>0</v>
      </c>
    </row>
    <row r="17" spans="1:25">
      <c r="A17" s="278">
        <v>13</v>
      </c>
      <c r="B17" s="268" t="s">
        <v>85</v>
      </c>
      <c r="C17" s="283"/>
      <c r="D17" s="312">
        <f>投入係数表!F17</f>
        <v>1.5218383807639628E-4</v>
      </c>
      <c r="E17" s="302">
        <f t="shared" si="7"/>
        <v>1.5218383807639627E-2</v>
      </c>
      <c r="F17" s="312">
        <f>分析係数表!C20</f>
        <v>4.9598906854145253E-2</v>
      </c>
      <c r="G17" s="302">
        <f t="shared" si="10"/>
        <v>7.5481520094575021E-4</v>
      </c>
      <c r="H17" s="302">
        <v>3.6123753159506265E-3</v>
      </c>
      <c r="I17" s="302">
        <f t="shared" si="5"/>
        <v>3.6123753159506265E-3</v>
      </c>
      <c r="J17" s="312">
        <f>分析係数表!G20</f>
        <v>0.11671945764775135</v>
      </c>
      <c r="K17" s="304">
        <f t="shared" si="6"/>
        <v>4.2163448769788153E-4</v>
      </c>
      <c r="L17" s="49"/>
      <c r="M17" s="50"/>
      <c r="N17" s="314">
        <f>分析係数表!I20</f>
        <v>7.0439320449493942E-4</v>
      </c>
      <c r="O17" s="306">
        <f t="shared" si="11"/>
        <v>1.4629063447066533E-2</v>
      </c>
      <c r="P17" s="312">
        <f>分析係数表!C20</f>
        <v>4.9598906854145253E-2</v>
      </c>
      <c r="Q17" s="306">
        <f t="shared" si="8"/>
        <v>7.2558555527443402E-4</v>
      </c>
      <c r="R17" s="306">
        <v>1.6617544612893425E-3</v>
      </c>
      <c r="S17" s="307">
        <f t="shared" si="9"/>
        <v>5.2741297772399692E-3</v>
      </c>
      <c r="T17" s="312">
        <f>分析係数表!F20</f>
        <v>0.2109583665362576</v>
      </c>
      <c r="U17" s="309">
        <f t="shared" si="2"/>
        <v>1.11262180270678E-3</v>
      </c>
      <c r="V17" s="316">
        <f>分析係数表!D20</f>
        <v>3.0797631013066269E-2</v>
      </c>
      <c r="W17" s="287">
        <f t="shared" si="3"/>
        <v>0</v>
      </c>
      <c r="X17" s="312">
        <f>分析係数表!E20</f>
        <v>2.9972730221401771E-2</v>
      </c>
      <c r="Y17" s="288">
        <f t="shared" si="4"/>
        <v>0</v>
      </c>
    </row>
    <row r="18" spans="1:25">
      <c r="A18" s="278">
        <v>14</v>
      </c>
      <c r="B18" s="268" t="s">
        <v>86</v>
      </c>
      <c r="C18" s="283"/>
      <c r="D18" s="312">
        <f>投入係数表!F18</f>
        <v>8.5222949322781918E-3</v>
      </c>
      <c r="E18" s="302">
        <f t="shared" si="7"/>
        <v>0.85222949322781916</v>
      </c>
      <c r="F18" s="312">
        <f>分析係数表!C21</f>
        <v>0.28411166756853934</v>
      </c>
      <c r="G18" s="302">
        <f t="shared" si="10"/>
        <v>0.2421283424720469</v>
      </c>
      <c r="H18" s="302">
        <v>0.29323229797282391</v>
      </c>
      <c r="I18" s="302">
        <f t="shared" si="5"/>
        <v>0.29323229797282391</v>
      </c>
      <c r="J18" s="312">
        <f>分析係数表!G21</f>
        <v>0.29005387701730417</v>
      </c>
      <c r="K18" s="304">
        <f t="shared" si="6"/>
        <v>8.5053164893710953E-2</v>
      </c>
      <c r="L18" s="49"/>
      <c r="M18" s="50"/>
      <c r="N18" s="314">
        <f>分析係数表!I21</f>
        <v>2.3737267060065176E-3</v>
      </c>
      <c r="O18" s="306">
        <f t="shared" si="11"/>
        <v>4.9298315722770533E-2</v>
      </c>
      <c r="P18" s="312">
        <f>分析係数表!C21</f>
        <v>0.28411166756853934</v>
      </c>
      <c r="Q18" s="306">
        <f t="shared" si="8"/>
        <v>1.4006226688316678E-2</v>
      </c>
      <c r="R18" s="306">
        <v>2.6974439147412609E-2</v>
      </c>
      <c r="S18" s="307">
        <f t="shared" si="9"/>
        <v>0.32020673712023651</v>
      </c>
      <c r="T18" s="312">
        <f>分析係数表!F21</f>
        <v>0.45791147145628314</v>
      </c>
      <c r="U18" s="309">
        <f t="shared" si="2"/>
        <v>0.14662633816494275</v>
      </c>
      <c r="V18" s="316">
        <f>分析係数表!D21</f>
        <v>5.9847590028896828E-2</v>
      </c>
      <c r="W18" s="287">
        <f t="shared" si="3"/>
        <v>0</v>
      </c>
      <c r="X18" s="312">
        <f>分析係数表!E21</f>
        <v>5.4782163530779596E-2</v>
      </c>
      <c r="Y18" s="288">
        <f t="shared" si="4"/>
        <v>0</v>
      </c>
    </row>
    <row r="19" spans="1:25">
      <c r="A19" s="278">
        <v>15</v>
      </c>
      <c r="B19" s="268" t="s">
        <v>70</v>
      </c>
      <c r="C19" s="283"/>
      <c r="D19" s="312">
        <f>投入係数表!F19</f>
        <v>3.9567797899863035E-3</v>
      </c>
      <c r="E19" s="302">
        <f t="shared" si="7"/>
        <v>0.39567797899863033</v>
      </c>
      <c r="F19" s="312">
        <f>分析係数表!C22</f>
        <v>0.28280144764930404</v>
      </c>
      <c r="G19" s="302">
        <f t="shared" si="10"/>
        <v>0.11189830526376358</v>
      </c>
      <c r="H19" s="302">
        <v>0.15323590825704467</v>
      </c>
      <c r="I19" s="302">
        <f t="shared" si="5"/>
        <v>0.15323590825704467</v>
      </c>
      <c r="J19" s="312">
        <f>分析係数表!G22</f>
        <v>0.21325815420745545</v>
      </c>
      <c r="K19" s="304">
        <f t="shared" si="6"/>
        <v>3.2678806953200329E-2</v>
      </c>
      <c r="L19" s="49"/>
      <c r="M19" s="50"/>
      <c r="N19" s="314">
        <f>分析係数表!I22</f>
        <v>5.2408897921031505E-5</v>
      </c>
      <c r="O19" s="306">
        <f t="shared" si="11"/>
        <v>1.088444760660821E-3</v>
      </c>
      <c r="P19" s="312">
        <f>分析係数表!C22</f>
        <v>0.28280144764930404</v>
      </c>
      <c r="Q19" s="306">
        <f t="shared" si="8"/>
        <v>3.0781375400118044E-4</v>
      </c>
      <c r="R19" s="306">
        <v>4.6398973429650188E-3</v>
      </c>
      <c r="S19" s="307">
        <f t="shared" si="9"/>
        <v>0.15787580560000969</v>
      </c>
      <c r="T19" s="312">
        <f>分析係数表!F22</f>
        <v>0.43073258580094059</v>
      </c>
      <c r="U19" s="309">
        <f t="shared" si="2"/>
        <v>6.8002253981498798E-2</v>
      </c>
      <c r="V19" s="316">
        <f>分析係数表!D22</f>
        <v>2.2938556731137788E-2</v>
      </c>
      <c r="W19" s="287">
        <f t="shared" si="3"/>
        <v>0</v>
      </c>
      <c r="X19" s="312">
        <f>分析係数表!E22</f>
        <v>2.2183368519679003E-2</v>
      </c>
      <c r="Y19" s="288">
        <f t="shared" si="4"/>
        <v>0</v>
      </c>
    </row>
    <row r="20" spans="1:25">
      <c r="A20" s="278">
        <v>16</v>
      </c>
      <c r="B20" s="268" t="s">
        <v>71</v>
      </c>
      <c r="C20" s="283"/>
      <c r="D20" s="312">
        <f>投入係数表!F20</f>
        <v>6.087353523055851E-4</v>
      </c>
      <c r="E20" s="302">
        <f t="shared" si="7"/>
        <v>6.0873535230558509E-2</v>
      </c>
      <c r="F20" s="312">
        <f>分析係数表!C23</f>
        <v>0.31843177703160996</v>
      </c>
      <c r="G20" s="302">
        <f t="shared" si="10"/>
        <v>1.9384067997663061E-2</v>
      </c>
      <c r="H20" s="302">
        <v>6.9538553677266676E-2</v>
      </c>
      <c r="I20" s="302">
        <f t="shared" si="5"/>
        <v>6.9538553677266676E-2</v>
      </c>
      <c r="J20" s="312">
        <f>分析係数表!G23</f>
        <v>0.24379890925547271</v>
      </c>
      <c r="K20" s="304">
        <f t="shared" si="6"/>
        <v>1.6953423537720756E-2</v>
      </c>
      <c r="L20" s="49"/>
      <c r="M20" s="50"/>
      <c r="N20" s="314">
        <f>分析係数表!I23</f>
        <v>7.2227388731505603E-6</v>
      </c>
      <c r="O20" s="306">
        <f t="shared" si="11"/>
        <v>1.5000415188939046E-4</v>
      </c>
      <c r="P20" s="312">
        <f>分析係数表!C23</f>
        <v>0.31843177703160996</v>
      </c>
      <c r="Q20" s="306">
        <f t="shared" si="8"/>
        <v>4.7766088648258137E-5</v>
      </c>
      <c r="R20" s="306">
        <v>4.5764341907506365E-3</v>
      </c>
      <c r="S20" s="307">
        <f t="shared" si="9"/>
        <v>7.4114987868017318E-2</v>
      </c>
      <c r="T20" s="312">
        <f>分析係数表!F23</f>
        <v>0.43764444987651224</v>
      </c>
      <c r="U20" s="309">
        <f t="shared" si="2"/>
        <v>3.2436013093102817E-2</v>
      </c>
      <c r="V20" s="316">
        <f>分析係数表!D23</f>
        <v>3.7770855561684982E-2</v>
      </c>
      <c r="W20" s="287">
        <f t="shared" si="3"/>
        <v>0</v>
      </c>
      <c r="X20" s="312">
        <f>分析係数表!E23</f>
        <v>3.6503495425501575E-2</v>
      </c>
      <c r="Y20" s="288">
        <f t="shared" si="4"/>
        <v>0</v>
      </c>
    </row>
    <row r="21" spans="1:25">
      <c r="A21" s="278">
        <v>17</v>
      </c>
      <c r="B21" s="268" t="s">
        <v>72</v>
      </c>
      <c r="C21" s="283"/>
      <c r="D21" s="312">
        <f>投入係数表!F21</f>
        <v>0</v>
      </c>
      <c r="E21" s="302">
        <f t="shared" si="7"/>
        <v>0</v>
      </c>
      <c r="F21" s="312">
        <f>分析係数表!C24</f>
        <v>6.5709335168878003E-2</v>
      </c>
      <c r="G21" s="302">
        <f t="shared" si="10"/>
        <v>0</v>
      </c>
      <c r="H21" s="302">
        <v>3.3796461712405643E-3</v>
      </c>
      <c r="I21" s="302">
        <f t="shared" si="5"/>
        <v>3.3796461712405643E-3</v>
      </c>
      <c r="J21" s="312">
        <f>分析係数表!G24</f>
        <v>0.24633125110096343</v>
      </c>
      <c r="K21" s="304">
        <f t="shared" si="6"/>
        <v>8.3251246964026915E-4</v>
      </c>
      <c r="L21" s="49"/>
      <c r="M21" s="50"/>
      <c r="N21" s="314">
        <f>分析係数表!I24</f>
        <v>2.8080599423907303E-4</v>
      </c>
      <c r="O21" s="306">
        <f t="shared" si="11"/>
        <v>5.831868734431425E-3</v>
      </c>
      <c r="P21" s="312">
        <f>分析係数表!C24</f>
        <v>6.5709335168878003E-2</v>
      </c>
      <c r="Q21" s="306">
        <f t="shared" si="8"/>
        <v>3.832082173316549E-4</v>
      </c>
      <c r="R21" s="306">
        <v>1.7547196381098055E-3</v>
      </c>
      <c r="S21" s="307">
        <f t="shared" si="9"/>
        <v>5.1343658093503698E-3</v>
      </c>
      <c r="T21" s="312">
        <f>分析係数表!F24</f>
        <v>0.36721364788140759</v>
      </c>
      <c r="U21" s="309">
        <f t="shared" si="2"/>
        <v>1.8854091984091251E-3</v>
      </c>
      <c r="V21" s="316">
        <f>分析係数表!D24</f>
        <v>3.9309475738153632E-2</v>
      </c>
      <c r="W21" s="287">
        <f t="shared" si="3"/>
        <v>0</v>
      </c>
      <c r="X21" s="312">
        <f>分析係数表!E24</f>
        <v>3.8550657867992791E-2</v>
      </c>
      <c r="Y21" s="288">
        <f t="shared" si="4"/>
        <v>0</v>
      </c>
    </row>
    <row r="22" spans="1:25">
      <c r="A22" s="278">
        <v>18</v>
      </c>
      <c r="B22" s="268" t="s">
        <v>87</v>
      </c>
      <c r="C22" s="283"/>
      <c r="D22" s="312">
        <f>投入係数表!F22</f>
        <v>0</v>
      </c>
      <c r="E22" s="302">
        <f t="shared" si="7"/>
        <v>0</v>
      </c>
      <c r="F22" s="312">
        <f>分析係数表!C25</f>
        <v>0.13092441386923714</v>
      </c>
      <c r="G22" s="302">
        <f t="shared" si="10"/>
        <v>0</v>
      </c>
      <c r="H22" s="302">
        <v>2.1904216004721394E-2</v>
      </c>
      <c r="I22" s="302">
        <f t="shared" si="5"/>
        <v>2.1904216004721394E-2</v>
      </c>
      <c r="J22" s="312">
        <f>分析係数表!G25</f>
        <v>0.2605848403511512</v>
      </c>
      <c r="K22" s="304">
        <f t="shared" si="6"/>
        <v>5.7079066306074556E-3</v>
      </c>
      <c r="L22" s="49"/>
      <c r="M22" s="50"/>
      <c r="N22" s="314">
        <f>分析係数表!I25</f>
        <v>9.8123550057191766E-5</v>
      </c>
      <c r="O22" s="306">
        <f t="shared" si="11"/>
        <v>2.0378612829851342E-3</v>
      </c>
      <c r="P22" s="312">
        <f>分析係数表!C25</f>
        <v>0.13092441386923714</v>
      </c>
      <c r="Q22" s="306">
        <f t="shared" si="8"/>
        <v>2.6680579402164033E-4</v>
      </c>
      <c r="R22" s="306">
        <v>6.8372249506752887E-3</v>
      </c>
      <c r="S22" s="307">
        <f t="shared" si="9"/>
        <v>2.8741440955396682E-2</v>
      </c>
      <c r="T22" s="312">
        <f>分析係数表!F25</f>
        <v>0.33318683873123567</v>
      </c>
      <c r="U22" s="309">
        <f t="shared" si="2"/>
        <v>9.576269852509086E-3</v>
      </c>
      <c r="V22" s="316">
        <f>分析係数表!D25</f>
        <v>4.284059086963312E-2</v>
      </c>
      <c r="W22" s="287">
        <f t="shared" si="3"/>
        <v>0</v>
      </c>
      <c r="X22" s="312">
        <f>分析係数表!E25</f>
        <v>4.249917369780222E-2</v>
      </c>
      <c r="Y22" s="288">
        <f t="shared" si="4"/>
        <v>0</v>
      </c>
    </row>
    <row r="23" spans="1:25">
      <c r="A23" s="278">
        <v>19</v>
      </c>
      <c r="B23" s="268" t="s">
        <v>88</v>
      </c>
      <c r="C23" s="283"/>
      <c r="D23" s="312">
        <f>投入係数表!F23</f>
        <v>0</v>
      </c>
      <c r="E23" s="302">
        <f t="shared" si="7"/>
        <v>0</v>
      </c>
      <c r="F23" s="312">
        <f>分析係数表!C26</f>
        <v>0.15308736674872969</v>
      </c>
      <c r="G23" s="302">
        <f t="shared" si="10"/>
        <v>0</v>
      </c>
      <c r="H23" s="302">
        <v>1.3010560815617134E-2</v>
      </c>
      <c r="I23" s="302">
        <f t="shared" si="5"/>
        <v>1.3010560815617134E-2</v>
      </c>
      <c r="J23" s="312">
        <f>分析係数表!G26</f>
        <v>0.20415569699579933</v>
      </c>
      <c r="K23" s="304">
        <f t="shared" si="6"/>
        <v>2.6561801116185514E-3</v>
      </c>
      <c r="L23" s="49"/>
      <c r="M23" s="50"/>
      <c r="N23" s="314">
        <f>分析係数表!I26</f>
        <v>8.8175548492147558E-3</v>
      </c>
      <c r="O23" s="306">
        <f t="shared" si="11"/>
        <v>0.18312580035413809</v>
      </c>
      <c r="P23" s="312">
        <f>分析係数表!C26</f>
        <v>0.15308736674872969</v>
      </c>
      <c r="Q23" s="306">
        <f t="shared" si="8"/>
        <v>2.8034246559968591E-2</v>
      </c>
      <c r="R23" s="306">
        <v>3.0783297956584871E-2</v>
      </c>
      <c r="S23" s="307">
        <f t="shared" si="9"/>
        <v>4.3793858772202002E-2</v>
      </c>
      <c r="T23" s="312">
        <f>分析係数表!F26</f>
        <v>0.33811565690794865</v>
      </c>
      <c r="U23" s="309">
        <f t="shared" si="2"/>
        <v>1.480738932729701E-2</v>
      </c>
      <c r="V23" s="316">
        <f>分析係数表!D26</f>
        <v>3.3929737559631502E-2</v>
      </c>
      <c r="W23" s="287">
        <f t="shared" si="3"/>
        <v>0</v>
      </c>
      <c r="X23" s="312">
        <f>分析係数表!E26</f>
        <v>3.3531988342571602E-2</v>
      </c>
      <c r="Y23" s="288">
        <f t="shared" si="4"/>
        <v>0</v>
      </c>
    </row>
    <row r="24" spans="1:25">
      <c r="A24" s="278">
        <v>20</v>
      </c>
      <c r="B24" s="268" t="s">
        <v>89</v>
      </c>
      <c r="C24" s="283"/>
      <c r="D24" s="312">
        <f>投入係数表!F24</f>
        <v>0</v>
      </c>
      <c r="E24" s="302">
        <f t="shared" si="7"/>
        <v>0</v>
      </c>
      <c r="F24" s="312">
        <f>分析係数表!C27</f>
        <v>0.18884998044104273</v>
      </c>
      <c r="G24" s="302">
        <f t="shared" si="10"/>
        <v>0</v>
      </c>
      <c r="H24" s="302">
        <v>3.3904332918142394E-3</v>
      </c>
      <c r="I24" s="302">
        <f t="shared" si="5"/>
        <v>3.3904332918142394E-3</v>
      </c>
      <c r="J24" s="312">
        <f>分析係数表!G27</f>
        <v>0.16481626532719168</v>
      </c>
      <c r="K24" s="304">
        <f t="shared" si="6"/>
        <v>5.5879855299779957E-4</v>
      </c>
      <c r="L24" s="49"/>
      <c r="M24" s="50"/>
      <c r="N24" s="314">
        <f>分析係数表!I27</f>
        <v>2.2388024205688101E-2</v>
      </c>
      <c r="O24" s="306">
        <f t="shared" si="11"/>
        <v>0.46496164992719702</v>
      </c>
      <c r="P24" s="312">
        <f>分析係数表!C27</f>
        <v>0.18884998044104273</v>
      </c>
      <c r="Q24" s="306">
        <f t="shared" si="8"/>
        <v>8.780799849458612E-2</v>
      </c>
      <c r="R24" s="306">
        <v>8.8575404972840707E-2</v>
      </c>
      <c r="S24" s="307">
        <f t="shared" si="9"/>
        <v>9.1965838264654945E-2</v>
      </c>
      <c r="T24" s="312">
        <f>分析係数表!F27</f>
        <v>0.29536956526946395</v>
      </c>
      <c r="U24" s="309">
        <f t="shared" si="2"/>
        <v>2.7163909667872965E-2</v>
      </c>
      <c r="V24" s="316">
        <f>分析係数表!D27</f>
        <v>2.042747265118797E-2</v>
      </c>
      <c r="W24" s="287">
        <f t="shared" si="3"/>
        <v>0</v>
      </c>
      <c r="X24" s="312">
        <f>分析係数表!E27</f>
        <v>2.035082172191522E-2</v>
      </c>
      <c r="Y24" s="288">
        <f t="shared" si="4"/>
        <v>0</v>
      </c>
    </row>
    <row r="25" spans="1:25">
      <c r="A25" s="278">
        <v>21</v>
      </c>
      <c r="B25" s="268" t="s">
        <v>90</v>
      </c>
      <c r="C25" s="283"/>
      <c r="D25" s="312">
        <f>投入係数表!F25</f>
        <v>1.5218383807639628E-4</v>
      </c>
      <c r="E25" s="302">
        <f t="shared" si="7"/>
        <v>1.5218383807639627E-2</v>
      </c>
      <c r="F25" s="312">
        <f>分析係数表!C28</f>
        <v>0.2115566871254172</v>
      </c>
      <c r="G25" s="302">
        <f t="shared" si="10"/>
        <v>3.2195508617473318E-3</v>
      </c>
      <c r="H25" s="302">
        <v>5.8460728867746191E-2</v>
      </c>
      <c r="I25" s="302">
        <f t="shared" si="5"/>
        <v>5.8460728867746191E-2</v>
      </c>
      <c r="J25" s="312">
        <f>分析係数表!G28</f>
        <v>0.18177207604774032</v>
      </c>
      <c r="K25" s="304">
        <f t="shared" si="6"/>
        <v>1.0626528053554287E-2</v>
      </c>
      <c r="L25" s="49"/>
      <c r="M25" s="50"/>
      <c r="N25" s="314">
        <f>分析係数表!I28</f>
        <v>7.2231792840574596E-3</v>
      </c>
      <c r="O25" s="306">
        <f t="shared" si="11"/>
        <v>0.15001329848401787</v>
      </c>
      <c r="P25" s="312">
        <f>分析係数表!C28</f>
        <v>0.2115566871254172</v>
      </c>
      <c r="Q25" s="306">
        <f t="shared" si="8"/>
        <v>3.1736316452035188E-2</v>
      </c>
      <c r="R25" s="306">
        <v>4.1430052665480062E-2</v>
      </c>
      <c r="S25" s="307">
        <f t="shared" si="9"/>
        <v>9.9890781533226253E-2</v>
      </c>
      <c r="T25" s="312">
        <f>分析係数表!F28</f>
        <v>0.29628808224417325</v>
      </c>
      <c r="U25" s="309">
        <f t="shared" si="2"/>
        <v>2.9596448094351281E-2</v>
      </c>
      <c r="V25" s="316">
        <f>分析係数表!D28</f>
        <v>3.0551159487848582E-2</v>
      </c>
      <c r="W25" s="287">
        <f t="shared" si="3"/>
        <v>0</v>
      </c>
      <c r="X25" s="312">
        <f>分析係数表!E28</f>
        <v>3.018459578819983E-2</v>
      </c>
      <c r="Y25" s="288">
        <f t="shared" si="4"/>
        <v>0</v>
      </c>
    </row>
    <row r="26" spans="1:25">
      <c r="A26" s="278">
        <v>22</v>
      </c>
      <c r="B26" s="268" t="s">
        <v>64</v>
      </c>
      <c r="C26" s="283"/>
      <c r="D26" s="312">
        <f>投入係数表!F26</f>
        <v>3.3480444376807182E-3</v>
      </c>
      <c r="E26" s="302">
        <f t="shared" si="7"/>
        <v>0.33480444376807184</v>
      </c>
      <c r="F26" s="312">
        <f>分析係数表!C29</f>
        <v>0.4024048564090591</v>
      </c>
      <c r="G26" s="302">
        <f t="shared" si="10"/>
        <v>0.13472693411960585</v>
      </c>
      <c r="H26" s="302">
        <v>0.23875139042287993</v>
      </c>
      <c r="I26" s="302">
        <f t="shared" si="5"/>
        <v>0.23875139042287993</v>
      </c>
      <c r="J26" s="312">
        <f>分析係数表!G29</f>
        <v>0.28848634430593861</v>
      </c>
      <c r="K26" s="304">
        <f t="shared" si="6"/>
        <v>6.8876515821056514E-2</v>
      </c>
      <c r="L26" s="49"/>
      <c r="M26" s="50"/>
      <c r="N26" s="314">
        <f>分析係数表!I29</f>
        <v>7.7130042947109994E-3</v>
      </c>
      <c r="O26" s="306">
        <f t="shared" si="11"/>
        <v>0.16018614102861423</v>
      </c>
      <c r="P26" s="312">
        <f>分析係数表!C29</f>
        <v>0.4024048564090591</v>
      </c>
      <c r="Q26" s="306">
        <f t="shared" si="8"/>
        <v>6.4459681079340803E-2</v>
      </c>
      <c r="R26" s="306">
        <v>0.10471299432444967</v>
      </c>
      <c r="S26" s="307">
        <f t="shared" si="9"/>
        <v>0.3434643847473296</v>
      </c>
      <c r="T26" s="312">
        <f>分析係数表!F29</f>
        <v>0.40202182464221792</v>
      </c>
      <c r="U26" s="309">
        <f t="shared" si="2"/>
        <v>0.13808017865573821</v>
      </c>
      <c r="V26" s="316">
        <f>分析係数表!D29</f>
        <v>7.9194780809421356E-2</v>
      </c>
      <c r="W26" s="287">
        <f t="shared" si="3"/>
        <v>0</v>
      </c>
      <c r="X26" s="312">
        <f>分析係数表!E29</f>
        <v>6.5944675090492746E-2</v>
      </c>
      <c r="Y26" s="288">
        <f t="shared" si="4"/>
        <v>0</v>
      </c>
    </row>
    <row r="27" spans="1:25">
      <c r="A27" s="278">
        <v>23</v>
      </c>
      <c r="B27" s="268" t="s">
        <v>91</v>
      </c>
      <c r="C27" s="283"/>
      <c r="D27" s="312">
        <f>投入係数表!F27</f>
        <v>9.43539796073657E-3</v>
      </c>
      <c r="E27" s="302">
        <f t="shared" si="7"/>
        <v>0.94353979607365701</v>
      </c>
      <c r="F27" s="312">
        <f>分析係数表!C30</f>
        <v>1</v>
      </c>
      <c r="G27" s="302">
        <f t="shared" si="10"/>
        <v>0.94353979607365701</v>
      </c>
      <c r="H27" s="302">
        <v>1.1324661114665042</v>
      </c>
      <c r="I27" s="302">
        <f t="shared" si="5"/>
        <v>1.1324661114665042</v>
      </c>
      <c r="J27" s="312">
        <f>分析係数表!G30</f>
        <v>0.33838967095036887</v>
      </c>
      <c r="K27" s="304">
        <f t="shared" si="6"/>
        <v>0.38321483482159413</v>
      </c>
      <c r="L27" s="49"/>
      <c r="M27" s="50"/>
      <c r="N27" s="314">
        <f>分析係数表!I30</f>
        <v>0</v>
      </c>
      <c r="O27" s="306">
        <f t="shared" si="11"/>
        <v>0</v>
      </c>
      <c r="P27" s="312">
        <f>分析係数表!C30</f>
        <v>1</v>
      </c>
      <c r="Q27" s="306">
        <f t="shared" si="8"/>
        <v>0</v>
      </c>
      <c r="R27" s="306">
        <v>0.14467249951627473</v>
      </c>
      <c r="S27" s="307">
        <f t="shared" si="9"/>
        <v>1.2771386109827789</v>
      </c>
      <c r="T27" s="312">
        <f>分析係数表!F30</f>
        <v>0.46362091424568164</v>
      </c>
      <c r="U27" s="309">
        <f t="shared" si="2"/>
        <v>0.59210817044229591</v>
      </c>
      <c r="V27" s="316">
        <f>分析係数表!D30</f>
        <v>7.3824536053885614E-2</v>
      </c>
      <c r="W27" s="287">
        <f t="shared" si="3"/>
        <v>0</v>
      </c>
      <c r="X27" s="312">
        <f>分析係数表!E30</f>
        <v>5.6949248710145881E-2</v>
      </c>
      <c r="Y27" s="288">
        <f t="shared" si="4"/>
        <v>0</v>
      </c>
    </row>
    <row r="28" spans="1:25">
      <c r="A28" s="278">
        <v>24</v>
      </c>
      <c r="B28" s="268" t="s">
        <v>92</v>
      </c>
      <c r="C28" s="283"/>
      <c r="D28" s="312">
        <f>投入係数表!F28</f>
        <v>2.1001369654542686E-2</v>
      </c>
      <c r="E28" s="302">
        <f t="shared" si="7"/>
        <v>2.1001369654542685</v>
      </c>
      <c r="F28" s="312">
        <f>分析係数表!C31</f>
        <v>0.99932498158227889</v>
      </c>
      <c r="G28" s="302">
        <f t="shared" si="10"/>
        <v>2.0987193343228498</v>
      </c>
      <c r="H28" s="302">
        <v>2.6035684086800517</v>
      </c>
      <c r="I28" s="302">
        <f t="shared" si="5"/>
        <v>2.6035684086800517</v>
      </c>
      <c r="J28" s="312">
        <f>分析係数表!G31</f>
        <v>7.0262508387801376E-2</v>
      </c>
      <c r="K28" s="304">
        <f t="shared" si="6"/>
        <v>0.18293324715309681</v>
      </c>
      <c r="L28" s="49"/>
      <c r="M28" s="50"/>
      <c r="N28" s="314">
        <f>分析係数表!I31</f>
        <v>3.314462019579964E-2</v>
      </c>
      <c r="O28" s="306">
        <f t="shared" si="11"/>
        <v>0.68835807710685992</v>
      </c>
      <c r="P28" s="312">
        <f>分析係数表!C31</f>
        <v>0.99932498158227889</v>
      </c>
      <c r="Q28" s="306">
        <f t="shared" si="8"/>
        <v>0.68789342272682574</v>
      </c>
      <c r="R28" s="306">
        <v>0.95234767565793654</v>
      </c>
      <c r="S28" s="307">
        <f t="shared" si="9"/>
        <v>3.555916084337988</v>
      </c>
      <c r="T28" s="312">
        <f>分析係数表!F31</f>
        <v>0.39948542779773355</v>
      </c>
      <c r="U28" s="309">
        <f t="shared" si="2"/>
        <v>1.4205366581646026</v>
      </c>
      <c r="V28" s="316">
        <f>分析係数表!D31</f>
        <v>2.9145126840892164E-3</v>
      </c>
      <c r="W28" s="287">
        <f t="shared" si="3"/>
        <v>0</v>
      </c>
      <c r="X28" s="312">
        <f>分析係数表!E31</f>
        <v>2.9145126840892164E-3</v>
      </c>
      <c r="Y28" s="288">
        <f t="shared" si="4"/>
        <v>0</v>
      </c>
    </row>
    <row r="29" spans="1:25">
      <c r="A29" s="278">
        <v>25</v>
      </c>
      <c r="B29" s="268" t="s">
        <v>1</v>
      </c>
      <c r="C29" s="283"/>
      <c r="D29" s="312">
        <f>投入係数表!F29</f>
        <v>2.7393090853751333E-3</v>
      </c>
      <c r="E29" s="302">
        <f t="shared" si="7"/>
        <v>0.27393090853751334</v>
      </c>
      <c r="F29" s="312">
        <f>分析係数表!C32</f>
        <v>0.9998360837770528</v>
      </c>
      <c r="G29" s="302">
        <f t="shared" si="10"/>
        <v>0.27388600681763736</v>
      </c>
      <c r="H29" s="302">
        <v>0.33987743787140334</v>
      </c>
      <c r="I29" s="302">
        <f t="shared" si="5"/>
        <v>0.33987743787140334</v>
      </c>
      <c r="J29" s="312">
        <f>分析係数表!G32</f>
        <v>0.11380414292785156</v>
      </c>
      <c r="K29" s="304">
        <f t="shared" si="6"/>
        <v>3.8679460517469171E-2</v>
      </c>
      <c r="L29" s="49"/>
      <c r="M29" s="50"/>
      <c r="N29" s="314">
        <f>分析係数表!I32</f>
        <v>7.2296973654795713E-3</v>
      </c>
      <c r="O29" s="306">
        <f t="shared" si="11"/>
        <v>0.15014866808450342</v>
      </c>
      <c r="P29" s="312">
        <f>分析係数表!C32</f>
        <v>0.9998360837770528</v>
      </c>
      <c r="Q29" s="306">
        <f t="shared" si="8"/>
        <v>0.15012405628195044</v>
      </c>
      <c r="R29" s="306">
        <v>0.20273221605779079</v>
      </c>
      <c r="S29" s="307">
        <f t="shared" si="9"/>
        <v>0.54260965392919414</v>
      </c>
      <c r="T29" s="312">
        <f>分析係数表!F32</f>
        <v>0.44272670787830282</v>
      </c>
      <c r="U29" s="309">
        <f t="shared" si="2"/>
        <v>0.24022778574705733</v>
      </c>
      <c r="V29" s="316">
        <f>分析係数表!D32</f>
        <v>2.1120085933633119E-2</v>
      </c>
      <c r="W29" s="287">
        <f t="shared" si="3"/>
        <v>0</v>
      </c>
      <c r="X29" s="312">
        <f>分析係数表!E32</f>
        <v>2.1120085933633119E-2</v>
      </c>
      <c r="Y29" s="288">
        <f t="shared" si="4"/>
        <v>0</v>
      </c>
    </row>
    <row r="30" spans="1:25">
      <c r="A30" s="278">
        <v>26</v>
      </c>
      <c r="B30" s="268" t="s">
        <v>2</v>
      </c>
      <c r="C30" s="283"/>
      <c r="D30" s="312">
        <f>投入係数表!F30</f>
        <v>1.3696545426875666E-3</v>
      </c>
      <c r="E30" s="302">
        <f t="shared" si="7"/>
        <v>0.13696545426875667</v>
      </c>
      <c r="F30" s="312">
        <f>分析係数表!C33</f>
        <v>0.99108509199615646</v>
      </c>
      <c r="G30" s="302">
        <f t="shared" si="10"/>
        <v>0.13574441984424607</v>
      </c>
      <c r="H30" s="302">
        <v>0.26114883988233029</v>
      </c>
      <c r="I30" s="302">
        <f t="shared" si="5"/>
        <v>0.26114883988233029</v>
      </c>
      <c r="J30" s="312">
        <f>分析係数表!G33</f>
        <v>0.4529749017181946</v>
      </c>
      <c r="K30" s="304">
        <f t="shared" si="6"/>
        <v>0.1182938700795191</v>
      </c>
      <c r="L30" s="49"/>
      <c r="M30" s="50"/>
      <c r="N30" s="314">
        <f>分析係数表!I33</f>
        <v>7.7168799106917146E-4</v>
      </c>
      <c r="O30" s="306">
        <f t="shared" si="11"/>
        <v>1.6026663106133536E-2</v>
      </c>
      <c r="P30" s="312">
        <f>分析係数表!C33</f>
        <v>0.99108509199615646</v>
      </c>
      <c r="Q30" s="306">
        <f t="shared" si="8"/>
        <v>1.5883786878933763E-2</v>
      </c>
      <c r="R30" s="306">
        <v>9.6644873606917189E-2</v>
      </c>
      <c r="S30" s="307">
        <f t="shared" si="9"/>
        <v>0.35779371348924749</v>
      </c>
      <c r="T30" s="312">
        <f>分析係数表!F33</f>
        <v>0.63278689994307047</v>
      </c>
      <c r="U30" s="309">
        <f t="shared" si="2"/>
        <v>0.22640717477798009</v>
      </c>
      <c r="V30" s="316">
        <f>分析係数表!D33</f>
        <v>8.7702783269007503E-2</v>
      </c>
      <c r="W30" s="287">
        <f t="shared" si="3"/>
        <v>0</v>
      </c>
      <c r="X30" s="312">
        <f>分析係数表!E33</f>
        <v>8.4336323251883824E-2</v>
      </c>
      <c r="Y30" s="288">
        <f t="shared" si="4"/>
        <v>0</v>
      </c>
    </row>
    <row r="31" spans="1:25">
      <c r="A31" s="278">
        <v>27</v>
      </c>
      <c r="B31" s="268" t="s">
        <v>65</v>
      </c>
      <c r="C31" s="283"/>
      <c r="D31" s="312">
        <f>投入係数表!F31</f>
        <v>3.1654238319890428E-2</v>
      </c>
      <c r="E31" s="302">
        <f t="shared" si="7"/>
        <v>3.1654238319890426</v>
      </c>
      <c r="F31" s="312">
        <f>分析係数表!C34</f>
        <v>0.24606089914510665</v>
      </c>
      <c r="G31" s="302">
        <f t="shared" si="10"/>
        <v>0.77888703427457284</v>
      </c>
      <c r="H31" s="302">
        <v>0.90831555008439335</v>
      </c>
      <c r="I31" s="302">
        <f t="shared" si="5"/>
        <v>0.90831555008439335</v>
      </c>
      <c r="J31" s="312">
        <f>分析係数表!G34</f>
        <v>0.43749758717185111</v>
      </c>
      <c r="K31" s="304">
        <f t="shared" si="6"/>
        <v>0.39738586155259475</v>
      </c>
      <c r="L31" s="49"/>
      <c r="M31" s="50"/>
      <c r="N31" s="314">
        <f>分析係数表!I34</f>
        <v>0.137069350800852</v>
      </c>
      <c r="O31" s="306">
        <f t="shared" si="11"/>
        <v>2.8467001338430569</v>
      </c>
      <c r="P31" s="312">
        <f>分析係数表!C34</f>
        <v>0.24606089914510665</v>
      </c>
      <c r="Q31" s="306">
        <f t="shared" si="8"/>
        <v>0.70046159452991796</v>
      </c>
      <c r="R31" s="306">
        <v>0.77921171287449986</v>
      </c>
      <c r="S31" s="307">
        <f t="shared" si="9"/>
        <v>1.6875272629588931</v>
      </c>
      <c r="T31" s="312">
        <f>分析係数表!F34</f>
        <v>0.68044247766447119</v>
      </c>
      <c r="U31" s="309">
        <f t="shared" si="2"/>
        <v>1.1482652319340929</v>
      </c>
      <c r="V31" s="316">
        <f>分析係数表!D34</f>
        <v>0.15389009392691583</v>
      </c>
      <c r="W31" s="287">
        <f t="shared" si="3"/>
        <v>0</v>
      </c>
      <c r="X31" s="312">
        <f>分析係数表!E34</f>
        <v>0.1433320704064108</v>
      </c>
      <c r="Y31" s="288">
        <f t="shared" si="4"/>
        <v>0</v>
      </c>
    </row>
    <row r="32" spans="1:25">
      <c r="A32" s="278">
        <v>28</v>
      </c>
      <c r="B32" s="268" t="s">
        <v>66</v>
      </c>
      <c r="C32" s="283"/>
      <c r="D32" s="312">
        <f>投入係数表!F32</f>
        <v>6.8026175620149135E-2</v>
      </c>
      <c r="E32" s="302">
        <f t="shared" si="7"/>
        <v>6.8026175620149134</v>
      </c>
      <c r="F32" s="312">
        <f>分析係数表!C35</f>
        <v>0.75377646979277246</v>
      </c>
      <c r="G32" s="302">
        <f t="shared" si="10"/>
        <v>5.1276530512459182</v>
      </c>
      <c r="H32" s="302">
        <v>5.7907024334509547</v>
      </c>
      <c r="I32" s="302">
        <f t="shared" si="5"/>
        <v>5.7907024334509547</v>
      </c>
      <c r="J32" s="312">
        <f>分析係数表!G35</f>
        <v>0.30282397072447498</v>
      </c>
      <c r="K32" s="304">
        <f t="shared" si="6"/>
        <v>1.7535635041814979</v>
      </c>
      <c r="L32" s="49"/>
      <c r="M32" s="50"/>
      <c r="N32" s="314">
        <f>分析係数表!I35</f>
        <v>5.7629969222324183E-2</v>
      </c>
      <c r="O32" s="306">
        <f t="shared" si="11"/>
        <v>1.1968776399686702</v>
      </c>
      <c r="P32" s="312">
        <f>分析係数表!C35</f>
        <v>0.75377646979277246</v>
      </c>
      <c r="Q32" s="306">
        <f t="shared" si="8"/>
        <v>0.90217820222948919</v>
      </c>
      <c r="R32" s="306">
        <v>1.3992775887181326</v>
      </c>
      <c r="S32" s="307">
        <f t="shared" si="9"/>
        <v>7.1899800221690873</v>
      </c>
      <c r="T32" s="312">
        <f>分析係数表!F35</f>
        <v>0.60548890850388704</v>
      </c>
      <c r="U32" s="309">
        <f t="shared" si="2"/>
        <v>4.3534531557879141</v>
      </c>
      <c r="V32" s="316">
        <f>分析係数表!D35</f>
        <v>4.0363234612300396E-2</v>
      </c>
      <c r="W32" s="287">
        <f t="shared" si="3"/>
        <v>0</v>
      </c>
      <c r="X32" s="312">
        <f>分析係数表!E35</f>
        <v>3.9154079363329694E-2</v>
      </c>
      <c r="Y32" s="288">
        <f t="shared" si="4"/>
        <v>0</v>
      </c>
    </row>
    <row r="33" spans="1:25">
      <c r="A33" s="278">
        <v>29</v>
      </c>
      <c r="B33" s="268" t="s">
        <v>93</v>
      </c>
      <c r="C33" s="283"/>
      <c r="D33" s="312">
        <f>投入係数表!F33</f>
        <v>7.6091919038198145E-3</v>
      </c>
      <c r="E33" s="302">
        <f t="shared" si="7"/>
        <v>0.76091919038198141</v>
      </c>
      <c r="F33" s="312">
        <f>分析係数表!C36</f>
        <v>0.99118010215945485</v>
      </c>
      <c r="G33" s="302">
        <f t="shared" si="10"/>
        <v>0.75420796085790198</v>
      </c>
      <c r="H33" s="302">
        <v>1.2122020858848555</v>
      </c>
      <c r="I33" s="302">
        <f t="shared" si="5"/>
        <v>1.2122020858848555</v>
      </c>
      <c r="J33" s="312">
        <f>分析係数表!G36</f>
        <v>5.8650173764370726E-2</v>
      </c>
      <c r="K33" s="304">
        <f t="shared" si="6"/>
        <v>7.1095862974679416E-2</v>
      </c>
      <c r="L33" s="49"/>
      <c r="M33" s="50"/>
      <c r="N33" s="314">
        <f>分析係数表!I36</f>
        <v>0.2375179181177472</v>
      </c>
      <c r="O33" s="306">
        <f t="shared" si="11"/>
        <v>4.9328481191851701</v>
      </c>
      <c r="P33" s="312">
        <f>分析係数表!C36</f>
        <v>0.99118010215945485</v>
      </c>
      <c r="Q33" s="306">
        <f t="shared" si="8"/>
        <v>4.8893409027110319</v>
      </c>
      <c r="R33" s="306">
        <v>5.3456385697167397</v>
      </c>
      <c r="S33" s="307">
        <f t="shared" si="9"/>
        <v>6.5578406556015949</v>
      </c>
      <c r="T33" s="312">
        <f>分析係数表!F36</f>
        <v>0.81306518983088305</v>
      </c>
      <c r="U33" s="309">
        <f t="shared" si="2"/>
        <v>5.3319519575273935</v>
      </c>
      <c r="V33" s="316">
        <f>分析係数表!D36</f>
        <v>1.5774342104513773E-2</v>
      </c>
      <c r="W33" s="287">
        <f t="shared" si="3"/>
        <v>0</v>
      </c>
      <c r="X33" s="312">
        <f>分析係数表!E36</f>
        <v>1.3229670821596217E-2</v>
      </c>
      <c r="Y33" s="288">
        <f t="shared" si="4"/>
        <v>0</v>
      </c>
    </row>
    <row r="34" spans="1:25">
      <c r="A34" s="278">
        <v>30</v>
      </c>
      <c r="B34" s="268" t="s">
        <v>94</v>
      </c>
      <c r="C34" s="283"/>
      <c r="D34" s="312">
        <f>投入係数表!F34</f>
        <v>3.2567341348348808E-2</v>
      </c>
      <c r="E34" s="302">
        <f t="shared" si="7"/>
        <v>3.2567341348348808</v>
      </c>
      <c r="F34" s="312">
        <f>分析係数表!C37</f>
        <v>0.58105140483022077</v>
      </c>
      <c r="G34" s="302">
        <f t="shared" si="10"/>
        <v>1.8923299442043411</v>
      </c>
      <c r="H34" s="302">
        <v>2.3701054449602026</v>
      </c>
      <c r="I34" s="302">
        <f t="shared" si="5"/>
        <v>2.3701054449602026</v>
      </c>
      <c r="J34" s="312">
        <f>分析係数表!G37</f>
        <v>0.40235165952905672</v>
      </c>
      <c r="K34" s="304">
        <f t="shared" si="6"/>
        <v>0.95361585903859092</v>
      </c>
      <c r="L34" s="49"/>
      <c r="M34" s="50"/>
      <c r="N34" s="314">
        <f>分析係数表!I37</f>
        <v>4.2719417558337268E-2</v>
      </c>
      <c r="O34" s="306">
        <f t="shared" si="11"/>
        <v>0.88721053226335278</v>
      </c>
      <c r="P34" s="312">
        <f>分析係数表!C37</f>
        <v>0.58105140483022077</v>
      </c>
      <c r="Q34" s="306">
        <f t="shared" si="8"/>
        <v>0.51551492615178907</v>
      </c>
      <c r="R34" s="306">
        <v>0.69612988875751669</v>
      </c>
      <c r="S34" s="307">
        <f t="shared" si="9"/>
        <v>3.0662353337177191</v>
      </c>
      <c r="T34" s="312">
        <f>分析係数表!F37</f>
        <v>0.63403708963374472</v>
      </c>
      <c r="U34" s="309">
        <f t="shared" si="2"/>
        <v>1.9441069271225366</v>
      </c>
      <c r="V34" s="316">
        <f>分析係数表!D37</f>
        <v>7.9200513574427991E-2</v>
      </c>
      <c r="W34" s="287">
        <f t="shared" si="3"/>
        <v>0</v>
      </c>
      <c r="X34" s="312">
        <f>分析係数表!E37</f>
        <v>7.3600662533244779E-2</v>
      </c>
      <c r="Y34" s="288">
        <f t="shared" si="4"/>
        <v>0</v>
      </c>
    </row>
    <row r="35" spans="1:25">
      <c r="A35" s="278">
        <v>31</v>
      </c>
      <c r="B35" s="268" t="s">
        <v>95</v>
      </c>
      <c r="C35" s="283"/>
      <c r="D35" s="312">
        <f>投入係数表!F35</f>
        <v>4.1089636280627001E-3</v>
      </c>
      <c r="E35" s="302">
        <f t="shared" si="7"/>
        <v>0.41089636280627001</v>
      </c>
      <c r="F35" s="312">
        <f>分析係数表!C38</f>
        <v>0.47456671407271833</v>
      </c>
      <c r="G35" s="302">
        <f t="shared" si="10"/>
        <v>0.19499773672140308</v>
      </c>
      <c r="H35" s="302">
        <v>0.68536013840718391</v>
      </c>
      <c r="I35" s="302">
        <f t="shared" si="5"/>
        <v>0.68536013840718391</v>
      </c>
      <c r="J35" s="312">
        <f>分析係数表!G38</f>
        <v>0.18003386475673192</v>
      </c>
      <c r="K35" s="304">
        <f t="shared" si="6"/>
        <v>0.12338803446765402</v>
      </c>
      <c r="L35" s="49"/>
      <c r="M35" s="50"/>
      <c r="N35" s="314">
        <f>分析係数表!I38</f>
        <v>5.150358926080905E-2</v>
      </c>
      <c r="O35" s="306">
        <f t="shared" si="11"/>
        <v>1.0696430207447338</v>
      </c>
      <c r="P35" s="312">
        <f>分析係数表!C38</f>
        <v>0.47456671407271833</v>
      </c>
      <c r="Q35" s="306">
        <f t="shared" si="8"/>
        <v>0.50761697358564484</v>
      </c>
      <c r="R35" s="306">
        <v>0.70926001415418582</v>
      </c>
      <c r="S35" s="307">
        <f t="shared" si="9"/>
        <v>1.3946201525613697</v>
      </c>
      <c r="T35" s="312">
        <f>分析係数表!F38</f>
        <v>0.4997199825516766</v>
      </c>
      <c r="U35" s="309">
        <f t="shared" si="2"/>
        <v>0.69691955830418428</v>
      </c>
      <c r="V35" s="316">
        <f>分析係数表!D38</f>
        <v>3.5590827435143364E-2</v>
      </c>
      <c r="W35" s="287">
        <f t="shared" si="3"/>
        <v>0</v>
      </c>
      <c r="X35" s="312">
        <f>分析係数表!E38</f>
        <v>3.1059891839156476E-2</v>
      </c>
      <c r="Y35" s="288">
        <f t="shared" si="4"/>
        <v>0</v>
      </c>
    </row>
    <row r="36" spans="1:25">
      <c r="A36" s="278">
        <v>32</v>
      </c>
      <c r="B36" s="268" t="s">
        <v>67</v>
      </c>
      <c r="C36" s="283"/>
      <c r="D36" s="312">
        <f>投入係数表!F36</f>
        <v>0</v>
      </c>
      <c r="E36" s="302">
        <f t="shared" si="7"/>
        <v>0</v>
      </c>
      <c r="F36" s="312">
        <f>分析係数表!C39</f>
        <v>1</v>
      </c>
      <c r="G36" s="302">
        <f t="shared" si="10"/>
        <v>0</v>
      </c>
      <c r="H36" s="302">
        <v>4.6907083412531435E-2</v>
      </c>
      <c r="I36" s="302">
        <f t="shared" si="5"/>
        <v>4.6907083412531435E-2</v>
      </c>
      <c r="J36" s="312">
        <f>分析係数表!G39</f>
        <v>0.33345520667958617</v>
      </c>
      <c r="K36" s="304">
        <f t="shared" si="6"/>
        <v>1.5641411194062257E-2</v>
      </c>
      <c r="L36" s="49"/>
      <c r="M36" s="50"/>
      <c r="N36" s="314">
        <f>分析係数表!I39</f>
        <v>5.0851604954235139E-3</v>
      </c>
      <c r="O36" s="306">
        <f t="shared" si="11"/>
        <v>0.10561024020583282</v>
      </c>
      <c r="P36" s="312">
        <f>分析係数表!C39</f>
        <v>1</v>
      </c>
      <c r="Q36" s="306">
        <f t="shared" si="8"/>
        <v>0.10561024020583282</v>
      </c>
      <c r="R36" s="306">
        <v>0.11039274493856058</v>
      </c>
      <c r="S36" s="307">
        <f t="shared" si="9"/>
        <v>0.15729982835109202</v>
      </c>
      <c r="T36" s="312">
        <f>分析係数表!F39</f>
        <v>0.70859596344355691</v>
      </c>
      <c r="U36" s="309">
        <f t="shared" si="2"/>
        <v>0.11146202341994818</v>
      </c>
      <c r="V36" s="316">
        <f>分析係数表!D39</f>
        <v>4.8027598057070089E-2</v>
      </c>
      <c r="W36" s="287">
        <f t="shared" si="3"/>
        <v>0</v>
      </c>
      <c r="X36" s="312">
        <f>分析係数表!E39</f>
        <v>4.8027598057070089E-2</v>
      </c>
      <c r="Y36" s="288">
        <f t="shared" si="4"/>
        <v>0</v>
      </c>
    </row>
    <row r="37" spans="1:25">
      <c r="A37" s="278">
        <v>33</v>
      </c>
      <c r="B37" s="268" t="s">
        <v>96</v>
      </c>
      <c r="C37" s="283"/>
      <c r="D37" s="312">
        <f>投入係数表!F37</f>
        <v>6.087353523055851E-4</v>
      </c>
      <c r="E37" s="302">
        <f t="shared" si="7"/>
        <v>6.0873535230558509E-2</v>
      </c>
      <c r="F37" s="312">
        <f>分析係数表!C40</f>
        <v>0.78927678494152065</v>
      </c>
      <c r="G37" s="302">
        <f t="shared" si="10"/>
        <v>4.804606817479961E-2</v>
      </c>
      <c r="H37" s="302">
        <v>7.3491771288395069E-2</v>
      </c>
      <c r="I37" s="302">
        <f t="shared" si="5"/>
        <v>7.3491771288395069E-2</v>
      </c>
      <c r="J37" s="312">
        <f>分析係数表!G40</f>
        <v>0.52314226927728547</v>
      </c>
      <c r="K37" s="304">
        <f t="shared" si="6"/>
        <v>3.8446652005018248E-2</v>
      </c>
      <c r="L37" s="49"/>
      <c r="M37" s="50"/>
      <c r="N37" s="314">
        <f>分析係数表!I40</f>
        <v>3.428475595158087E-2</v>
      </c>
      <c r="O37" s="306">
        <f t="shared" si="11"/>
        <v>0.71203678127827785</v>
      </c>
      <c r="P37" s="312">
        <f>分析係数表!C40</f>
        <v>0.78927678494152065</v>
      </c>
      <c r="Q37" s="306">
        <f t="shared" si="8"/>
        <v>0.5619941014874279</v>
      </c>
      <c r="R37" s="306">
        <v>0.57363364126290117</v>
      </c>
      <c r="S37" s="307">
        <f t="shared" si="9"/>
        <v>0.64712541255129619</v>
      </c>
      <c r="T37" s="312">
        <f>分析係数表!F40</f>
        <v>0.70623799726049996</v>
      </c>
      <c r="U37" s="309">
        <f t="shared" si="2"/>
        <v>0.45702455533660225</v>
      </c>
      <c r="V37" s="316">
        <f>分析係数表!D40</f>
        <v>9.0697433955161888E-2</v>
      </c>
      <c r="W37" s="287">
        <f t="shared" si="3"/>
        <v>0</v>
      </c>
      <c r="X37" s="312">
        <f>分析係数表!E40</f>
        <v>9.0562666353757981E-2</v>
      </c>
      <c r="Y37" s="288">
        <f t="shared" si="4"/>
        <v>0</v>
      </c>
    </row>
    <row r="38" spans="1:25">
      <c r="A38" s="278">
        <v>34</v>
      </c>
      <c r="B38" s="268" t="s">
        <v>97</v>
      </c>
      <c r="C38" s="283"/>
      <c r="D38" s="312">
        <f>投入係数表!F38</f>
        <v>0</v>
      </c>
      <c r="E38" s="302">
        <f t="shared" si="7"/>
        <v>0</v>
      </c>
      <c r="F38" s="312">
        <f>分析係数表!C41</f>
        <v>0.99594790611943085</v>
      </c>
      <c r="G38" s="302">
        <f t="shared" si="10"/>
        <v>0</v>
      </c>
      <c r="H38" s="302">
        <v>4.3348043393828545E-3</v>
      </c>
      <c r="I38" s="302">
        <f t="shared" si="5"/>
        <v>4.3348043393828545E-3</v>
      </c>
      <c r="J38" s="312">
        <f>分析係数表!G41</f>
        <v>0.50896339569449323</v>
      </c>
      <c r="K38" s="304">
        <f t="shared" si="6"/>
        <v>2.2062567362435221E-3</v>
      </c>
      <c r="L38" s="49"/>
      <c r="M38" s="50"/>
      <c r="N38" s="314">
        <f>分析係数表!I41</f>
        <v>5.504775199299148E-2</v>
      </c>
      <c r="O38" s="306">
        <f t="shared" si="11"/>
        <v>1.1432493263492876</v>
      </c>
      <c r="P38" s="312">
        <f>分析係数表!C41</f>
        <v>0.99594790611943085</v>
      </c>
      <c r="Q38" s="306">
        <f t="shared" si="8"/>
        <v>1.1386167727500227</v>
      </c>
      <c r="R38" s="306">
        <v>1.1572562812811835</v>
      </c>
      <c r="S38" s="307">
        <f t="shared" si="9"/>
        <v>1.1615910856205665</v>
      </c>
      <c r="T38" s="312">
        <f>分析係数表!F41</f>
        <v>0.58132099287543681</v>
      </c>
      <c r="U38" s="309">
        <f t="shared" si="2"/>
        <v>0.67525728320820422</v>
      </c>
      <c r="V38" s="316">
        <f>分析係数表!D41</f>
        <v>0.12149342216939719</v>
      </c>
      <c r="W38" s="287">
        <f t="shared" si="3"/>
        <v>0</v>
      </c>
      <c r="X38" s="312">
        <f>分析係数表!E41</f>
        <v>0.11755967401821014</v>
      </c>
      <c r="Y38" s="288">
        <f t="shared" si="4"/>
        <v>0</v>
      </c>
    </row>
    <row r="39" spans="1:25">
      <c r="A39" s="278">
        <v>35</v>
      </c>
      <c r="B39" s="268" t="s">
        <v>3</v>
      </c>
      <c r="C39" s="283"/>
      <c r="D39" s="312">
        <f>投入係数表!F39</f>
        <v>1.9783898949931517E-3</v>
      </c>
      <c r="E39" s="302">
        <f>$C$8*D39</f>
        <v>0.19783898949931517</v>
      </c>
      <c r="F39" s="312">
        <f>分析係数表!C42</f>
        <v>0.9655414908579466</v>
      </c>
      <c r="G39" s="302">
        <f>E39*F39</f>
        <v>0.1910217528709984</v>
      </c>
      <c r="H39" s="302">
        <v>0.24405953827863722</v>
      </c>
      <c r="I39" s="302">
        <f>C39+H39</f>
        <v>0.24405953827863722</v>
      </c>
      <c r="J39" s="312">
        <f>分析係数表!G42</f>
        <v>0.53299358903562055</v>
      </c>
      <c r="K39" s="304">
        <f>I39*J39</f>
        <v>0.13008216924550728</v>
      </c>
      <c r="L39" s="49"/>
      <c r="M39" s="50"/>
      <c r="N39" s="314">
        <f>分析係数表!I42</f>
        <v>1.3420289237220641E-2</v>
      </c>
      <c r="O39" s="306">
        <f t="shared" si="11"/>
        <v>0.27871686080511493</v>
      </c>
      <c r="P39" s="312">
        <f>分析係数表!C42</f>
        <v>0.9655414908579466</v>
      </c>
      <c r="Q39" s="306">
        <f>O39*P39</f>
        <v>0.26911269330901744</v>
      </c>
      <c r="R39" s="306">
        <v>0.28920282394147878</v>
      </c>
      <c r="S39" s="307">
        <f>I39+R39</f>
        <v>0.53326236222011603</v>
      </c>
      <c r="T39" s="312">
        <f>分析係数表!F42</f>
        <v>0.58706867988829459</v>
      </c>
      <c r="U39" s="309">
        <f t="shared" si="2"/>
        <v>0.31306163102267709</v>
      </c>
      <c r="V39" s="316">
        <f>分析係数表!D42</f>
        <v>0.12536880137580664</v>
      </c>
      <c r="W39" s="287">
        <f t="shared" si="3"/>
        <v>0</v>
      </c>
      <c r="X39" s="312">
        <f>分析係数表!E42</f>
        <v>0.11770088827882173</v>
      </c>
      <c r="Y39" s="288">
        <f t="shared" si="4"/>
        <v>0</v>
      </c>
    </row>
    <row r="40" spans="1:25">
      <c r="A40" s="278">
        <v>36</v>
      </c>
      <c r="B40" s="268" t="s">
        <v>98</v>
      </c>
      <c r="C40" s="283"/>
      <c r="D40" s="312">
        <f>投入係数表!F40</f>
        <v>0.12007304824227667</v>
      </c>
      <c r="E40" s="302">
        <f>$C$8*D40</f>
        <v>12.007304824227667</v>
      </c>
      <c r="F40" s="312">
        <f>分析係数表!C43</f>
        <v>0.68354347123018677</v>
      </c>
      <c r="G40" s="302">
        <f>E40*F40</f>
        <v>8.2075148196715464</v>
      </c>
      <c r="H40" s="302">
        <v>10.52206390087551</v>
      </c>
      <c r="I40" s="302">
        <f>C40+H40</f>
        <v>10.52206390087551</v>
      </c>
      <c r="J40" s="312">
        <f>分析係数表!G43</f>
        <v>0.37257380440005849</v>
      </c>
      <c r="K40" s="304">
        <f>I40*J40</f>
        <v>3.9202453776897088</v>
      </c>
      <c r="L40" s="49"/>
      <c r="M40" s="50"/>
      <c r="N40" s="314">
        <f>分析係数表!I43</f>
        <v>1.4147055315786071E-2</v>
      </c>
      <c r="O40" s="306">
        <f t="shared" si="11"/>
        <v>0.29381057125925347</v>
      </c>
      <c r="P40" s="312">
        <f>分析係数表!C43</f>
        <v>0.68354347123018677</v>
      </c>
      <c r="Q40" s="306">
        <f>O40*P40</f>
        <v>0.20083229776267428</v>
      </c>
      <c r="R40" s="306">
        <v>0.94982407848704564</v>
      </c>
      <c r="S40" s="307">
        <f>I40+R40</f>
        <v>11.471887979362556</v>
      </c>
      <c r="T40" s="312">
        <f>分析係数表!F43</f>
        <v>0.62240825035949521</v>
      </c>
      <c r="U40" s="309">
        <f t="shared" si="2"/>
        <v>7.1401977255551738</v>
      </c>
      <c r="V40" s="316">
        <f>分析係数表!D43</f>
        <v>0.13048156468325811</v>
      </c>
      <c r="W40" s="287">
        <f t="shared" si="3"/>
        <v>1</v>
      </c>
      <c r="X40" s="312">
        <f>分析係数表!E43</f>
        <v>0.11291103502841897</v>
      </c>
      <c r="Y40" s="288">
        <f t="shared" si="4"/>
        <v>1</v>
      </c>
    </row>
    <row r="41" spans="1:25">
      <c r="A41" s="278">
        <v>37</v>
      </c>
      <c r="B41" s="268" t="s">
        <v>99</v>
      </c>
      <c r="C41" s="283"/>
      <c r="D41" s="312">
        <f>投入係数表!F41</f>
        <v>1.5218383807639628E-4</v>
      </c>
      <c r="E41" s="302">
        <f>$C$8*D41</f>
        <v>1.5218383807639627E-2</v>
      </c>
      <c r="F41" s="312">
        <f>分析係数表!C44</f>
        <v>0.55987382763194615</v>
      </c>
      <c r="G41" s="302">
        <f>E41*F41</f>
        <v>8.5203747927552285E-3</v>
      </c>
      <c r="H41" s="302">
        <v>2.5678017972382464E-2</v>
      </c>
      <c r="I41" s="302">
        <f>C41+H41</f>
        <v>2.5678017972382464E-2</v>
      </c>
      <c r="J41" s="312">
        <f>分析係数表!G44</f>
        <v>0.32381925449611038</v>
      </c>
      <c r="K41" s="304">
        <f>I41*J41</f>
        <v>8.3150366367546139E-3</v>
      </c>
      <c r="L41" s="49"/>
      <c r="M41" s="50"/>
      <c r="N41" s="314">
        <f>分析係数表!I44</f>
        <v>0.11509284654657072</v>
      </c>
      <c r="O41" s="306">
        <f t="shared" si="11"/>
        <v>2.3902850619357041</v>
      </c>
      <c r="P41" s="312">
        <f>分析係数表!C44</f>
        <v>0.55987382763194615</v>
      </c>
      <c r="Q41" s="306">
        <f>O41*P41</f>
        <v>1.3382580467574061</v>
      </c>
      <c r="R41" s="306">
        <v>1.3742448275559171</v>
      </c>
      <c r="S41" s="307">
        <f>I41+R41</f>
        <v>1.3999228455282997</v>
      </c>
      <c r="T41" s="312">
        <f>分析係数表!F44</f>
        <v>0.5344179716450459</v>
      </c>
      <c r="U41" s="309">
        <f t="shared" si="2"/>
        <v>0.74814392756679482</v>
      </c>
      <c r="V41" s="316">
        <f>分析係数表!D44</f>
        <v>0.19836337849438287</v>
      </c>
      <c r="W41" s="287">
        <f t="shared" si="3"/>
        <v>0</v>
      </c>
      <c r="X41" s="312">
        <f>分析係数表!E44</f>
        <v>0.16230318686650563</v>
      </c>
      <c r="Y41" s="288">
        <f t="shared" si="4"/>
        <v>0</v>
      </c>
    </row>
    <row r="42" spans="1:25">
      <c r="A42" s="278">
        <v>38</v>
      </c>
      <c r="B42" s="268" t="s">
        <v>4</v>
      </c>
      <c r="C42" s="283"/>
      <c r="D42" s="312">
        <f>投入係数表!F42</f>
        <v>1.2174707046111702E-3</v>
      </c>
      <c r="E42" s="302">
        <f>$C$8*D42</f>
        <v>0.12174707046111702</v>
      </c>
      <c r="F42" s="312">
        <f>分析係数表!C45</f>
        <v>1</v>
      </c>
      <c r="G42" s="302">
        <f>E42*F42</f>
        <v>0.12174707046111702</v>
      </c>
      <c r="H42" s="302">
        <v>0.17218241354889444</v>
      </c>
      <c r="I42" s="302">
        <f>C42+H42</f>
        <v>0.17218241354889444</v>
      </c>
      <c r="J42" s="312">
        <f>分析係数表!G45</f>
        <v>0</v>
      </c>
      <c r="K42" s="304">
        <f>I42*J42</f>
        <v>0</v>
      </c>
      <c r="L42" s="49"/>
      <c r="M42" s="50"/>
      <c r="N42" s="314">
        <f>分析係数表!I45</f>
        <v>0</v>
      </c>
      <c r="O42" s="306">
        <f t="shared" si="11"/>
        <v>0</v>
      </c>
      <c r="P42" s="312">
        <f>分析係数表!C45</f>
        <v>1</v>
      </c>
      <c r="Q42" s="306">
        <f>O42*P42</f>
        <v>0</v>
      </c>
      <c r="R42" s="306">
        <v>2.3461632329502047E-2</v>
      </c>
      <c r="S42" s="307">
        <f>I42+R42</f>
        <v>0.19564404587839648</v>
      </c>
      <c r="T42" s="312">
        <f>分析係数表!F45</f>
        <v>0</v>
      </c>
      <c r="U42" s="309">
        <f t="shared" si="2"/>
        <v>0</v>
      </c>
      <c r="V42" s="316">
        <f>分析係数表!D45</f>
        <v>0</v>
      </c>
      <c r="W42" s="287">
        <f t="shared" si="3"/>
        <v>0</v>
      </c>
      <c r="X42" s="312">
        <f>分析係数表!E45</f>
        <v>0</v>
      </c>
      <c r="Y42" s="288">
        <f t="shared" si="4"/>
        <v>0</v>
      </c>
    </row>
    <row r="43" spans="1:25">
      <c r="A43" s="278">
        <v>39</v>
      </c>
      <c r="B43" s="268" t="s">
        <v>5</v>
      </c>
      <c r="C43" s="283"/>
      <c r="D43" s="312">
        <f>投入係数表!F43</f>
        <v>5.6308020088266623E-3</v>
      </c>
      <c r="E43" s="302">
        <f>$C$8*D43</f>
        <v>0.56308020088266619</v>
      </c>
      <c r="F43" s="312">
        <f>分析係数表!C46</f>
        <v>0.63561708735819755</v>
      </c>
      <c r="G43" s="302">
        <f>E43*F43</f>
        <v>0.35790339723410908</v>
      </c>
      <c r="H43" s="302">
        <v>0.46215562349924394</v>
      </c>
      <c r="I43" s="302">
        <f>C43+H43</f>
        <v>0.46215562349924394</v>
      </c>
      <c r="J43" s="312">
        <f>分析係数表!G46</f>
        <v>7.4261727822867345E-3</v>
      </c>
      <c r="K43" s="304">
        <f>I43*J43</f>
        <v>3.4320475124108409E-3</v>
      </c>
      <c r="L43" s="49"/>
      <c r="M43" s="50"/>
      <c r="N43" s="314">
        <f>分析係数表!I46</f>
        <v>7.1346566917706757E-6</v>
      </c>
      <c r="O43" s="306">
        <f t="shared" si="11"/>
        <v>1.4817483296391011E-4</v>
      </c>
      <c r="P43" s="312">
        <f>分析係数表!C46</f>
        <v>0.63561708735819755</v>
      </c>
      <c r="Q43" s="306">
        <f>O43*P43</f>
        <v>9.4182455748307976E-5</v>
      </c>
      <c r="R43" s="306">
        <v>4.7119993311104114E-2</v>
      </c>
      <c r="S43" s="307">
        <f>I43+R43</f>
        <v>0.50927561681034805</v>
      </c>
      <c r="T43" s="312">
        <f>分析係数表!F46</f>
        <v>0.64740426293918441</v>
      </c>
      <c r="U43" s="309">
        <f t="shared" si="2"/>
        <v>0.32970720533400188</v>
      </c>
      <c r="V43" s="316">
        <f>分析係数表!D46</f>
        <v>3.6867524451068895E-3</v>
      </c>
      <c r="W43" s="287">
        <f t="shared" si="3"/>
        <v>0</v>
      </c>
      <c r="X43" s="312">
        <f>分析係数表!E46</f>
        <v>3.6024838177901608E-3</v>
      </c>
      <c r="Y43" s="288">
        <f t="shared" si="4"/>
        <v>0</v>
      </c>
    </row>
    <row r="44" spans="1:25">
      <c r="A44" s="279">
        <v>40</v>
      </c>
      <c r="B44" s="276" t="s">
        <v>298</v>
      </c>
      <c r="C44" s="289">
        <f>SUM(C5:C43)</f>
        <v>100</v>
      </c>
      <c r="D44" s="313">
        <f>投入係数表!F44</f>
        <v>0.44285496880231318</v>
      </c>
      <c r="E44" s="303">
        <f>SUM(E5:E43)</f>
        <v>44.285496880231314</v>
      </c>
      <c r="F44" s="313">
        <f>分析係数表!C47</f>
        <v>0.59941121331825653</v>
      </c>
      <c r="G44" s="303">
        <f>SUM(G5:G43)</f>
        <v>24.002581910394465</v>
      </c>
      <c r="H44" s="303">
        <f>SUM(H5:H43)</f>
        <v>30.643422556673769</v>
      </c>
      <c r="I44" s="303">
        <f>SUM(I5:I43)</f>
        <v>130.64342255667373</v>
      </c>
      <c r="J44" s="313">
        <f>分析係数表!G47</f>
        <v>0.26745444124294698</v>
      </c>
      <c r="K44" s="305">
        <f>SUM(K5:K43)</f>
        <v>34.32780158317707</v>
      </c>
      <c r="L44" s="318">
        <f>'データ入力（最終需要額等）'!$H$32</f>
        <v>0.60499999999999998</v>
      </c>
      <c r="M44" s="303">
        <f>K44*L44</f>
        <v>20.768319957822126</v>
      </c>
      <c r="N44" s="315">
        <f>分析係数表!I47</f>
        <v>1</v>
      </c>
      <c r="O44" s="303">
        <f>SUM(O5:O43)</f>
        <v>20.768319957822126</v>
      </c>
      <c r="P44" s="313">
        <f>分析係数表!C47</f>
        <v>0.59941121331825653</v>
      </c>
      <c r="Q44" s="303">
        <f>SUM(Q5:Q43)</f>
        <v>12.9190413440935</v>
      </c>
      <c r="R44" s="303">
        <f>SUM(R5:R43)</f>
        <v>16.14187818903217</v>
      </c>
      <c r="S44" s="308">
        <f>SUM(S5:S43)</f>
        <v>146.78530074570591</v>
      </c>
      <c r="T44" s="313">
        <f>分析係数表!F47</f>
        <v>0.52032812004185636</v>
      </c>
      <c r="U44" s="310">
        <f>SUM(U5:U43)</f>
        <v>81.731187797801255</v>
      </c>
      <c r="V44" s="317">
        <f>分析係数表!D47</f>
        <v>6.7043132898265148E-2</v>
      </c>
      <c r="W44" s="290">
        <f>SUM(W5:W43)</f>
        <v>5</v>
      </c>
      <c r="X44" s="313">
        <f>分析係数表!E47</f>
        <v>6.0489972943054145E-2</v>
      </c>
      <c r="Y44" s="291">
        <f>SUM(Y5:Y43)</f>
        <v>5</v>
      </c>
    </row>
    <row r="45" spans="1:25">
      <c r="B45" s="292" t="s">
        <v>299</v>
      </c>
      <c r="C45" s="104" t="s">
        <v>300</v>
      </c>
      <c r="D45" s="104" t="s">
        <v>301</v>
      </c>
      <c r="E45" s="104"/>
      <c r="F45" s="104" t="s">
        <v>131</v>
      </c>
      <c r="G45" s="104"/>
      <c r="H45" s="104" t="s">
        <v>302</v>
      </c>
      <c r="I45" s="104"/>
      <c r="J45" s="104" t="s">
        <v>131</v>
      </c>
      <c r="K45" s="104"/>
      <c r="L45" s="104" t="s">
        <v>300</v>
      </c>
      <c r="M45" s="104"/>
      <c r="N45" s="104" t="s">
        <v>131</v>
      </c>
      <c r="O45" s="104"/>
      <c r="P45" s="104" t="s">
        <v>131</v>
      </c>
      <c r="Q45" s="104"/>
      <c r="R45" s="104"/>
      <c r="S45" s="104" t="s">
        <v>302</v>
      </c>
      <c r="T45" s="104" t="s">
        <v>131</v>
      </c>
      <c r="U45" s="104"/>
      <c r="V45" s="104" t="s">
        <v>131</v>
      </c>
      <c r="W45" s="104"/>
      <c r="X45" s="104" t="s">
        <v>131</v>
      </c>
      <c r="Y45" s="293"/>
    </row>
    <row r="46" spans="1:25">
      <c r="B46" s="83" t="s">
        <v>303</v>
      </c>
    </row>
  </sheetData>
  <phoneticPr fontId="3"/>
  <pageMargins left="0.78740157480314965" right="0" top="0.82677165354330717" bottom="0.78740157480314965" header="0.51181102362204722" footer="0.51181102362204722"/>
  <pageSetup paperSize="9" scale="80" orientation="portrait" r:id="rId1"/>
  <headerFooter alignWithMargins="0">
    <oddFooter>&amp;C&amp;"Fj丸ゴシック体-L,標準"&amp;12- 43 -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657F9-4F60-4E4D-BE05-E3A19AAF9F56}">
  <dimension ref="A1:E37"/>
  <sheetViews>
    <sheetView workbookViewId="0"/>
  </sheetViews>
  <sheetFormatPr defaultRowHeight="13"/>
  <cols>
    <col min="1" max="2" width="2.4140625" style="18" customWidth="1"/>
    <col min="3" max="3" width="4.58203125" style="18" customWidth="1"/>
    <col min="4" max="4" width="143.4140625" style="18" customWidth="1"/>
    <col min="5" max="5" width="2.5" style="18" customWidth="1"/>
    <col min="6" max="16384" width="8.6640625" style="18"/>
  </cols>
  <sheetData>
    <row r="1" spans="1:5" ht="14">
      <c r="A1" s="17" t="s">
        <v>140</v>
      </c>
      <c r="B1" s="17"/>
      <c r="C1" s="17"/>
      <c r="D1" s="17"/>
    </row>
    <row r="2" spans="1:5">
      <c r="A2" s="19"/>
      <c r="B2" s="16" t="s">
        <v>139</v>
      </c>
      <c r="C2" s="20"/>
      <c r="D2" s="20"/>
      <c r="E2" s="21"/>
    </row>
    <row r="3" spans="1:5">
      <c r="A3" s="22"/>
      <c r="E3" s="23"/>
    </row>
    <row r="4" spans="1:5">
      <c r="A4" s="22"/>
      <c r="B4" s="24" t="s">
        <v>141</v>
      </c>
      <c r="C4" s="24"/>
      <c r="D4" s="24"/>
      <c r="E4" s="23"/>
    </row>
    <row r="5" spans="1:5">
      <c r="A5" s="22"/>
      <c r="C5" s="15" t="s">
        <v>138</v>
      </c>
      <c r="D5" s="25"/>
      <c r="E5" s="23"/>
    </row>
    <row r="6" spans="1:5">
      <c r="A6" s="22"/>
      <c r="C6" s="15" t="s">
        <v>137</v>
      </c>
      <c r="D6" s="25"/>
      <c r="E6" s="23"/>
    </row>
    <row r="7" spans="1:5">
      <c r="A7" s="22"/>
      <c r="C7" s="15" t="s">
        <v>136</v>
      </c>
      <c r="D7" s="25"/>
      <c r="E7" s="23"/>
    </row>
    <row r="8" spans="1:5">
      <c r="A8" s="22"/>
      <c r="C8" s="15" t="s">
        <v>135</v>
      </c>
      <c r="D8" s="25"/>
      <c r="E8" s="23"/>
    </row>
    <row r="9" spans="1:5">
      <c r="A9" s="22"/>
      <c r="C9" s="15" t="s">
        <v>134</v>
      </c>
      <c r="D9" s="25"/>
      <c r="E9" s="23"/>
    </row>
    <row r="10" spans="1:5">
      <c r="A10" s="22"/>
      <c r="C10" s="15" t="s">
        <v>133</v>
      </c>
      <c r="D10" s="25"/>
      <c r="E10" s="23"/>
    </row>
    <row r="11" spans="1:5">
      <c r="A11" s="22"/>
      <c r="C11" s="15" t="s">
        <v>142</v>
      </c>
      <c r="D11" s="25"/>
      <c r="E11" s="23"/>
    </row>
    <row r="12" spans="1:5">
      <c r="A12" s="22"/>
      <c r="E12" s="23"/>
    </row>
    <row r="13" spans="1:5">
      <c r="A13" s="22"/>
      <c r="B13" s="24" t="s">
        <v>143</v>
      </c>
      <c r="C13" s="24"/>
      <c r="D13" s="24"/>
      <c r="E13" s="23"/>
    </row>
    <row r="14" spans="1:5">
      <c r="A14" s="22"/>
      <c r="C14" s="26" t="s">
        <v>144</v>
      </c>
      <c r="D14" s="14" t="s">
        <v>145</v>
      </c>
      <c r="E14" s="23"/>
    </row>
    <row r="15" spans="1:5">
      <c r="A15" s="22"/>
      <c r="C15" s="26" t="s">
        <v>146</v>
      </c>
      <c r="D15" s="14" t="s">
        <v>147</v>
      </c>
      <c r="E15" s="23"/>
    </row>
    <row r="16" spans="1:5">
      <c r="A16" s="22"/>
      <c r="C16" s="26" t="s">
        <v>148</v>
      </c>
      <c r="D16" s="14" t="s">
        <v>149</v>
      </c>
      <c r="E16" s="23"/>
    </row>
    <row r="17" spans="1:5">
      <c r="A17" s="22"/>
      <c r="C17" s="26" t="s">
        <v>150</v>
      </c>
      <c r="D17" s="14" t="s">
        <v>151</v>
      </c>
      <c r="E17" s="23"/>
    </row>
    <row r="18" spans="1:5">
      <c r="A18" s="22"/>
      <c r="C18" s="26" t="s">
        <v>152</v>
      </c>
      <c r="D18" s="14" t="s">
        <v>153</v>
      </c>
      <c r="E18" s="23"/>
    </row>
    <row r="19" spans="1:5">
      <c r="A19" s="22"/>
      <c r="C19" s="26" t="s">
        <v>154</v>
      </c>
      <c r="D19" s="14" t="s">
        <v>155</v>
      </c>
      <c r="E19" s="23"/>
    </row>
    <row r="20" spans="1:5">
      <c r="A20" s="22"/>
      <c r="C20" s="26" t="s">
        <v>156</v>
      </c>
      <c r="D20" s="14" t="s">
        <v>157</v>
      </c>
      <c r="E20" s="23"/>
    </row>
    <row r="21" spans="1:5">
      <c r="A21" s="22"/>
      <c r="C21" s="26" t="s">
        <v>158</v>
      </c>
      <c r="D21" s="14" t="s">
        <v>159</v>
      </c>
      <c r="E21" s="23"/>
    </row>
    <row r="22" spans="1:5">
      <c r="A22" s="22"/>
      <c r="E22" s="23"/>
    </row>
    <row r="23" spans="1:5">
      <c r="A23" s="22"/>
      <c r="B23" s="27" t="s">
        <v>160</v>
      </c>
      <c r="C23" s="27"/>
      <c r="D23" s="27"/>
      <c r="E23" s="23"/>
    </row>
    <row r="24" spans="1:5">
      <c r="A24" s="22"/>
      <c r="C24" s="26" t="s">
        <v>144</v>
      </c>
      <c r="D24" s="14" t="s">
        <v>161</v>
      </c>
      <c r="E24" s="23"/>
    </row>
    <row r="25" spans="1:5">
      <c r="A25" s="22"/>
      <c r="C25" s="26" t="s">
        <v>146</v>
      </c>
      <c r="D25" s="14" t="s">
        <v>173</v>
      </c>
      <c r="E25" s="23"/>
    </row>
    <row r="26" spans="1:5">
      <c r="A26" s="22"/>
      <c r="C26" s="26" t="s">
        <v>148</v>
      </c>
      <c r="D26" s="14" t="s">
        <v>162</v>
      </c>
      <c r="E26" s="23"/>
    </row>
    <row r="27" spans="1:5">
      <c r="A27" s="22"/>
      <c r="C27" s="26" t="s">
        <v>150</v>
      </c>
      <c r="D27" s="14" t="s">
        <v>163</v>
      </c>
      <c r="E27" s="23"/>
    </row>
    <row r="28" spans="1:5">
      <c r="A28" s="22"/>
      <c r="C28" s="25"/>
      <c r="D28" s="14" t="s">
        <v>164</v>
      </c>
      <c r="E28" s="23"/>
    </row>
    <row r="29" spans="1:5">
      <c r="A29" s="22"/>
      <c r="C29" s="25" t="s">
        <v>165</v>
      </c>
      <c r="D29" s="14" t="s">
        <v>166</v>
      </c>
      <c r="E29" s="23"/>
    </row>
    <row r="30" spans="1:5">
      <c r="A30" s="22"/>
      <c r="E30" s="23"/>
    </row>
    <row r="31" spans="1:5">
      <c r="A31" s="22"/>
      <c r="B31" s="27" t="s">
        <v>167</v>
      </c>
      <c r="C31" s="27"/>
      <c r="D31" s="27"/>
      <c r="E31" s="23"/>
    </row>
    <row r="32" spans="1:5">
      <c r="A32" s="22"/>
      <c r="C32" s="26" t="s">
        <v>144</v>
      </c>
      <c r="D32" s="25" t="s">
        <v>168</v>
      </c>
      <c r="E32" s="23"/>
    </row>
    <row r="33" spans="1:5">
      <c r="A33" s="22"/>
      <c r="C33" s="25"/>
      <c r="D33" s="25" t="s">
        <v>169</v>
      </c>
      <c r="E33" s="23"/>
    </row>
    <row r="34" spans="1:5">
      <c r="A34" s="22"/>
      <c r="C34" s="25"/>
      <c r="D34" s="14" t="s">
        <v>170</v>
      </c>
      <c r="E34" s="23"/>
    </row>
    <row r="35" spans="1:5">
      <c r="A35" s="22"/>
      <c r="C35" s="26" t="s">
        <v>146</v>
      </c>
      <c r="D35" s="25" t="s">
        <v>171</v>
      </c>
      <c r="E35" s="23"/>
    </row>
    <row r="36" spans="1:5">
      <c r="A36" s="22"/>
      <c r="C36" s="25"/>
      <c r="D36" s="25" t="s">
        <v>172</v>
      </c>
      <c r="E36" s="23"/>
    </row>
    <row r="37" spans="1:5">
      <c r="A37" s="28"/>
      <c r="B37" s="29"/>
      <c r="C37" s="30"/>
      <c r="D37" s="30"/>
      <c r="E37" s="31"/>
    </row>
  </sheetData>
  <phoneticPr fontId="3"/>
  <pageMargins left="0.75" right="0.75" top="1" bottom="1" header="0.51200000000000001" footer="0.5120000000000000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A5352-AD90-4277-9DE4-1E0732445BCB}">
  <dimension ref="A1:Y46"/>
  <sheetViews>
    <sheetView showGridLines="0"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8.1640625" defaultRowHeight="11"/>
  <cols>
    <col min="1" max="1" width="2.75" style="83" customWidth="1"/>
    <col min="2" max="2" width="17.5" style="83" customWidth="1"/>
    <col min="3" max="3" width="8.58203125" style="83" customWidth="1"/>
    <col min="4" max="4" width="8.1640625" style="83" customWidth="1"/>
    <col min="5" max="5" width="8.25" style="83" bestFit="1" customWidth="1"/>
    <col min="6" max="16384" width="8.1640625" style="83"/>
  </cols>
  <sheetData>
    <row r="1" spans="1:25" ht="13">
      <c r="B1" s="284" t="s">
        <v>257</v>
      </c>
      <c r="F1" s="285"/>
      <c r="G1" s="83" t="s">
        <v>374</v>
      </c>
    </row>
    <row r="2" spans="1:25">
      <c r="B2" s="83" t="s">
        <v>309</v>
      </c>
      <c r="S2" s="83" t="s">
        <v>259</v>
      </c>
      <c r="U2" s="286" t="s">
        <v>245</v>
      </c>
      <c r="W2" s="83" t="s">
        <v>233</v>
      </c>
      <c r="Y2" s="83" t="s">
        <v>260</v>
      </c>
    </row>
    <row r="3" spans="1:25" ht="44">
      <c r="B3" s="39"/>
      <c r="C3" s="40" t="s">
        <v>261</v>
      </c>
      <c r="D3" s="40" t="s">
        <v>310</v>
      </c>
      <c r="E3" s="40" t="s">
        <v>263</v>
      </c>
      <c r="F3" s="40" t="s">
        <v>264</v>
      </c>
      <c r="G3" s="40" t="s">
        <v>265</v>
      </c>
      <c r="H3" s="40" t="s">
        <v>266</v>
      </c>
      <c r="I3" s="40" t="s">
        <v>267</v>
      </c>
      <c r="J3" s="40" t="s">
        <v>268</v>
      </c>
      <c r="K3" s="41" t="s">
        <v>269</v>
      </c>
      <c r="L3" s="40" t="s">
        <v>402</v>
      </c>
      <c r="M3" s="40" t="s">
        <v>270</v>
      </c>
      <c r="N3" s="40" t="s">
        <v>186</v>
      </c>
      <c r="O3" s="40" t="s">
        <v>270</v>
      </c>
      <c r="P3" s="40" t="s">
        <v>264</v>
      </c>
      <c r="Q3" s="40" t="s">
        <v>271</v>
      </c>
      <c r="R3" s="40" t="s">
        <v>272</v>
      </c>
      <c r="S3" s="42" t="s">
        <v>273</v>
      </c>
      <c r="T3" s="40" t="s">
        <v>403</v>
      </c>
      <c r="U3" s="43" t="s">
        <v>245</v>
      </c>
      <c r="V3" s="44" t="s">
        <v>274</v>
      </c>
      <c r="W3" s="42" t="s">
        <v>275</v>
      </c>
      <c r="X3" s="40" t="s">
        <v>276</v>
      </c>
      <c r="Y3" s="43" t="s">
        <v>277</v>
      </c>
    </row>
    <row r="4" spans="1:25" ht="19">
      <c r="B4" s="45"/>
      <c r="C4" s="46" t="s">
        <v>197</v>
      </c>
      <c r="D4" s="46" t="s">
        <v>198</v>
      </c>
      <c r="E4" s="46" t="s">
        <v>278</v>
      </c>
      <c r="F4" s="46" t="s">
        <v>200</v>
      </c>
      <c r="G4" s="46" t="s">
        <v>279</v>
      </c>
      <c r="H4" s="46" t="s">
        <v>280</v>
      </c>
      <c r="I4" s="46" t="s">
        <v>281</v>
      </c>
      <c r="J4" s="46" t="s">
        <v>282</v>
      </c>
      <c r="K4" s="47" t="s">
        <v>283</v>
      </c>
      <c r="L4" s="46" t="s">
        <v>284</v>
      </c>
      <c r="M4" s="46" t="s">
        <v>285</v>
      </c>
      <c r="N4" s="46" t="s">
        <v>286</v>
      </c>
      <c r="O4" s="46" t="s">
        <v>287</v>
      </c>
      <c r="P4" s="46" t="s">
        <v>288</v>
      </c>
      <c r="Q4" s="46" t="s">
        <v>289</v>
      </c>
      <c r="R4" s="46" t="s">
        <v>290</v>
      </c>
      <c r="S4" s="46" t="s">
        <v>291</v>
      </c>
      <c r="T4" s="48" t="s">
        <v>292</v>
      </c>
      <c r="U4" s="47" t="s">
        <v>293</v>
      </c>
      <c r="V4" s="46" t="s">
        <v>294</v>
      </c>
      <c r="W4" s="46" t="s">
        <v>295</v>
      </c>
      <c r="X4" s="46" t="s">
        <v>296</v>
      </c>
      <c r="Y4" s="47" t="s">
        <v>297</v>
      </c>
    </row>
    <row r="5" spans="1:25">
      <c r="A5" s="277">
        <v>1</v>
      </c>
      <c r="B5" s="268" t="s">
        <v>73</v>
      </c>
      <c r="C5" s="283"/>
      <c r="D5" s="312">
        <f>投入係数表!G5</f>
        <v>0.14303711563271113</v>
      </c>
      <c r="E5" s="302">
        <f>$C$9*D5</f>
        <v>14.303711563271113</v>
      </c>
      <c r="F5" s="312">
        <f>分析係数表!C8</f>
        <v>0.17333290637377241</v>
      </c>
      <c r="G5" s="302">
        <f>E5*F5</f>
        <v>2.4793038971939176</v>
      </c>
      <c r="H5" s="302">
        <f t="array" ref="H5:H43">MMULT(逆行列係数表!C5:AO43,G5:G43)</f>
        <v>2.7094998615681849</v>
      </c>
      <c r="I5" s="302">
        <f>C5+H5</f>
        <v>2.7094998615681849</v>
      </c>
      <c r="J5" s="312">
        <f>分析係数表!G8</f>
        <v>0.15155149614048036</v>
      </c>
      <c r="K5" s="304">
        <f>I5*J5</f>
        <v>0.41062875781308283</v>
      </c>
      <c r="L5" s="49" t="s">
        <v>132</v>
      </c>
      <c r="M5" s="50" t="s">
        <v>132</v>
      </c>
      <c r="N5" s="314">
        <f>分析係数表!I8</f>
        <v>1.1299182227411633E-2</v>
      </c>
      <c r="O5" s="306">
        <f>$M$44*N5</f>
        <v>0.13921324246026645</v>
      </c>
      <c r="P5" s="312">
        <f>分析係数表!C8</f>
        <v>0.17333290637377241</v>
      </c>
      <c r="Q5" s="306">
        <f t="shared" ref="Q5:Q12" si="0">O5*P5</f>
        <v>2.4130235921354642E-2</v>
      </c>
      <c r="R5" s="306">
        <f t="array" ref="R5:R43">MMULT(逆行列係数表!C5:AO43,Q5:Q43)</f>
        <v>3.6500063717571779E-2</v>
      </c>
      <c r="S5" s="307">
        <f>I5+R5</f>
        <v>2.7459999252857568</v>
      </c>
      <c r="T5" s="312">
        <f>分析係数表!F8</f>
        <v>0.42721038226158625</v>
      </c>
      <c r="U5" s="309">
        <f>S5*T5</f>
        <v>1.1731196777716155</v>
      </c>
      <c r="V5" s="316">
        <f>分析係数表!D8</f>
        <v>0.32298797552049696</v>
      </c>
      <c r="W5" s="287">
        <f t="shared" ref="W5:W43" si="1">ROUND(S5*V5,0)</f>
        <v>1</v>
      </c>
      <c r="X5" s="312">
        <f>分析係数表!E8</f>
        <v>0.12265584155979949</v>
      </c>
      <c r="Y5" s="288">
        <f t="shared" ref="Y5:Y43" si="2">ROUND(S5*X5,0)</f>
        <v>0</v>
      </c>
    </row>
    <row r="6" spans="1:25">
      <c r="A6" s="278">
        <v>2</v>
      </c>
      <c r="B6" s="268" t="s">
        <v>74</v>
      </c>
      <c r="C6" s="283"/>
      <c r="D6" s="312">
        <f>投入係数表!G6</f>
        <v>5.0070562579211349E-4</v>
      </c>
      <c r="E6" s="302">
        <f>$C$9*D6</f>
        <v>5.0070562579211352E-2</v>
      </c>
      <c r="F6" s="312">
        <f>分析係数表!C9</f>
        <v>0.39351462480142041</v>
      </c>
      <c r="G6" s="302">
        <f>E6*F6</f>
        <v>1.9703498646954396E-2</v>
      </c>
      <c r="H6" s="302">
        <v>2.8476846743135817E-2</v>
      </c>
      <c r="I6" s="302">
        <f>C6+H6</f>
        <v>2.8476846743135817E-2</v>
      </c>
      <c r="J6" s="312">
        <f>分析係数表!G9</f>
        <v>0.22817522849038765</v>
      </c>
      <c r="K6" s="304">
        <f t="shared" ref="K6:K38" si="3">I6*J6</f>
        <v>6.4977110123007669E-3</v>
      </c>
      <c r="L6" s="49"/>
      <c r="M6" s="50"/>
      <c r="N6" s="314">
        <f>分析係数表!I9</f>
        <v>5.0911500837573466E-4</v>
      </c>
      <c r="O6" s="306">
        <f>$M$44*N6</f>
        <v>6.2726266091389163E-3</v>
      </c>
      <c r="P6" s="312">
        <f>分析係数表!C9</f>
        <v>0.39351462480142041</v>
      </c>
      <c r="Q6" s="306">
        <f t="shared" si="0"/>
        <v>2.4683703066147064E-3</v>
      </c>
      <c r="R6" s="306">
        <v>3.3984997485787313E-3</v>
      </c>
      <c r="S6" s="307">
        <f>I6+R6</f>
        <v>3.187534649171455E-2</v>
      </c>
      <c r="T6" s="312">
        <f>分析係数表!F9</f>
        <v>0.63987813845992225</v>
      </c>
      <c r="U6" s="309">
        <f t="shared" ref="U6:U43" si="4">S6*T6</f>
        <v>2.0396337375883318E-2</v>
      </c>
      <c r="V6" s="316">
        <f>分析係数表!D9</f>
        <v>0.29572434079210003</v>
      </c>
      <c r="W6" s="287">
        <f t="shared" si="1"/>
        <v>0</v>
      </c>
      <c r="X6" s="312">
        <f>分析係数表!E9</f>
        <v>0.26862065342998215</v>
      </c>
      <c r="Y6" s="288">
        <f t="shared" si="2"/>
        <v>0</v>
      </c>
    </row>
    <row r="7" spans="1:25">
      <c r="A7" s="278">
        <v>3</v>
      </c>
      <c r="B7" s="268" t="s">
        <v>75</v>
      </c>
      <c r="C7" s="283"/>
      <c r="D7" s="312">
        <f>投入係数表!G7</f>
        <v>1.0699388268344141E-2</v>
      </c>
      <c r="E7" s="302">
        <f>$C$9*D7</f>
        <v>1.0699388268344141</v>
      </c>
      <c r="F7" s="312">
        <f>分析係数表!C10</f>
        <v>0.12671464860287895</v>
      </c>
      <c r="G7" s="302">
        <f>E7*F7</f>
        <v>0.13557692246889932</v>
      </c>
      <c r="H7" s="302">
        <v>0.14536124143814341</v>
      </c>
      <c r="I7" s="302">
        <f t="shared" ref="I7:I38" si="5">C7+H7</f>
        <v>0.14536124143814341</v>
      </c>
      <c r="J7" s="312">
        <f>分析係数表!G10</f>
        <v>0.17153349174243465</v>
      </c>
      <c r="K7" s="304">
        <f t="shared" si="3"/>
        <v>2.4934321307899823E-2</v>
      </c>
      <c r="L7" s="49"/>
      <c r="M7" s="50"/>
      <c r="N7" s="314">
        <f>分析係数表!I10</f>
        <v>1.1608350684055029E-3</v>
      </c>
      <c r="O7" s="306">
        <f>$M$44*N7</f>
        <v>1.430223980654702E-2</v>
      </c>
      <c r="P7" s="312">
        <f>分析係数表!C10</f>
        <v>0.12671464860287895</v>
      </c>
      <c r="Q7" s="306">
        <f t="shared" si="0"/>
        <v>1.8123032913207131E-3</v>
      </c>
      <c r="R7" s="306">
        <v>2.768885405295617E-3</v>
      </c>
      <c r="S7" s="307">
        <f>I7+R7</f>
        <v>0.14813012684343904</v>
      </c>
      <c r="T7" s="312">
        <f>分析係数表!F10</f>
        <v>0.47381340455197063</v>
      </c>
      <c r="U7" s="309">
        <f t="shared" si="4"/>
        <v>7.0186039716405108E-2</v>
      </c>
      <c r="V7" s="316">
        <f>分析係数表!D10</f>
        <v>9.5045460793747427E-2</v>
      </c>
      <c r="W7" s="287">
        <f t="shared" si="1"/>
        <v>0</v>
      </c>
      <c r="X7" s="312">
        <f>分析係数表!E10</f>
        <v>4.2279520059697977E-2</v>
      </c>
      <c r="Y7" s="288">
        <f t="shared" si="2"/>
        <v>0</v>
      </c>
    </row>
    <row r="8" spans="1:25">
      <c r="A8" s="278">
        <v>4</v>
      </c>
      <c r="B8" s="268" t="s">
        <v>76</v>
      </c>
      <c r="C8" s="283"/>
      <c r="D8" s="312">
        <f>投入係数表!G8</f>
        <v>2.0917947693772603E-4</v>
      </c>
      <c r="E8" s="302">
        <f>$C$9*D8</f>
        <v>2.0917947693772605E-2</v>
      </c>
      <c r="F8" s="312">
        <f>分析係数表!C11</f>
        <v>9.348517078458185E-3</v>
      </c>
      <c r="G8" s="302">
        <f t="shared" ref="G8:G38" si="6">E8*F8</f>
        <v>1.9555179126152819E-4</v>
      </c>
      <c r="H8" s="302">
        <v>6.1801806303383149E-3</v>
      </c>
      <c r="I8" s="302">
        <f t="shared" si="5"/>
        <v>6.1801806303383149E-3</v>
      </c>
      <c r="J8" s="312">
        <f>分析係数表!G11</f>
        <v>0.2579516055394917</v>
      </c>
      <c r="K8" s="304">
        <f t="shared" si="3"/>
        <v>1.5941875161198363E-3</v>
      </c>
      <c r="L8" s="49"/>
      <c r="M8" s="50"/>
      <c r="N8" s="314">
        <f>分析係数表!I11</f>
        <v>-1.9466162084954558E-5</v>
      </c>
      <c r="O8" s="306">
        <f t="shared" ref="O8:O43" si="7">$M$44*N8</f>
        <v>-2.3983572329060559E-4</v>
      </c>
      <c r="P8" s="312">
        <f>分析係数表!C11</f>
        <v>9.348517078458185E-3</v>
      </c>
      <c r="Q8" s="306">
        <f t="shared" si="0"/>
        <v>-2.2421083552065977E-6</v>
      </c>
      <c r="R8" s="306">
        <v>1.4990871350804204E-3</v>
      </c>
      <c r="S8" s="307">
        <f>I8+R8</f>
        <v>7.6792677654187354E-3</v>
      </c>
      <c r="T8" s="312">
        <f>分析係数表!F11</f>
        <v>0.54360066960888753</v>
      </c>
      <c r="U8" s="309">
        <f t="shared" si="4"/>
        <v>4.1744550993875699E-3</v>
      </c>
      <c r="V8" s="316">
        <f>分析係数表!D11</f>
        <v>4.0785268604474206E-2</v>
      </c>
      <c r="W8" s="287">
        <f t="shared" si="1"/>
        <v>0</v>
      </c>
      <c r="X8" s="312">
        <f>分析係数表!E11</f>
        <v>3.926343022371024E-2</v>
      </c>
      <c r="Y8" s="288">
        <f t="shared" si="2"/>
        <v>0</v>
      </c>
    </row>
    <row r="9" spans="1:25">
      <c r="A9" s="278">
        <v>5</v>
      </c>
      <c r="B9" s="268" t="s">
        <v>77</v>
      </c>
      <c r="C9" s="282">
        <f>'データ入力（最終需要額等）'!C10</f>
        <v>100</v>
      </c>
      <c r="D9" s="312">
        <f>投入係数表!G9</f>
        <v>0.2265413735235573</v>
      </c>
      <c r="E9" s="302">
        <f t="shared" ref="E9:E38" si="8">$C$9*D9</f>
        <v>22.654137352355729</v>
      </c>
      <c r="F9" s="312">
        <f>分析係数表!C12</f>
        <v>0.26169189557273109</v>
      </c>
      <c r="G9" s="302">
        <f t="shared" si="6"/>
        <v>5.9284041463029826</v>
      </c>
      <c r="H9" s="302">
        <v>6.4133448608876806</v>
      </c>
      <c r="I9" s="302">
        <f t="shared" si="5"/>
        <v>106.41334486088768</v>
      </c>
      <c r="J9" s="312">
        <f>分析係数表!G12</f>
        <v>0.13770114594385849</v>
      </c>
      <c r="K9" s="304">
        <f t="shared" si="3"/>
        <v>14.653239531063237</v>
      </c>
      <c r="L9" s="49"/>
      <c r="M9" s="50"/>
      <c r="N9" s="314">
        <f>分析係数表!I12</f>
        <v>0.10146071966313146</v>
      </c>
      <c r="O9" s="306">
        <f t="shared" si="7"/>
        <v>1.2500617728237366</v>
      </c>
      <c r="P9" s="312">
        <f>分析係数表!C12</f>
        <v>0.26169189557273109</v>
      </c>
      <c r="Q9" s="306">
        <f t="shared" si="0"/>
        <v>0.32713103491325241</v>
      </c>
      <c r="R9" s="306">
        <v>0.37574892936867743</v>
      </c>
      <c r="S9" s="307">
        <f>I9+R9</f>
        <v>106.78909379025636</v>
      </c>
      <c r="T9" s="312">
        <f>分析係数表!F12</f>
        <v>0.33651535386825859</v>
      </c>
      <c r="U9" s="309">
        <f t="shared" si="4"/>
        <v>35.936169686098772</v>
      </c>
      <c r="V9" s="316">
        <f>分析係数表!D12</f>
        <v>3.4578030097235327E-2</v>
      </c>
      <c r="W9" s="287">
        <f t="shared" si="1"/>
        <v>4</v>
      </c>
      <c r="X9" s="312">
        <f>分析係数表!E12</f>
        <v>3.3355134693599395E-2</v>
      </c>
      <c r="Y9" s="288">
        <f t="shared" si="2"/>
        <v>4</v>
      </c>
    </row>
    <row r="10" spans="1:25">
      <c r="A10" s="278">
        <v>6</v>
      </c>
      <c r="B10" s="268" t="s">
        <v>78</v>
      </c>
      <c r="C10" s="283"/>
      <c r="D10" s="312">
        <f>投入係数表!G10</f>
        <v>1.0189217507848964E-3</v>
      </c>
      <c r="E10" s="302">
        <f t="shared" si="8"/>
        <v>0.10189217507848963</v>
      </c>
      <c r="F10" s="312">
        <f>分析係数表!C13</f>
        <v>8.2810371123538395E-2</v>
      </c>
      <c r="G10" s="302">
        <f t="shared" si="6"/>
        <v>8.4377288328342757E-3</v>
      </c>
      <c r="H10" s="302">
        <v>1.3652231022384033E-2</v>
      </c>
      <c r="I10" s="302">
        <f t="shared" si="5"/>
        <v>1.3652231022384033E-2</v>
      </c>
      <c r="J10" s="312">
        <f>分析係数表!G13</f>
        <v>0.2721720626600464</v>
      </c>
      <c r="K10" s="304">
        <f t="shared" si="3"/>
        <v>3.7157558772737361E-3</v>
      </c>
      <c r="L10" s="49"/>
      <c r="M10" s="50"/>
      <c r="N10" s="314">
        <f>分析係数表!I13</f>
        <v>1.212874021164739E-2</v>
      </c>
      <c r="O10" s="306">
        <f t="shared" si="7"/>
        <v>0.14943393405280458</v>
      </c>
      <c r="P10" s="312">
        <f>分析係数表!C13</f>
        <v>8.2810371123538395E-2</v>
      </c>
      <c r="Q10" s="306">
        <f t="shared" si="0"/>
        <v>1.237467953736311E-2</v>
      </c>
      <c r="R10" s="306">
        <v>1.4093482793062594E-2</v>
      </c>
      <c r="S10" s="307">
        <f t="shared" ref="S10:S38" si="9">I10+R10</f>
        <v>2.7745713815446625E-2</v>
      </c>
      <c r="T10" s="312">
        <f>分析係数表!F13</f>
        <v>0.39077170920544851</v>
      </c>
      <c r="U10" s="309">
        <f t="shared" si="4"/>
        <v>1.0842240010787305E-2</v>
      </c>
      <c r="V10" s="316">
        <f>分析係数表!D13</f>
        <v>0.12720758845381647</v>
      </c>
      <c r="W10" s="287">
        <f t="shared" si="1"/>
        <v>0</v>
      </c>
      <c r="X10" s="312">
        <f>分析係数表!E13</f>
        <v>9.5492852763317662E-2</v>
      </c>
      <c r="Y10" s="288">
        <f t="shared" si="2"/>
        <v>0</v>
      </c>
    </row>
    <row r="11" spans="1:25">
      <c r="A11" s="278">
        <v>7</v>
      </c>
      <c r="B11" s="268" t="s">
        <v>79</v>
      </c>
      <c r="C11" s="283"/>
      <c r="D11" s="312">
        <f>投入係数表!G11</f>
        <v>1.6139947695665631E-2</v>
      </c>
      <c r="E11" s="302">
        <f t="shared" si="8"/>
        <v>1.6139947695665631</v>
      </c>
      <c r="F11" s="312">
        <f>分析係数表!C14</f>
        <v>0.29759344347769412</v>
      </c>
      <c r="G11" s="302">
        <f t="shared" si="6"/>
        <v>0.48031426123030091</v>
      </c>
      <c r="H11" s="302">
        <v>0.64155590683496488</v>
      </c>
      <c r="I11" s="302">
        <f t="shared" si="5"/>
        <v>0.64155590683496488</v>
      </c>
      <c r="J11" s="312">
        <f>分析係数表!G14</f>
        <v>0.17335642824825784</v>
      </c>
      <c r="K11" s="304">
        <f t="shared" si="3"/>
        <v>0.11121784053048157</v>
      </c>
      <c r="L11" s="49"/>
      <c r="M11" s="50"/>
      <c r="N11" s="314">
        <f>分析係数表!I14</f>
        <v>1.9165801846449152E-3</v>
      </c>
      <c r="O11" s="306">
        <f t="shared" si="7"/>
        <v>2.3613509063711707E-2</v>
      </c>
      <c r="P11" s="312">
        <f>分析係数表!C14</f>
        <v>0.29759344347769412</v>
      </c>
      <c r="Q11" s="306">
        <f t="shared" si="0"/>
        <v>7.0272254748617079E-3</v>
      </c>
      <c r="R11" s="306">
        <v>2.6415655236769382E-2</v>
      </c>
      <c r="S11" s="307">
        <f t="shared" si="9"/>
        <v>0.66797156207173425</v>
      </c>
      <c r="T11" s="312">
        <f>分析係数表!F14</f>
        <v>0.35598651785260127</v>
      </c>
      <c r="U11" s="309">
        <f t="shared" si="4"/>
        <v>0.23778887040647939</v>
      </c>
      <c r="V11" s="316">
        <f>分析係数表!D14</f>
        <v>4.3833041969742803E-2</v>
      </c>
      <c r="W11" s="287">
        <f t="shared" si="1"/>
        <v>0</v>
      </c>
      <c r="X11" s="312">
        <f>分析係数表!E14</f>
        <v>3.8757158040430381E-2</v>
      </c>
      <c r="Y11" s="288">
        <f t="shared" si="2"/>
        <v>0</v>
      </c>
    </row>
    <row r="12" spans="1:25">
      <c r="A12" s="278">
        <v>8</v>
      </c>
      <c r="B12" s="268" t="s">
        <v>80</v>
      </c>
      <c r="C12" s="283"/>
      <c r="D12" s="312">
        <f>投入係数表!G12</f>
        <v>1.1145669369593634E-2</v>
      </c>
      <c r="E12" s="302">
        <f t="shared" si="8"/>
        <v>1.1145669369593634</v>
      </c>
      <c r="F12" s="312">
        <f>分析係数表!C15</f>
        <v>0.21593049601829584</v>
      </c>
      <c r="G12" s="302">
        <f t="shared" si="6"/>
        <v>0.24066899154322799</v>
      </c>
      <c r="H12" s="302">
        <v>0.34880073930277883</v>
      </c>
      <c r="I12" s="302">
        <f t="shared" si="5"/>
        <v>0.34880073930277883</v>
      </c>
      <c r="J12" s="312">
        <f>分析係数表!G15</f>
        <v>0.1171240792325445</v>
      </c>
      <c r="K12" s="304">
        <f t="shared" si="3"/>
        <v>4.0852965426468768E-2</v>
      </c>
      <c r="L12" s="49"/>
      <c r="M12" s="50"/>
      <c r="N12" s="314">
        <f>分析係数表!I15</f>
        <v>7.9892300155183192E-3</v>
      </c>
      <c r="O12" s="306">
        <f t="shared" si="7"/>
        <v>9.8432487664726301E-2</v>
      </c>
      <c r="P12" s="312">
        <f>分析係数表!C15</f>
        <v>0.21593049601829584</v>
      </c>
      <c r="Q12" s="306">
        <f t="shared" si="0"/>
        <v>2.1254575885759137E-2</v>
      </c>
      <c r="R12" s="306">
        <v>5.584156073349425E-2</v>
      </c>
      <c r="S12" s="307">
        <f t="shared" si="9"/>
        <v>0.40464230003627311</v>
      </c>
      <c r="T12" s="312">
        <f>分析係数表!F15</f>
        <v>0.35842164855867914</v>
      </c>
      <c r="U12" s="309">
        <f t="shared" si="4"/>
        <v>0.14503256025557668</v>
      </c>
      <c r="V12" s="316">
        <f>分析係数表!D15</f>
        <v>1.5678367482667734E-2</v>
      </c>
      <c r="W12" s="287">
        <f t="shared" si="1"/>
        <v>0</v>
      </c>
      <c r="X12" s="312">
        <f>分析係数表!E15</f>
        <v>1.5634458686506418E-2</v>
      </c>
      <c r="Y12" s="288">
        <f t="shared" si="2"/>
        <v>0</v>
      </c>
    </row>
    <row r="13" spans="1:25">
      <c r="A13" s="278">
        <v>9</v>
      </c>
      <c r="B13" s="268" t="s">
        <v>81</v>
      </c>
      <c r="C13" s="283"/>
      <c r="D13" s="312">
        <f>投入係数表!G13</f>
        <v>4.8357373197956671E-3</v>
      </c>
      <c r="E13" s="302">
        <f t="shared" si="8"/>
        <v>0.48357373197956671</v>
      </c>
      <c r="F13" s="312">
        <f>分析係数表!C16</f>
        <v>0.18770505348742417</v>
      </c>
      <c r="G13" s="302">
        <f t="shared" si="6"/>
        <v>9.0769233226337884E-2</v>
      </c>
      <c r="H13" s="302">
        <v>0.1570124116821264</v>
      </c>
      <c r="I13" s="302">
        <f t="shared" si="5"/>
        <v>0.1570124116821264</v>
      </c>
      <c r="J13" s="312">
        <f>分析係数表!G16</f>
        <v>1.5279579137581789E-2</v>
      </c>
      <c r="K13" s="304">
        <f t="shared" si="3"/>
        <v>2.399083569879622E-3</v>
      </c>
      <c r="L13" s="49"/>
      <c r="M13" s="50"/>
      <c r="N13" s="314">
        <f>分析係数表!I16</f>
        <v>6.0242927132958465E-3</v>
      </c>
      <c r="O13" s="306">
        <f t="shared" si="7"/>
        <v>7.4223187596098097E-2</v>
      </c>
      <c r="P13" s="312">
        <f>分析係数表!C16</f>
        <v>0.18770505348742417</v>
      </c>
      <c r="Q13" s="306">
        <f t="shared" ref="Q13:Q38" si="10">O13*P13</f>
        <v>1.3932067397732711E-2</v>
      </c>
      <c r="R13" s="306">
        <v>2.7260413673950715E-2</v>
      </c>
      <c r="S13" s="307">
        <f t="shared" si="9"/>
        <v>0.18427282535607711</v>
      </c>
      <c r="T13" s="312">
        <f>分析係数表!F16</f>
        <v>0.2627694146106877</v>
      </c>
      <c r="U13" s="309">
        <f t="shared" si="4"/>
        <v>4.842126244747387E-2</v>
      </c>
      <c r="V13" s="316">
        <f>分析係数表!D16</f>
        <v>1.0339400475073228E-2</v>
      </c>
      <c r="W13" s="287">
        <f t="shared" si="1"/>
        <v>0</v>
      </c>
      <c r="X13" s="312">
        <f>分析係数表!E16</f>
        <v>1.0339400475073228E-2</v>
      </c>
      <c r="Y13" s="288">
        <f t="shared" si="2"/>
        <v>0</v>
      </c>
    </row>
    <row r="14" spans="1:25">
      <c r="A14" s="278">
        <v>10</v>
      </c>
      <c r="B14" s="268" t="s">
        <v>82</v>
      </c>
      <c r="C14" s="283"/>
      <c r="D14" s="312">
        <f>投入係数表!G14</f>
        <v>2.2777373406189631E-2</v>
      </c>
      <c r="E14" s="302">
        <f t="shared" si="8"/>
        <v>2.2777373406189629</v>
      </c>
      <c r="F14" s="312">
        <f>分析係数表!C17</f>
        <v>0.24245613901755958</v>
      </c>
      <c r="G14" s="302">
        <f t="shared" si="6"/>
        <v>0.55225140130259776</v>
      </c>
      <c r="H14" s="302">
        <v>0.65785911577996803</v>
      </c>
      <c r="I14" s="302">
        <f t="shared" si="5"/>
        <v>0.65785911577996803</v>
      </c>
      <c r="J14" s="312">
        <f>分析係数表!G17</f>
        <v>0.24054742090319753</v>
      </c>
      <c r="K14" s="304">
        <f t="shared" si="3"/>
        <v>0.15824631361852934</v>
      </c>
      <c r="L14" s="49"/>
      <c r="M14" s="50"/>
      <c r="N14" s="314">
        <f>分析係数表!I17</f>
        <v>2.8816966460243139E-3</v>
      </c>
      <c r="O14" s="306">
        <f t="shared" si="7"/>
        <v>3.5504368883146849E-2</v>
      </c>
      <c r="P14" s="312">
        <f>分析係数表!C17</f>
        <v>0.24245613901755958</v>
      </c>
      <c r="Q14" s="306">
        <f t="shared" si="10"/>
        <v>8.6082521976629696E-3</v>
      </c>
      <c r="R14" s="306">
        <v>2.1135332011840539E-2</v>
      </c>
      <c r="S14" s="307">
        <f t="shared" si="9"/>
        <v>0.67899444779180862</v>
      </c>
      <c r="T14" s="312">
        <f>分析係数表!F17</f>
        <v>0.42825667105631338</v>
      </c>
      <c r="U14" s="309">
        <f t="shared" si="4"/>
        <v>0.29078390187703973</v>
      </c>
      <c r="V14" s="316">
        <f>分析係数表!D17</f>
        <v>5.1560411778863557E-2</v>
      </c>
      <c r="W14" s="287">
        <f t="shared" si="1"/>
        <v>0</v>
      </c>
      <c r="X14" s="312">
        <f>分析係数表!E17</f>
        <v>4.9008807340167618E-2</v>
      </c>
      <c r="Y14" s="288">
        <f t="shared" si="2"/>
        <v>0</v>
      </c>
    </row>
    <row r="15" spans="1:25">
      <c r="A15" s="278">
        <v>11</v>
      </c>
      <c r="B15" s="268" t="s">
        <v>83</v>
      </c>
      <c r="C15" s="283"/>
      <c r="D15" s="312">
        <f>投入係数表!G15</f>
        <v>2.4481570909476399E-3</v>
      </c>
      <c r="E15" s="302">
        <f t="shared" si="8"/>
        <v>0.24481570909476399</v>
      </c>
      <c r="F15" s="312">
        <f>分析係数表!C18</f>
        <v>0.40831687749419565</v>
      </c>
      <c r="G15" s="302">
        <f t="shared" si="6"/>
        <v>9.9962385899101391E-2</v>
      </c>
      <c r="H15" s="302">
        <v>0.12837545641291206</v>
      </c>
      <c r="I15" s="302">
        <f t="shared" si="5"/>
        <v>0.12837545641291206</v>
      </c>
      <c r="J15" s="312">
        <f>分析係数表!G18</f>
        <v>0.21766947174074985</v>
      </c>
      <c r="K15" s="304">
        <f t="shared" si="3"/>
        <v>2.7943417781876229E-2</v>
      </c>
      <c r="L15" s="49"/>
      <c r="M15" s="50"/>
      <c r="N15" s="314">
        <f>分析係数表!I18</f>
        <v>4.4543159123807785E-4</v>
      </c>
      <c r="O15" s="306">
        <f t="shared" si="7"/>
        <v>5.4880056682379752E-3</v>
      </c>
      <c r="P15" s="312">
        <f>分析係数表!C18</f>
        <v>0.40831687749419565</v>
      </c>
      <c r="Q15" s="306">
        <f t="shared" si="10"/>
        <v>2.2408453381253766E-3</v>
      </c>
      <c r="R15" s="306">
        <v>7.1945126113408765E-3</v>
      </c>
      <c r="S15" s="307">
        <f t="shared" si="9"/>
        <v>0.13556996902425295</v>
      </c>
      <c r="T15" s="312">
        <f>分析係数表!F18</f>
        <v>0.48997194925916815</v>
      </c>
      <c r="U15" s="309">
        <f t="shared" si="4"/>
        <v>6.6425481983818258E-2</v>
      </c>
      <c r="V15" s="316">
        <f>分析係数表!D18</f>
        <v>3.8565313316438733E-2</v>
      </c>
      <c r="W15" s="287">
        <f t="shared" si="1"/>
        <v>0</v>
      </c>
      <c r="X15" s="312">
        <f>分析係数表!E18</f>
        <v>3.6576455199010559E-2</v>
      </c>
      <c r="Y15" s="288">
        <f t="shared" si="2"/>
        <v>0</v>
      </c>
    </row>
    <row r="16" spans="1:25">
      <c r="A16" s="278">
        <v>12</v>
      </c>
      <c r="B16" s="268" t="s">
        <v>84</v>
      </c>
      <c r="C16" s="283"/>
      <c r="D16" s="312">
        <f>投入係数表!G16</f>
        <v>0</v>
      </c>
      <c r="E16" s="302">
        <f t="shared" si="8"/>
        <v>0</v>
      </c>
      <c r="F16" s="312">
        <f>分析係数表!C19</f>
        <v>0.72110086081153413</v>
      </c>
      <c r="G16" s="302">
        <f t="shared" si="6"/>
        <v>0</v>
      </c>
      <c r="H16" s="302">
        <v>0.11260632581458105</v>
      </c>
      <c r="I16" s="302">
        <f t="shared" si="5"/>
        <v>0.11260632581458105</v>
      </c>
      <c r="J16" s="312">
        <f>分析係数表!G19</f>
        <v>6.2445810408374151E-2</v>
      </c>
      <c r="K16" s="304">
        <f t="shared" si="3"/>
        <v>7.0317932726009363E-3</v>
      </c>
      <c r="L16" s="49"/>
      <c r="M16" s="50"/>
      <c r="N16" s="314">
        <f>分析係数表!I19</f>
        <v>-1.2604560155461526E-4</v>
      </c>
      <c r="O16" s="306">
        <f t="shared" si="7"/>
        <v>-1.5529634390446E-3</v>
      </c>
      <c r="P16" s="312">
        <f>分析係数表!C19</f>
        <v>0.72110086081153413</v>
      </c>
      <c r="Q16" s="306">
        <f t="shared" si="10"/>
        <v>-1.1198432727039015E-3</v>
      </c>
      <c r="R16" s="306">
        <v>8.8572188481731567E-3</v>
      </c>
      <c r="S16" s="307">
        <f t="shared" si="9"/>
        <v>0.12146354466275421</v>
      </c>
      <c r="T16" s="312">
        <f>分析係数表!F19</f>
        <v>0.21331101927013058</v>
      </c>
      <c r="U16" s="309">
        <f t="shared" si="4"/>
        <v>2.590951251617513E-2</v>
      </c>
      <c r="V16" s="316">
        <f>分析係数表!D19</f>
        <v>1.2736199640345095E-2</v>
      </c>
      <c r="W16" s="287">
        <f t="shared" si="1"/>
        <v>0</v>
      </c>
      <c r="X16" s="312">
        <f>分析係数表!E19</f>
        <v>1.2523714081279422E-2</v>
      </c>
      <c r="Y16" s="288">
        <f t="shared" si="2"/>
        <v>0</v>
      </c>
    </row>
    <row r="17" spans="1:25">
      <c r="A17" s="278">
        <v>13</v>
      </c>
      <c r="B17" s="268" t="s">
        <v>85</v>
      </c>
      <c r="C17" s="283"/>
      <c r="D17" s="312">
        <f>投入係数表!G17</f>
        <v>1.365345680917058E-3</v>
      </c>
      <c r="E17" s="302">
        <f t="shared" si="8"/>
        <v>0.1365345680917058</v>
      </c>
      <c r="F17" s="312">
        <f>分析係数表!C20</f>
        <v>4.9598906854145253E-2</v>
      </c>
      <c r="G17" s="302">
        <f t="shared" si="6"/>
        <v>6.7719653251514687E-3</v>
      </c>
      <c r="H17" s="302">
        <v>9.9035578281127749E-3</v>
      </c>
      <c r="I17" s="302">
        <f t="shared" si="5"/>
        <v>9.9035578281127749E-3</v>
      </c>
      <c r="J17" s="312">
        <f>分析係数表!G20</f>
        <v>0.11671945764775135</v>
      </c>
      <c r="K17" s="304">
        <f t="shared" si="3"/>
        <v>1.1559378984804655E-3</v>
      </c>
      <c r="L17" s="49"/>
      <c r="M17" s="50"/>
      <c r="N17" s="314">
        <f>分析係数表!I20</f>
        <v>7.0439320449493942E-4</v>
      </c>
      <c r="O17" s="306">
        <f t="shared" si="7"/>
        <v>8.6785804486650374E-3</v>
      </c>
      <c r="P17" s="312">
        <f>分析係数表!C20</f>
        <v>4.9598906854145253E-2</v>
      </c>
      <c r="Q17" s="306">
        <f t="shared" si="10"/>
        <v>4.3044810329954329E-4</v>
      </c>
      <c r="R17" s="306">
        <v>9.8582317524362564E-4</v>
      </c>
      <c r="S17" s="307">
        <f t="shared" si="9"/>
        <v>1.08893810033564E-2</v>
      </c>
      <c r="T17" s="312">
        <f>分析係数表!F20</f>
        <v>0.2109583665362576</v>
      </c>
      <c r="U17" s="309">
        <f t="shared" si="4"/>
        <v>2.2972060290590199E-3</v>
      </c>
      <c r="V17" s="316">
        <f>分析係数表!D20</f>
        <v>3.0797631013066269E-2</v>
      </c>
      <c r="W17" s="287">
        <f t="shared" si="1"/>
        <v>0</v>
      </c>
      <c r="X17" s="312">
        <f>分析係数表!E20</f>
        <v>2.9972730221401771E-2</v>
      </c>
      <c r="Y17" s="288">
        <f t="shared" si="2"/>
        <v>0</v>
      </c>
    </row>
    <row r="18" spans="1:25">
      <c r="A18" s="278">
        <v>14</v>
      </c>
      <c r="B18" s="268" t="s">
        <v>86</v>
      </c>
      <c r="C18" s="283"/>
      <c r="D18" s="312">
        <f>投入係数表!G18</f>
        <v>1.2966761286463247E-2</v>
      </c>
      <c r="E18" s="302">
        <f t="shared" si="8"/>
        <v>1.2966761286463246</v>
      </c>
      <c r="F18" s="312">
        <f>分析係数表!C21</f>
        <v>0.28411166756853934</v>
      </c>
      <c r="G18" s="302">
        <f t="shared" si="6"/>
        <v>0.36840081720602513</v>
      </c>
      <c r="H18" s="302">
        <v>0.42505850891177432</v>
      </c>
      <c r="I18" s="302">
        <f t="shared" si="5"/>
        <v>0.42505850891177432</v>
      </c>
      <c r="J18" s="312">
        <f>分析係数表!G21</f>
        <v>0.29005387701730417</v>
      </c>
      <c r="K18" s="304">
        <f t="shared" si="3"/>
        <v>0.12328986846905449</v>
      </c>
      <c r="L18" s="49"/>
      <c r="M18" s="50"/>
      <c r="N18" s="314">
        <f>分析係数表!I21</f>
        <v>2.3737267060065176E-3</v>
      </c>
      <c r="O18" s="306">
        <f t="shared" si="7"/>
        <v>2.9245850257730906E-2</v>
      </c>
      <c r="P18" s="312">
        <f>分析係数表!C21</f>
        <v>0.28411166756853934</v>
      </c>
      <c r="Q18" s="306">
        <f t="shared" si="10"/>
        <v>8.309087286183724E-3</v>
      </c>
      <c r="R18" s="306">
        <v>1.6002380538268999E-2</v>
      </c>
      <c r="S18" s="307">
        <f t="shared" si="9"/>
        <v>0.44106088945004335</v>
      </c>
      <c r="T18" s="312">
        <f>分析係数表!F21</f>
        <v>0.45791147145628314</v>
      </c>
      <c r="U18" s="309">
        <f t="shared" si="4"/>
        <v>0.20196684088988637</v>
      </c>
      <c r="V18" s="316">
        <f>分析係数表!D21</f>
        <v>5.9847590028896828E-2</v>
      </c>
      <c r="W18" s="287">
        <f t="shared" si="1"/>
        <v>0</v>
      </c>
      <c r="X18" s="312">
        <f>分析係数表!E21</f>
        <v>5.4782163530779596E-2</v>
      </c>
      <c r="Y18" s="288">
        <f t="shared" si="2"/>
        <v>0</v>
      </c>
    </row>
    <row r="19" spans="1:25">
      <c r="A19" s="278">
        <v>15</v>
      </c>
      <c r="B19" s="268" t="s">
        <v>70</v>
      </c>
      <c r="C19" s="283"/>
      <c r="D19" s="312">
        <f>投入係数表!G19</f>
        <v>0</v>
      </c>
      <c r="E19" s="302">
        <f t="shared" si="8"/>
        <v>0</v>
      </c>
      <c r="F19" s="312">
        <f>分析係数表!C22</f>
        <v>0.28280144764930404</v>
      </c>
      <c r="G19" s="302">
        <f t="shared" si="6"/>
        <v>0</v>
      </c>
      <c r="H19" s="302">
        <v>1.6298703136043979E-2</v>
      </c>
      <c r="I19" s="302">
        <f t="shared" si="5"/>
        <v>1.6298703136043979E-2</v>
      </c>
      <c r="J19" s="312">
        <f>分析係数表!G22</f>
        <v>0.21325815420745545</v>
      </c>
      <c r="K19" s="304">
        <f t="shared" si="3"/>
        <v>3.4758313467680045E-3</v>
      </c>
      <c r="L19" s="49"/>
      <c r="M19" s="50"/>
      <c r="N19" s="314">
        <f>分析係数表!I22</f>
        <v>5.2408897921031505E-5</v>
      </c>
      <c r="O19" s="306">
        <f t="shared" si="7"/>
        <v>6.457115627054766E-4</v>
      </c>
      <c r="P19" s="312">
        <f>分析係数表!C22</f>
        <v>0.28280144764930404</v>
      </c>
      <c r="Q19" s="306">
        <f t="shared" si="10"/>
        <v>1.8260816469700314E-4</v>
      </c>
      <c r="R19" s="306">
        <v>2.7525837528952469E-3</v>
      </c>
      <c r="S19" s="307">
        <f t="shared" si="9"/>
        <v>1.9051286888939225E-2</v>
      </c>
      <c r="T19" s="312">
        <f>分析係数表!F22</f>
        <v>0.43073258580094059</v>
      </c>
      <c r="U19" s="309">
        <f t="shared" si="4"/>
        <v>8.2060100645083497E-3</v>
      </c>
      <c r="V19" s="316">
        <f>分析係数表!D22</f>
        <v>2.2938556731137788E-2</v>
      </c>
      <c r="W19" s="287">
        <f t="shared" si="1"/>
        <v>0</v>
      </c>
      <c r="X19" s="312">
        <f>分析係数表!E22</f>
        <v>2.2183368519679003E-2</v>
      </c>
      <c r="Y19" s="288">
        <f t="shared" si="2"/>
        <v>0</v>
      </c>
    </row>
    <row r="20" spans="1:25">
      <c r="A20" s="278">
        <v>16</v>
      </c>
      <c r="B20" s="268" t="s">
        <v>71</v>
      </c>
      <c r="C20" s="283"/>
      <c r="D20" s="312">
        <f>投入係数表!G20</f>
        <v>0</v>
      </c>
      <c r="E20" s="302">
        <f t="shared" si="8"/>
        <v>0</v>
      </c>
      <c r="F20" s="312">
        <f>分析係数表!C23</f>
        <v>0.31843177703160996</v>
      </c>
      <c r="G20" s="302">
        <f t="shared" si="6"/>
        <v>0</v>
      </c>
      <c r="H20" s="302">
        <v>2.302018889468524E-2</v>
      </c>
      <c r="I20" s="302">
        <f t="shared" si="5"/>
        <v>2.302018889468524E-2</v>
      </c>
      <c r="J20" s="312">
        <f>分析係数表!G23</f>
        <v>0.24379890925547271</v>
      </c>
      <c r="K20" s="304">
        <f t="shared" si="3"/>
        <v>5.6122969433792073E-3</v>
      </c>
      <c r="L20" s="49"/>
      <c r="M20" s="50"/>
      <c r="N20" s="314">
        <f>分析係数表!I23</f>
        <v>7.2227388731505603E-6</v>
      </c>
      <c r="O20" s="306">
        <f t="shared" si="7"/>
        <v>8.8988820406469047E-5</v>
      </c>
      <c r="P20" s="312">
        <f>分析係数表!C23</f>
        <v>0.31843177703160996</v>
      </c>
      <c r="Q20" s="306">
        <f t="shared" si="10"/>
        <v>2.8336868217978734E-5</v>
      </c>
      <c r="R20" s="306">
        <v>2.7149347212937851E-3</v>
      </c>
      <c r="S20" s="307">
        <f t="shared" si="9"/>
        <v>2.5735123615979023E-2</v>
      </c>
      <c r="T20" s="312">
        <f>分析係数表!F23</f>
        <v>0.43764444987651224</v>
      </c>
      <c r="U20" s="309">
        <f t="shared" si="4"/>
        <v>1.1262834017419178E-2</v>
      </c>
      <c r="V20" s="316">
        <f>分析係数表!D23</f>
        <v>3.7770855561684982E-2</v>
      </c>
      <c r="W20" s="287">
        <f t="shared" si="1"/>
        <v>0</v>
      </c>
      <c r="X20" s="312">
        <f>分析係数表!E23</f>
        <v>3.6503495425501575E-2</v>
      </c>
      <c r="Y20" s="288">
        <f t="shared" si="2"/>
        <v>0</v>
      </c>
    </row>
    <row r="21" spans="1:25">
      <c r="A21" s="278">
        <v>17</v>
      </c>
      <c r="B21" s="268" t="s">
        <v>72</v>
      </c>
      <c r="C21" s="283"/>
      <c r="D21" s="312">
        <f>投入係数表!G21</f>
        <v>0</v>
      </c>
      <c r="E21" s="302">
        <f t="shared" si="8"/>
        <v>0</v>
      </c>
      <c r="F21" s="312">
        <f>分析係数表!C24</f>
        <v>6.5709335168878003E-2</v>
      </c>
      <c r="G21" s="302">
        <f t="shared" si="6"/>
        <v>0</v>
      </c>
      <c r="H21" s="302">
        <v>1.6963515649438565E-3</v>
      </c>
      <c r="I21" s="302">
        <f t="shared" si="5"/>
        <v>1.6963515649438565E-3</v>
      </c>
      <c r="J21" s="312">
        <f>分析係数表!G24</f>
        <v>0.24633125110096343</v>
      </c>
      <c r="K21" s="304">
        <f t="shared" si="3"/>
        <v>4.178644032996974E-4</v>
      </c>
      <c r="L21" s="49"/>
      <c r="M21" s="50"/>
      <c r="N21" s="314">
        <f>分析係数表!I24</f>
        <v>2.8080599423907303E-4</v>
      </c>
      <c r="O21" s="306">
        <f t="shared" si="7"/>
        <v>3.4597117006807728E-3</v>
      </c>
      <c r="P21" s="312">
        <f>分析係数表!C24</f>
        <v>6.5709335168878003E-2</v>
      </c>
      <c r="Q21" s="306">
        <f t="shared" si="10"/>
        <v>2.2733535572772183E-4</v>
      </c>
      <c r="R21" s="306">
        <v>1.0409740582020656E-3</v>
      </c>
      <c r="S21" s="307">
        <f t="shared" si="9"/>
        <v>2.7373256231459221E-3</v>
      </c>
      <c r="T21" s="312">
        <f>分析係数表!F24</f>
        <v>0.36721364788140759</v>
      </c>
      <c r="U21" s="309">
        <f t="shared" si="4"/>
        <v>1.0051833275146612E-3</v>
      </c>
      <c r="V21" s="316">
        <f>分析係数表!D24</f>
        <v>3.9309475738153632E-2</v>
      </c>
      <c r="W21" s="287">
        <f t="shared" si="1"/>
        <v>0</v>
      </c>
      <c r="X21" s="312">
        <f>分析係数表!E24</f>
        <v>3.8550657867992791E-2</v>
      </c>
      <c r="Y21" s="288">
        <f t="shared" si="2"/>
        <v>0</v>
      </c>
    </row>
    <row r="22" spans="1:25">
      <c r="A22" s="278">
        <v>18</v>
      </c>
      <c r="B22" s="268" t="s">
        <v>87</v>
      </c>
      <c r="C22" s="283"/>
      <c r="D22" s="312">
        <f>投入係数表!G22</f>
        <v>0</v>
      </c>
      <c r="E22" s="302">
        <f t="shared" si="8"/>
        <v>0</v>
      </c>
      <c r="F22" s="312">
        <f>分析係数表!C25</f>
        <v>0.13092441386923714</v>
      </c>
      <c r="G22" s="302">
        <f t="shared" si="6"/>
        <v>0</v>
      </c>
      <c r="H22" s="302">
        <v>1.0559501505587003E-2</v>
      </c>
      <c r="I22" s="302">
        <f t="shared" si="5"/>
        <v>1.0559501505587003E-2</v>
      </c>
      <c r="J22" s="312">
        <f>分析係数表!G25</f>
        <v>0.2605848403511512</v>
      </c>
      <c r="K22" s="304">
        <f t="shared" si="3"/>
        <v>2.7516460140211301E-3</v>
      </c>
      <c r="L22" s="49"/>
      <c r="M22" s="50"/>
      <c r="N22" s="314">
        <f>分析係数表!I25</f>
        <v>9.8123550057191766E-5</v>
      </c>
      <c r="O22" s="306">
        <f t="shared" si="7"/>
        <v>1.2089456821073967E-3</v>
      </c>
      <c r="P22" s="312">
        <f>分析係数表!C25</f>
        <v>0.13092441386923714</v>
      </c>
      <c r="Q22" s="306">
        <f t="shared" si="10"/>
        <v>1.5828050482965601E-4</v>
      </c>
      <c r="R22" s="306">
        <v>4.0561316173629604E-3</v>
      </c>
      <c r="S22" s="307">
        <f t="shared" si="9"/>
        <v>1.4615633122949964E-2</v>
      </c>
      <c r="T22" s="312">
        <f>分析係数表!F25</f>
        <v>0.33318683873123567</v>
      </c>
      <c r="U22" s="309">
        <f t="shared" si="4"/>
        <v>4.8697365962912355E-3</v>
      </c>
      <c r="V22" s="316">
        <f>分析係数表!D25</f>
        <v>4.284059086963312E-2</v>
      </c>
      <c r="W22" s="287">
        <f t="shared" si="1"/>
        <v>0</v>
      </c>
      <c r="X22" s="312">
        <f>分析係数表!E25</f>
        <v>4.249917369780222E-2</v>
      </c>
      <c r="Y22" s="288">
        <f t="shared" si="2"/>
        <v>0</v>
      </c>
    </row>
    <row r="23" spans="1:25">
      <c r="A23" s="278">
        <v>19</v>
      </c>
      <c r="B23" s="268" t="s">
        <v>88</v>
      </c>
      <c r="C23" s="283"/>
      <c r="D23" s="312">
        <f>投入係数表!G23</f>
        <v>4.7325673515322631E-7</v>
      </c>
      <c r="E23" s="302">
        <f t="shared" si="8"/>
        <v>4.7325673515322634E-5</v>
      </c>
      <c r="F23" s="312">
        <f>分析係数表!C26</f>
        <v>0.15308736674872969</v>
      </c>
      <c r="G23" s="302">
        <f t="shared" si="6"/>
        <v>7.2449627380708393E-6</v>
      </c>
      <c r="H23" s="302">
        <v>5.6426998171437235E-3</v>
      </c>
      <c r="I23" s="302">
        <f t="shared" si="5"/>
        <v>5.6426998171437235E-3</v>
      </c>
      <c r="J23" s="312">
        <f>分析係数表!G26</f>
        <v>0.20415569699579933</v>
      </c>
      <c r="K23" s="304">
        <f t="shared" si="3"/>
        <v>1.1519893141070463E-3</v>
      </c>
      <c r="L23" s="49"/>
      <c r="M23" s="50"/>
      <c r="N23" s="314">
        <f>分析係数表!I26</f>
        <v>8.8175548492147558E-3</v>
      </c>
      <c r="O23" s="306">
        <f t="shared" si="7"/>
        <v>0.10863798604402428</v>
      </c>
      <c r="P23" s="312">
        <f>分析係数表!C26</f>
        <v>0.15308736674872969</v>
      </c>
      <c r="Q23" s="306">
        <f t="shared" si="10"/>
        <v>1.6631103212364922E-2</v>
      </c>
      <c r="R23" s="306">
        <v>1.8261957011678605E-2</v>
      </c>
      <c r="S23" s="307">
        <f t="shared" si="9"/>
        <v>2.3904656828822327E-2</v>
      </c>
      <c r="T23" s="312">
        <f>分析係数表!F26</f>
        <v>0.33811565690794865</v>
      </c>
      <c r="U23" s="309">
        <f t="shared" si="4"/>
        <v>8.0825387468363413E-3</v>
      </c>
      <c r="V23" s="316">
        <f>分析係数表!D26</f>
        <v>3.3929737559631502E-2</v>
      </c>
      <c r="W23" s="287">
        <f t="shared" si="1"/>
        <v>0</v>
      </c>
      <c r="X23" s="312">
        <f>分析係数表!E26</f>
        <v>3.3531988342571602E-2</v>
      </c>
      <c r="Y23" s="288">
        <f t="shared" si="2"/>
        <v>0</v>
      </c>
    </row>
    <row r="24" spans="1:25">
      <c r="A24" s="278">
        <v>20</v>
      </c>
      <c r="B24" s="268" t="s">
        <v>89</v>
      </c>
      <c r="C24" s="283"/>
      <c r="D24" s="312">
        <f>投入係数表!G24</f>
        <v>1.3724445319443563E-5</v>
      </c>
      <c r="E24" s="302">
        <f t="shared" si="8"/>
        <v>1.3724445319443564E-3</v>
      </c>
      <c r="F24" s="312">
        <f>分析係数表!C27</f>
        <v>0.18884998044104273</v>
      </c>
      <c r="G24" s="302">
        <f t="shared" si="6"/>
        <v>2.5918612301410775E-4</v>
      </c>
      <c r="H24" s="302">
        <v>1.8140783120986629E-3</v>
      </c>
      <c r="I24" s="302">
        <f t="shared" si="5"/>
        <v>1.8140783120986629E-3</v>
      </c>
      <c r="J24" s="312">
        <f>分析係数表!G27</f>
        <v>0.16481626532719168</v>
      </c>
      <c r="K24" s="304">
        <f t="shared" si="3"/>
        <v>2.9898961241115726E-4</v>
      </c>
      <c r="L24" s="49"/>
      <c r="M24" s="50"/>
      <c r="N24" s="314">
        <f>分析係数表!I27</f>
        <v>2.2388024205688101E-2</v>
      </c>
      <c r="O24" s="306">
        <f t="shared" si="7"/>
        <v>0.27583495683357379</v>
      </c>
      <c r="P24" s="312">
        <f>分析係数表!C27</f>
        <v>0.18884998044104273</v>
      </c>
      <c r="Q24" s="306">
        <f t="shared" si="10"/>
        <v>5.2091426202976278E-2</v>
      </c>
      <c r="R24" s="306">
        <v>5.2546684250250289E-2</v>
      </c>
      <c r="S24" s="307">
        <f t="shared" si="9"/>
        <v>5.4360762562348952E-2</v>
      </c>
      <c r="T24" s="312">
        <f>分析係数表!F27</f>
        <v>0.29536956526946395</v>
      </c>
      <c r="U24" s="309">
        <f t="shared" si="4"/>
        <v>1.6056514805757562E-2</v>
      </c>
      <c r="V24" s="316">
        <f>分析係数表!D27</f>
        <v>2.042747265118797E-2</v>
      </c>
      <c r="W24" s="287">
        <f t="shared" si="1"/>
        <v>0</v>
      </c>
      <c r="X24" s="312">
        <f>分析係数表!E27</f>
        <v>2.035082172191522E-2</v>
      </c>
      <c r="Y24" s="288">
        <f t="shared" si="2"/>
        <v>0</v>
      </c>
    </row>
    <row r="25" spans="1:25">
      <c r="A25" s="278">
        <v>21</v>
      </c>
      <c r="B25" s="268" t="s">
        <v>90</v>
      </c>
      <c r="C25" s="283"/>
      <c r="D25" s="312">
        <f>投入係数表!G25</f>
        <v>0</v>
      </c>
      <c r="E25" s="302">
        <f t="shared" si="8"/>
        <v>0</v>
      </c>
      <c r="F25" s="312">
        <f>分析係数表!C28</f>
        <v>0.2115566871254172</v>
      </c>
      <c r="G25" s="302">
        <f t="shared" si="6"/>
        <v>0</v>
      </c>
      <c r="H25" s="302">
        <v>3.3380147645959451E-2</v>
      </c>
      <c r="I25" s="302">
        <f t="shared" si="5"/>
        <v>3.3380147645959451E-2</v>
      </c>
      <c r="J25" s="312">
        <f>分析係数表!G28</f>
        <v>0.18177207604774032</v>
      </c>
      <c r="K25" s="304">
        <f t="shared" si="3"/>
        <v>6.067578736386141E-3</v>
      </c>
      <c r="L25" s="49"/>
      <c r="M25" s="50"/>
      <c r="N25" s="314">
        <f>分析係数表!I28</f>
        <v>7.2231792840574596E-3</v>
      </c>
      <c r="O25" s="306">
        <f t="shared" si="7"/>
        <v>8.8994246554054801E-2</v>
      </c>
      <c r="P25" s="312">
        <f>分析係数表!C28</f>
        <v>0.2115566871254172</v>
      </c>
      <c r="Q25" s="306">
        <f t="shared" si="10"/>
        <v>1.8827327974198411E-2</v>
      </c>
      <c r="R25" s="306">
        <v>2.4578063137862531E-2</v>
      </c>
      <c r="S25" s="307">
        <f t="shared" si="9"/>
        <v>5.7958210783821983E-2</v>
      </c>
      <c r="T25" s="312">
        <f>分析係数表!F28</f>
        <v>0.29628808224417325</v>
      </c>
      <c r="U25" s="309">
        <f t="shared" si="4"/>
        <v>1.7172327123442178E-2</v>
      </c>
      <c r="V25" s="316">
        <f>分析係数表!D28</f>
        <v>3.0551159487848582E-2</v>
      </c>
      <c r="W25" s="287">
        <f t="shared" si="1"/>
        <v>0</v>
      </c>
      <c r="X25" s="312">
        <f>分析係数表!E28</f>
        <v>3.018459578819983E-2</v>
      </c>
      <c r="Y25" s="288">
        <f t="shared" si="2"/>
        <v>0</v>
      </c>
    </row>
    <row r="26" spans="1:25">
      <c r="A26" s="278">
        <v>22</v>
      </c>
      <c r="B26" s="268" t="s">
        <v>64</v>
      </c>
      <c r="C26" s="283"/>
      <c r="D26" s="312">
        <f>投入係数表!G26</f>
        <v>6.31182507673858E-3</v>
      </c>
      <c r="E26" s="302">
        <f t="shared" si="8"/>
        <v>0.63118250767385797</v>
      </c>
      <c r="F26" s="312">
        <f>分析係数表!C29</f>
        <v>0.4024048564090591</v>
      </c>
      <c r="G26" s="302">
        <f t="shared" si="6"/>
        <v>0.25399090636840865</v>
      </c>
      <c r="H26" s="302">
        <v>0.32877671972691241</v>
      </c>
      <c r="I26" s="302">
        <f t="shared" si="5"/>
        <v>0.32877671972691241</v>
      </c>
      <c r="J26" s="312">
        <f>分析係数表!G29</f>
        <v>0.28848634430593861</v>
      </c>
      <c r="K26" s="304">
        <f t="shared" si="3"/>
        <v>9.4847593966915139E-2</v>
      </c>
      <c r="L26" s="49"/>
      <c r="M26" s="50"/>
      <c r="N26" s="314">
        <f>分析係数表!I29</f>
        <v>7.7130042947109994E-3</v>
      </c>
      <c r="O26" s="306">
        <f t="shared" si="7"/>
        <v>9.5029207898937415E-2</v>
      </c>
      <c r="P26" s="312">
        <f>分析係数表!C29</f>
        <v>0.4024048564090591</v>
      </c>
      <c r="Q26" s="306">
        <f t="shared" si="10"/>
        <v>3.8240214759238535E-2</v>
      </c>
      <c r="R26" s="306">
        <v>6.212018620013364E-2</v>
      </c>
      <c r="S26" s="307">
        <f t="shared" si="9"/>
        <v>0.39089690592704607</v>
      </c>
      <c r="T26" s="312">
        <f>分析係数表!F29</f>
        <v>0.40202182464221792</v>
      </c>
      <c r="U26" s="309">
        <f t="shared" si="4"/>
        <v>0.15714908736778846</v>
      </c>
      <c r="V26" s="316">
        <f>分析係数表!D29</f>
        <v>7.9194780809421356E-2</v>
      </c>
      <c r="W26" s="287">
        <f t="shared" si="1"/>
        <v>0</v>
      </c>
      <c r="X26" s="312">
        <f>分析係数表!E29</f>
        <v>6.5944675090492746E-2</v>
      </c>
      <c r="Y26" s="288">
        <f t="shared" si="2"/>
        <v>0</v>
      </c>
    </row>
    <row r="27" spans="1:25">
      <c r="A27" s="278">
        <v>23</v>
      </c>
      <c r="B27" s="268" t="s">
        <v>91</v>
      </c>
      <c r="C27" s="283"/>
      <c r="D27" s="312">
        <f>投入係数表!G27</f>
        <v>9.0297385067235586E-4</v>
      </c>
      <c r="E27" s="302">
        <f t="shared" si="8"/>
        <v>9.0297385067235586E-2</v>
      </c>
      <c r="F27" s="312">
        <f>分析係数表!C30</f>
        <v>1</v>
      </c>
      <c r="G27" s="302">
        <f t="shared" si="6"/>
        <v>9.0297385067235586E-2</v>
      </c>
      <c r="H27" s="302">
        <v>0.25199587202523865</v>
      </c>
      <c r="I27" s="302">
        <f t="shared" si="5"/>
        <v>0.25199587202523865</v>
      </c>
      <c r="J27" s="312">
        <f>分析係数表!G30</f>
        <v>0.33838967095036887</v>
      </c>
      <c r="K27" s="304">
        <f t="shared" si="3"/>
        <v>8.5272800215471775E-2</v>
      </c>
      <c r="L27" s="49"/>
      <c r="M27" s="50"/>
      <c r="N27" s="314">
        <f>分析係数表!I30</f>
        <v>0</v>
      </c>
      <c r="O27" s="306">
        <f t="shared" si="7"/>
        <v>0</v>
      </c>
      <c r="P27" s="312">
        <f>分析係数表!C30</f>
        <v>1</v>
      </c>
      <c r="Q27" s="306">
        <f t="shared" si="10"/>
        <v>0</v>
      </c>
      <c r="R27" s="306">
        <v>8.5825858251589657E-2</v>
      </c>
      <c r="S27" s="307">
        <f t="shared" si="9"/>
        <v>0.33782173027682832</v>
      </c>
      <c r="T27" s="312">
        <f>分析係数表!F30</f>
        <v>0.46362091424568164</v>
      </c>
      <c r="U27" s="309">
        <f t="shared" si="4"/>
        <v>0.15662121944300123</v>
      </c>
      <c r="V27" s="316">
        <f>分析係数表!D30</f>
        <v>7.3824536053885614E-2</v>
      </c>
      <c r="W27" s="287">
        <f t="shared" si="1"/>
        <v>0</v>
      </c>
      <c r="X27" s="312">
        <f>分析係数表!E30</f>
        <v>5.6949248710145881E-2</v>
      </c>
      <c r="Y27" s="288">
        <f t="shared" si="2"/>
        <v>0</v>
      </c>
    </row>
    <row r="28" spans="1:25">
      <c r="A28" s="278">
        <v>24</v>
      </c>
      <c r="B28" s="268" t="s">
        <v>92</v>
      </c>
      <c r="C28" s="283"/>
      <c r="D28" s="312">
        <f>投入係数表!G28</f>
        <v>1.5371378757776791E-2</v>
      </c>
      <c r="E28" s="302">
        <f t="shared" si="8"/>
        <v>1.537137875777679</v>
      </c>
      <c r="F28" s="312">
        <f>分析係数表!C31</f>
        <v>0.99932498158227889</v>
      </c>
      <c r="G28" s="302">
        <f t="shared" si="6"/>
        <v>1.5361002794009524</v>
      </c>
      <c r="H28" s="302">
        <v>2.1034294715121185</v>
      </c>
      <c r="I28" s="302">
        <f t="shared" si="5"/>
        <v>2.1034294715121185</v>
      </c>
      <c r="J28" s="312">
        <f>分析係数表!G31</f>
        <v>7.0262508387801376E-2</v>
      </c>
      <c r="K28" s="304">
        <f t="shared" si="3"/>
        <v>0.14779223088526883</v>
      </c>
      <c r="L28" s="49"/>
      <c r="M28" s="50"/>
      <c r="N28" s="314">
        <f>分析係数表!I31</f>
        <v>3.314462019579964E-2</v>
      </c>
      <c r="O28" s="306">
        <f t="shared" si="7"/>
        <v>0.40836318546818351</v>
      </c>
      <c r="P28" s="312">
        <f>分析係数表!C31</f>
        <v>0.99932498158227889</v>
      </c>
      <c r="Q28" s="306">
        <f t="shared" si="10"/>
        <v>0.40808753279687321</v>
      </c>
      <c r="R28" s="306">
        <v>0.56497300378814652</v>
      </c>
      <c r="S28" s="307">
        <f t="shared" si="9"/>
        <v>2.6684024753002649</v>
      </c>
      <c r="T28" s="312">
        <f>分析係数表!F31</f>
        <v>0.39948542779773355</v>
      </c>
      <c r="U28" s="309">
        <f t="shared" si="4"/>
        <v>1.0659879043818574</v>
      </c>
      <c r="V28" s="316">
        <f>分析係数表!D31</f>
        <v>2.9145126840892164E-3</v>
      </c>
      <c r="W28" s="287">
        <f t="shared" si="1"/>
        <v>0</v>
      </c>
      <c r="X28" s="312">
        <f>分析係数表!E31</f>
        <v>2.9145126840892164E-3</v>
      </c>
      <c r="Y28" s="288">
        <f t="shared" si="2"/>
        <v>0</v>
      </c>
    </row>
    <row r="29" spans="1:25">
      <c r="A29" s="278">
        <v>25</v>
      </c>
      <c r="B29" s="268" t="s">
        <v>1</v>
      </c>
      <c r="C29" s="283"/>
      <c r="D29" s="312">
        <f>投入係数表!G29</f>
        <v>1.9711143019131875E-3</v>
      </c>
      <c r="E29" s="302">
        <f t="shared" si="8"/>
        <v>0.19711143019131874</v>
      </c>
      <c r="F29" s="312">
        <f>分析係数表!C32</f>
        <v>0.9998360837770528</v>
      </c>
      <c r="G29" s="302">
        <f t="shared" si="6"/>
        <v>0.19707912043018205</v>
      </c>
      <c r="H29" s="302">
        <v>0.26247576560047586</v>
      </c>
      <c r="I29" s="302">
        <f t="shared" si="5"/>
        <v>0.26247576560047586</v>
      </c>
      <c r="J29" s="312">
        <f>分析係数表!G32</f>
        <v>0.11380414292785156</v>
      </c>
      <c r="K29" s="304">
        <f t="shared" si="3"/>
        <v>2.9870829543493817E-2</v>
      </c>
      <c r="L29" s="49"/>
      <c r="M29" s="50"/>
      <c r="N29" s="314">
        <f>分析係数表!I32</f>
        <v>7.2296973654795713E-3</v>
      </c>
      <c r="O29" s="306">
        <f t="shared" si="7"/>
        <v>8.9074553538324067E-2</v>
      </c>
      <c r="P29" s="312">
        <f>分析係数表!C32</f>
        <v>0.9998360837770528</v>
      </c>
      <c r="Q29" s="306">
        <f t="shared" si="10"/>
        <v>8.9059952773947362E-2</v>
      </c>
      <c r="R29" s="306">
        <v>0.12026934280242564</v>
      </c>
      <c r="S29" s="307">
        <f t="shared" si="9"/>
        <v>0.38274510840290149</v>
      </c>
      <c r="T29" s="312">
        <f>分析係数表!F32</f>
        <v>0.44272670787830282</v>
      </c>
      <c r="U29" s="309">
        <f t="shared" si="4"/>
        <v>0.16945148179974071</v>
      </c>
      <c r="V29" s="316">
        <f>分析係数表!D32</f>
        <v>2.1120085933633119E-2</v>
      </c>
      <c r="W29" s="287">
        <f t="shared" si="1"/>
        <v>0</v>
      </c>
      <c r="X29" s="312">
        <f>分析係数表!E32</f>
        <v>2.1120085933633119E-2</v>
      </c>
      <c r="Y29" s="288">
        <f t="shared" si="2"/>
        <v>0</v>
      </c>
    </row>
    <row r="30" spans="1:25">
      <c r="A30" s="278">
        <v>26</v>
      </c>
      <c r="B30" s="268" t="s">
        <v>2</v>
      </c>
      <c r="C30" s="283"/>
      <c r="D30" s="312">
        <f>投入係数表!G30</f>
        <v>1.4472190960985662E-3</v>
      </c>
      <c r="E30" s="302">
        <f t="shared" si="8"/>
        <v>0.14472190960985662</v>
      </c>
      <c r="F30" s="312">
        <f>分析係数表!C33</f>
        <v>0.99108509199615646</v>
      </c>
      <c r="G30" s="302">
        <f t="shared" si="6"/>
        <v>0.14343172709954419</v>
      </c>
      <c r="H30" s="302">
        <v>0.24199015256325035</v>
      </c>
      <c r="I30" s="302">
        <f t="shared" si="5"/>
        <v>0.24199015256325035</v>
      </c>
      <c r="J30" s="312">
        <f>分析係数表!G33</f>
        <v>0.4529749017181946</v>
      </c>
      <c r="K30" s="304">
        <f t="shared" si="3"/>
        <v>0.10961546557410924</v>
      </c>
      <c r="L30" s="49"/>
      <c r="M30" s="50"/>
      <c r="N30" s="314">
        <f>分析係数表!I33</f>
        <v>7.7168799106917146E-4</v>
      </c>
      <c r="O30" s="306">
        <f t="shared" si="7"/>
        <v>9.507695799769211E-3</v>
      </c>
      <c r="P30" s="312">
        <f>分析係数表!C33</f>
        <v>0.99108509199615646</v>
      </c>
      <c r="Q30" s="306">
        <f t="shared" si="10"/>
        <v>9.422935566385739E-3</v>
      </c>
      <c r="R30" s="306">
        <v>5.7333835045802764E-2</v>
      </c>
      <c r="S30" s="307">
        <f t="shared" si="9"/>
        <v>0.2993239876090531</v>
      </c>
      <c r="T30" s="312">
        <f>分析係数表!F33</f>
        <v>0.63278689994307047</v>
      </c>
      <c r="U30" s="309">
        <f t="shared" si="4"/>
        <v>0.18940829819773075</v>
      </c>
      <c r="V30" s="316">
        <f>分析係数表!D33</f>
        <v>8.7702783269007503E-2</v>
      </c>
      <c r="W30" s="287">
        <f t="shared" si="1"/>
        <v>0</v>
      </c>
      <c r="X30" s="312">
        <f>分析係数表!E33</f>
        <v>8.4336323251883824E-2</v>
      </c>
      <c r="Y30" s="288">
        <f t="shared" si="2"/>
        <v>0</v>
      </c>
    </row>
    <row r="31" spans="1:25">
      <c r="A31" s="278">
        <v>27</v>
      </c>
      <c r="B31" s="268" t="s">
        <v>65</v>
      </c>
      <c r="C31" s="283"/>
      <c r="D31" s="312">
        <f>投入係数表!G31</f>
        <v>6.8147550091859133E-2</v>
      </c>
      <c r="E31" s="302">
        <f t="shared" si="8"/>
        <v>6.8147550091859133</v>
      </c>
      <c r="F31" s="312">
        <f>分析係数表!C34</f>
        <v>0.24606089914510665</v>
      </c>
      <c r="G31" s="302">
        <f t="shared" si="6"/>
        <v>1.6768447450139052</v>
      </c>
      <c r="H31" s="302">
        <v>1.9197272859655805</v>
      </c>
      <c r="I31" s="302">
        <f t="shared" si="5"/>
        <v>1.9197272859655805</v>
      </c>
      <c r="J31" s="312">
        <f>分析係数表!G34</f>
        <v>0.43749758717185111</v>
      </c>
      <c r="K31" s="304">
        <f t="shared" si="3"/>
        <v>0.83987605563790768</v>
      </c>
      <c r="L31" s="49"/>
      <c r="M31" s="50"/>
      <c r="N31" s="314">
        <f>分析係数表!I34</f>
        <v>0.137069350800852</v>
      </c>
      <c r="O31" s="306">
        <f t="shared" si="7"/>
        <v>1.6887831688047321</v>
      </c>
      <c r="P31" s="312">
        <f>分析係数表!C34</f>
        <v>0.24606089914510665</v>
      </c>
      <c r="Q31" s="306">
        <f t="shared" si="10"/>
        <v>0.41554350497721482</v>
      </c>
      <c r="R31" s="306">
        <v>0.46226141278233757</v>
      </c>
      <c r="S31" s="307">
        <f t="shared" si="9"/>
        <v>2.381988698747918</v>
      </c>
      <c r="T31" s="312">
        <f>分析係数表!F34</f>
        <v>0.68044247766447119</v>
      </c>
      <c r="U31" s="309">
        <f t="shared" si="4"/>
        <v>1.620806291944803</v>
      </c>
      <c r="V31" s="316">
        <f>分析係数表!D34</f>
        <v>0.15389009392691583</v>
      </c>
      <c r="W31" s="287">
        <f t="shared" si="1"/>
        <v>0</v>
      </c>
      <c r="X31" s="312">
        <f>分析係数表!E34</f>
        <v>0.1433320704064108</v>
      </c>
      <c r="Y31" s="288">
        <f t="shared" si="2"/>
        <v>0</v>
      </c>
    </row>
    <row r="32" spans="1:25">
      <c r="A32" s="278">
        <v>28</v>
      </c>
      <c r="B32" s="268" t="s">
        <v>66</v>
      </c>
      <c r="C32" s="283"/>
      <c r="D32" s="312">
        <f>投入係数表!G32</f>
        <v>7.2976188560627498E-3</v>
      </c>
      <c r="E32" s="302">
        <f t="shared" si="8"/>
        <v>0.72976188560627497</v>
      </c>
      <c r="F32" s="312">
        <f>分析係数表!C35</f>
        <v>0.75377646979277246</v>
      </c>
      <c r="G32" s="302">
        <f t="shared" si="6"/>
        <v>0.55007733792161495</v>
      </c>
      <c r="H32" s="302">
        <v>0.89795219294675388</v>
      </c>
      <c r="I32" s="302">
        <f t="shared" si="5"/>
        <v>0.89795219294675388</v>
      </c>
      <c r="J32" s="312">
        <f>分析係数表!G35</f>
        <v>0.30282397072447498</v>
      </c>
      <c r="K32" s="304">
        <f t="shared" si="3"/>
        <v>0.27192144858888589</v>
      </c>
      <c r="L32" s="49"/>
      <c r="M32" s="50"/>
      <c r="N32" s="314">
        <f>分析係数表!I35</f>
        <v>5.7629969222324183E-2</v>
      </c>
      <c r="O32" s="306">
        <f t="shared" si="7"/>
        <v>0.71003854233466512</v>
      </c>
      <c r="P32" s="312">
        <f>分析係数表!C35</f>
        <v>0.75377646979277246</v>
      </c>
      <c r="Q32" s="306">
        <f t="shared" si="10"/>
        <v>0.53521034585782989</v>
      </c>
      <c r="R32" s="306">
        <v>0.83011077008757117</v>
      </c>
      <c r="S32" s="307">
        <f t="shared" si="9"/>
        <v>1.7280629630343252</v>
      </c>
      <c r="T32" s="312">
        <f>分析係数表!F35</f>
        <v>0.60548890850388704</v>
      </c>
      <c r="U32" s="309">
        <f t="shared" si="4"/>
        <v>1.0463229573136463</v>
      </c>
      <c r="V32" s="316">
        <f>分析係数表!D35</f>
        <v>4.0363234612300396E-2</v>
      </c>
      <c r="W32" s="287">
        <f t="shared" si="1"/>
        <v>0</v>
      </c>
      <c r="X32" s="312">
        <f>分析係数表!E35</f>
        <v>3.9154079363329694E-2</v>
      </c>
      <c r="Y32" s="288">
        <f t="shared" si="2"/>
        <v>0</v>
      </c>
    </row>
    <row r="33" spans="1:25">
      <c r="A33" s="278">
        <v>29</v>
      </c>
      <c r="B33" s="268" t="s">
        <v>93</v>
      </c>
      <c r="C33" s="283"/>
      <c r="D33" s="312">
        <f>投入係数表!G33</f>
        <v>3.9488541981185206E-3</v>
      </c>
      <c r="E33" s="302">
        <f t="shared" si="8"/>
        <v>0.39488541981185205</v>
      </c>
      <c r="F33" s="312">
        <f>分析係数表!C36</f>
        <v>0.99118010215945485</v>
      </c>
      <c r="G33" s="302">
        <f t="shared" si="6"/>
        <v>0.3914025707503907</v>
      </c>
      <c r="H33" s="302">
        <v>0.73787561414133696</v>
      </c>
      <c r="I33" s="302">
        <f t="shared" si="5"/>
        <v>0.73787561414133696</v>
      </c>
      <c r="J33" s="312">
        <f>分析係数表!G36</f>
        <v>5.8650173764370726E-2</v>
      </c>
      <c r="K33" s="304">
        <f t="shared" si="3"/>
        <v>4.3276532985881175E-2</v>
      </c>
      <c r="L33" s="49"/>
      <c r="M33" s="50"/>
      <c r="N33" s="314">
        <f>分析係数表!I36</f>
        <v>0.2375179181177472</v>
      </c>
      <c r="O33" s="306">
        <f t="shared" si="7"/>
        <v>2.9263745692468746</v>
      </c>
      <c r="P33" s="312">
        <f>分析係数表!C36</f>
        <v>0.99118010215945485</v>
      </c>
      <c r="Q33" s="306">
        <f t="shared" si="10"/>
        <v>2.9005642445029478</v>
      </c>
      <c r="R33" s="306">
        <v>3.1712593594688538</v>
      </c>
      <c r="S33" s="307">
        <f t="shared" si="9"/>
        <v>3.9091349736101906</v>
      </c>
      <c r="T33" s="312">
        <f>分析係数表!F36</f>
        <v>0.81306518983088305</v>
      </c>
      <c r="U33" s="309">
        <f t="shared" si="4"/>
        <v>3.1783815693929136</v>
      </c>
      <c r="V33" s="316">
        <f>分析係数表!D36</f>
        <v>1.5774342104513773E-2</v>
      </c>
      <c r="W33" s="287">
        <f t="shared" si="1"/>
        <v>0</v>
      </c>
      <c r="X33" s="312">
        <f>分析係数表!E36</f>
        <v>1.3229670821596217E-2</v>
      </c>
      <c r="Y33" s="288">
        <f t="shared" si="2"/>
        <v>0</v>
      </c>
    </row>
    <row r="34" spans="1:25">
      <c r="A34" s="278">
        <v>30</v>
      </c>
      <c r="B34" s="268" t="s">
        <v>94</v>
      </c>
      <c r="C34" s="283"/>
      <c r="D34" s="312">
        <f>投入係数表!G34</f>
        <v>3.8673120626516198E-2</v>
      </c>
      <c r="E34" s="302">
        <f t="shared" si="8"/>
        <v>3.86731206265162</v>
      </c>
      <c r="F34" s="312">
        <f>分析係数表!C37</f>
        <v>0.58105140483022077</v>
      </c>
      <c r="G34" s="302">
        <f t="shared" si="6"/>
        <v>2.2471071069205824</v>
      </c>
      <c r="H34" s="302">
        <v>2.7885124797206768</v>
      </c>
      <c r="I34" s="302">
        <f t="shared" si="5"/>
        <v>2.7885124797206768</v>
      </c>
      <c r="J34" s="312">
        <f>分析係数表!G37</f>
        <v>0.40235165952905672</v>
      </c>
      <c r="K34" s="304">
        <f t="shared" si="3"/>
        <v>1.1219626238330995</v>
      </c>
      <c r="L34" s="49"/>
      <c r="M34" s="50"/>
      <c r="N34" s="314">
        <f>分析係数表!I37</f>
        <v>4.2719417558337268E-2</v>
      </c>
      <c r="O34" s="306">
        <f t="shared" si="7"/>
        <v>0.52633088967116415</v>
      </c>
      <c r="P34" s="312">
        <f>分析係数表!C37</f>
        <v>0.58105140483022077</v>
      </c>
      <c r="Q34" s="306">
        <f t="shared" si="10"/>
        <v>0.30582530284896986</v>
      </c>
      <c r="R34" s="306">
        <v>0.41297375352581411</v>
      </c>
      <c r="S34" s="307">
        <f t="shared" si="9"/>
        <v>3.2014862332464911</v>
      </c>
      <c r="T34" s="312">
        <f>分析係数表!F37</f>
        <v>0.63403708963374472</v>
      </c>
      <c r="U34" s="309">
        <f t="shared" si="4"/>
        <v>2.0298610138301054</v>
      </c>
      <c r="V34" s="316">
        <f>分析係数表!D37</f>
        <v>7.9200513574427991E-2</v>
      </c>
      <c r="W34" s="287">
        <f t="shared" si="1"/>
        <v>0</v>
      </c>
      <c r="X34" s="312">
        <f>分析係数表!E37</f>
        <v>7.3600662533244779E-2</v>
      </c>
      <c r="Y34" s="288">
        <f t="shared" si="2"/>
        <v>0</v>
      </c>
    </row>
    <row r="35" spans="1:25">
      <c r="A35" s="278">
        <v>31</v>
      </c>
      <c r="B35" s="268" t="s">
        <v>95</v>
      </c>
      <c r="C35" s="283"/>
      <c r="D35" s="312">
        <f>投入係数表!G35</f>
        <v>4.801662834864634E-3</v>
      </c>
      <c r="E35" s="302">
        <f t="shared" si="8"/>
        <v>0.4801662834864634</v>
      </c>
      <c r="F35" s="312">
        <f>分析係数表!C38</f>
        <v>0.47456671407271833</v>
      </c>
      <c r="G35" s="302">
        <f t="shared" si="6"/>
        <v>0.2278709353626803</v>
      </c>
      <c r="H35" s="302">
        <v>0.49854681841854143</v>
      </c>
      <c r="I35" s="302">
        <f t="shared" si="5"/>
        <v>0.49854681841854143</v>
      </c>
      <c r="J35" s="312">
        <f>分析係数表!G38</f>
        <v>0.18003386475673192</v>
      </c>
      <c r="K35" s="304">
        <f t="shared" si="3"/>
        <v>8.9755310482062672E-2</v>
      </c>
      <c r="L35" s="49"/>
      <c r="M35" s="50"/>
      <c r="N35" s="314">
        <f>分析係数表!I38</f>
        <v>5.150358926080905E-2</v>
      </c>
      <c r="O35" s="306">
        <f t="shared" si="7"/>
        <v>0.63455757372818777</v>
      </c>
      <c r="P35" s="312">
        <f>分析係数表!C38</f>
        <v>0.47456671407271833</v>
      </c>
      <c r="Q35" s="306">
        <f t="shared" si="10"/>
        <v>0.30113990265414275</v>
      </c>
      <c r="R35" s="306">
        <v>0.42076310039469422</v>
      </c>
      <c r="S35" s="307">
        <f t="shared" si="9"/>
        <v>0.91930991881323565</v>
      </c>
      <c r="T35" s="312">
        <f>分析係数表!F38</f>
        <v>0.4997199825516766</v>
      </c>
      <c r="U35" s="309">
        <f t="shared" si="4"/>
        <v>0.45939753658893334</v>
      </c>
      <c r="V35" s="316">
        <f>分析係数表!D38</f>
        <v>3.5590827435143364E-2</v>
      </c>
      <c r="W35" s="287">
        <f t="shared" si="1"/>
        <v>0</v>
      </c>
      <c r="X35" s="312">
        <f>分析係数表!E38</f>
        <v>3.1059891839156476E-2</v>
      </c>
      <c r="Y35" s="288">
        <f t="shared" si="2"/>
        <v>0</v>
      </c>
    </row>
    <row r="36" spans="1:25">
      <c r="A36" s="278">
        <v>32</v>
      </c>
      <c r="B36" s="268" t="s">
        <v>67</v>
      </c>
      <c r="C36" s="283"/>
      <c r="D36" s="312">
        <f>投入係数表!G36</f>
        <v>0</v>
      </c>
      <c r="E36" s="302">
        <f t="shared" si="8"/>
        <v>0</v>
      </c>
      <c r="F36" s="312">
        <f>分析係数表!C39</f>
        <v>1</v>
      </c>
      <c r="G36" s="302">
        <f t="shared" si="6"/>
        <v>0</v>
      </c>
      <c r="H36" s="302">
        <v>3.4175016195953659E-2</v>
      </c>
      <c r="I36" s="302">
        <f t="shared" si="5"/>
        <v>3.4175016195953659E-2</v>
      </c>
      <c r="J36" s="312">
        <f>分析係数表!G39</f>
        <v>0.33345520667958617</v>
      </c>
      <c r="K36" s="304">
        <f t="shared" si="3"/>
        <v>1.1395837088899931E-2</v>
      </c>
      <c r="L36" s="49"/>
      <c r="M36" s="50"/>
      <c r="N36" s="314">
        <f>分析係数表!I39</f>
        <v>5.0851604954235139E-3</v>
      </c>
      <c r="O36" s="306">
        <f t="shared" si="7"/>
        <v>6.2652470484222816E-2</v>
      </c>
      <c r="P36" s="312">
        <f>分析係数表!C39</f>
        <v>1</v>
      </c>
      <c r="Q36" s="306">
        <f t="shared" si="10"/>
        <v>6.2652470484222816E-2</v>
      </c>
      <c r="R36" s="306">
        <v>6.5489654984739978E-2</v>
      </c>
      <c r="S36" s="307">
        <f t="shared" si="9"/>
        <v>9.9664671180693637E-2</v>
      </c>
      <c r="T36" s="312">
        <f>分析係数表!F39</f>
        <v>0.70859596344355691</v>
      </c>
      <c r="U36" s="309">
        <f t="shared" si="4"/>
        <v>7.0621983696568913E-2</v>
      </c>
      <c r="V36" s="316">
        <f>分析係数表!D39</f>
        <v>4.8027598057070089E-2</v>
      </c>
      <c r="W36" s="287">
        <f t="shared" si="1"/>
        <v>0</v>
      </c>
      <c r="X36" s="312">
        <f>分析係数表!E39</f>
        <v>4.8027598057070089E-2</v>
      </c>
      <c r="Y36" s="288">
        <f t="shared" si="2"/>
        <v>0</v>
      </c>
    </row>
    <row r="37" spans="1:25">
      <c r="A37" s="278">
        <v>33</v>
      </c>
      <c r="B37" s="268" t="s">
        <v>96</v>
      </c>
      <c r="C37" s="283"/>
      <c r="D37" s="312">
        <f>投入係数表!G37</f>
        <v>4.5621949268771019E-4</v>
      </c>
      <c r="E37" s="302">
        <f t="shared" si="8"/>
        <v>4.5621949268771021E-2</v>
      </c>
      <c r="F37" s="312">
        <f>分析係数表!C40</f>
        <v>0.78927678494152065</v>
      </c>
      <c r="G37" s="302">
        <f t="shared" si="6"/>
        <v>3.6008345441620751E-2</v>
      </c>
      <c r="H37" s="302">
        <v>5.5935522559213538E-2</v>
      </c>
      <c r="I37" s="302">
        <f t="shared" si="5"/>
        <v>5.5935522559213538E-2</v>
      </c>
      <c r="J37" s="312">
        <f>分析係数表!G40</f>
        <v>0.52314226927728547</v>
      </c>
      <c r="K37" s="304">
        <f t="shared" si="3"/>
        <v>2.9262236204837765E-2</v>
      </c>
      <c r="L37" s="49"/>
      <c r="M37" s="50"/>
      <c r="N37" s="314">
        <f>分析係数表!I40</f>
        <v>3.428475595158087E-2</v>
      </c>
      <c r="O37" s="306">
        <f t="shared" si="7"/>
        <v>0.42241039633819982</v>
      </c>
      <c r="P37" s="312">
        <f>分析係数表!C40</f>
        <v>0.78927678494152065</v>
      </c>
      <c r="Q37" s="306">
        <f t="shared" si="10"/>
        <v>0.33339871954768785</v>
      </c>
      <c r="R37" s="306">
        <v>0.34030378785177917</v>
      </c>
      <c r="S37" s="307">
        <f t="shared" si="9"/>
        <v>0.3962393104109927</v>
      </c>
      <c r="T37" s="312">
        <f>分析係数表!F40</f>
        <v>0.70623799726049996</v>
      </c>
      <c r="U37" s="309">
        <f t="shared" si="4"/>
        <v>0.27983925702054108</v>
      </c>
      <c r="V37" s="316">
        <f>分析係数表!D40</f>
        <v>9.0697433955161888E-2</v>
      </c>
      <c r="W37" s="287">
        <f t="shared" si="1"/>
        <v>0</v>
      </c>
      <c r="X37" s="312">
        <f>分析係数表!E40</f>
        <v>9.0562666353757981E-2</v>
      </c>
      <c r="Y37" s="288">
        <f t="shared" si="2"/>
        <v>0</v>
      </c>
    </row>
    <row r="38" spans="1:25">
      <c r="A38" s="278">
        <v>34</v>
      </c>
      <c r="B38" s="268" t="s">
        <v>97</v>
      </c>
      <c r="C38" s="283"/>
      <c r="D38" s="312">
        <f>投入係数表!G38</f>
        <v>0</v>
      </c>
      <c r="E38" s="302">
        <f t="shared" si="8"/>
        <v>0</v>
      </c>
      <c r="F38" s="312">
        <f>分析係数表!C41</f>
        <v>0.99594790611943085</v>
      </c>
      <c r="G38" s="302">
        <f t="shared" si="6"/>
        <v>0</v>
      </c>
      <c r="H38" s="302">
        <v>4.1332546007481798E-3</v>
      </c>
      <c r="I38" s="302">
        <f t="shared" si="5"/>
        <v>4.1332546007481798E-3</v>
      </c>
      <c r="J38" s="312">
        <f>分析係数表!G41</f>
        <v>0.50896339569449323</v>
      </c>
      <c r="K38" s="304">
        <f t="shared" si="3"/>
        <v>2.1036752968666803E-3</v>
      </c>
      <c r="L38" s="49"/>
      <c r="M38" s="50"/>
      <c r="N38" s="314">
        <f>分析係数表!I41</f>
        <v>5.504775199299148E-2</v>
      </c>
      <c r="O38" s="306">
        <f t="shared" si="7"/>
        <v>0.67822395380983524</v>
      </c>
      <c r="P38" s="312">
        <f>分析係数表!C41</f>
        <v>0.99594790611943085</v>
      </c>
      <c r="Q38" s="306">
        <f t="shared" si="10"/>
        <v>0.675475726676947</v>
      </c>
      <c r="R38" s="306">
        <v>0.6865334731209749</v>
      </c>
      <c r="S38" s="307">
        <f t="shared" si="9"/>
        <v>0.69066672772172311</v>
      </c>
      <c r="T38" s="312">
        <f>分析係数表!F41</f>
        <v>0.58132099287543681</v>
      </c>
      <c r="U38" s="309">
        <f t="shared" si="4"/>
        <v>0.40149906790522105</v>
      </c>
      <c r="V38" s="316">
        <f>分析係数表!D41</f>
        <v>0.12149342216939719</v>
      </c>
      <c r="W38" s="287">
        <f t="shared" si="1"/>
        <v>0</v>
      </c>
      <c r="X38" s="312">
        <f>分析係数表!E41</f>
        <v>0.11755967401821014</v>
      </c>
      <c r="Y38" s="288">
        <f t="shared" si="2"/>
        <v>0</v>
      </c>
    </row>
    <row r="39" spans="1:25">
      <c r="A39" s="278">
        <v>35</v>
      </c>
      <c r="B39" s="268" t="s">
        <v>3</v>
      </c>
      <c r="C39" s="283"/>
      <c r="D39" s="312">
        <f>投入係数表!G39</f>
        <v>1.237566362425687E-3</v>
      </c>
      <c r="E39" s="302">
        <f>$C$9*D39</f>
        <v>0.12375663624256869</v>
      </c>
      <c r="F39" s="312">
        <f>分析係数表!C42</f>
        <v>0.9655414908579466</v>
      </c>
      <c r="G39" s="302">
        <f>E39*F39</f>
        <v>0.11949216706121436</v>
      </c>
      <c r="H39" s="302">
        <v>0.16093691182112976</v>
      </c>
      <c r="I39" s="302">
        <f>C39+H39</f>
        <v>0.16093691182112976</v>
      </c>
      <c r="J39" s="312">
        <f>分析係数表!G42</f>
        <v>0.53299358903562055</v>
      </c>
      <c r="K39" s="304">
        <f>I39*J39</f>
        <v>8.5778342239853145E-2</v>
      </c>
      <c r="L39" s="49"/>
      <c r="M39" s="50"/>
      <c r="N39" s="314">
        <f>分析係数表!I42</f>
        <v>1.3420289237220641E-2</v>
      </c>
      <c r="O39" s="306">
        <f t="shared" si="7"/>
        <v>0.16534665446280525</v>
      </c>
      <c r="P39" s="312">
        <f>分析係数表!C42</f>
        <v>0.9655414908579466</v>
      </c>
      <c r="Q39" s="306">
        <f>O39*P39</f>
        <v>0.15964905525839074</v>
      </c>
      <c r="R39" s="306">
        <v>0.17156737221346333</v>
      </c>
      <c r="S39" s="307">
        <f>I39+R39</f>
        <v>0.33250428403459309</v>
      </c>
      <c r="T39" s="312">
        <f>分析係数表!F42</f>
        <v>0.58706867988829459</v>
      </c>
      <c r="U39" s="309">
        <f t="shared" si="4"/>
        <v>0.19520285108539112</v>
      </c>
      <c r="V39" s="316">
        <f>分析係数表!D42</f>
        <v>0.12536880137580664</v>
      </c>
      <c r="W39" s="287">
        <f t="shared" si="1"/>
        <v>0</v>
      </c>
      <c r="X39" s="312">
        <f>分析係数表!E42</f>
        <v>0.11770088827882173</v>
      </c>
      <c r="Y39" s="288">
        <f t="shared" si="2"/>
        <v>0</v>
      </c>
    </row>
    <row r="40" spans="1:25">
      <c r="A40" s="278">
        <v>36</v>
      </c>
      <c r="B40" s="268" t="s">
        <v>98</v>
      </c>
      <c r="C40" s="283"/>
      <c r="D40" s="312">
        <f>投入係数表!G40</f>
        <v>4.8335130131404468E-2</v>
      </c>
      <c r="E40" s="302">
        <f>$C$9*D40</f>
        <v>4.8335130131404469</v>
      </c>
      <c r="F40" s="312">
        <f>分析係数表!C43</f>
        <v>0.68354347123018677</v>
      </c>
      <c r="G40" s="302">
        <f>E40*F40</f>
        <v>3.3039162632383006</v>
      </c>
      <c r="H40" s="302">
        <v>4.8218746993558277</v>
      </c>
      <c r="I40" s="302">
        <f>C40+H40</f>
        <v>4.8218746993558277</v>
      </c>
      <c r="J40" s="312">
        <f>分析係数表!G43</f>
        <v>0.37257380440005849</v>
      </c>
      <c r="K40" s="304">
        <f>I40*J40</f>
        <v>1.796504201079389</v>
      </c>
      <c r="L40" s="49"/>
      <c r="M40" s="50"/>
      <c r="N40" s="314">
        <f>分析係数表!I43</f>
        <v>1.4147055315786071E-2</v>
      </c>
      <c r="O40" s="306">
        <f t="shared" si="7"/>
        <v>0.17430088320882692</v>
      </c>
      <c r="P40" s="312">
        <f>分析係数表!C43</f>
        <v>0.68354347123018677</v>
      </c>
      <c r="Q40" s="306">
        <f>O40*P40</f>
        <v>0.11914223074704892</v>
      </c>
      <c r="R40" s="306">
        <v>0.5634758989907791</v>
      </c>
      <c r="S40" s="307">
        <f>I40+R40</f>
        <v>5.3853505983466068</v>
      </c>
      <c r="T40" s="312">
        <f>分析係数表!F43</f>
        <v>0.62240825035949521</v>
      </c>
      <c r="U40" s="309">
        <f t="shared" si="4"/>
        <v>3.3518866434893724</v>
      </c>
      <c r="V40" s="316">
        <f>分析係数表!D43</f>
        <v>0.13048156468325811</v>
      </c>
      <c r="W40" s="287">
        <f t="shared" si="1"/>
        <v>1</v>
      </c>
      <c r="X40" s="312">
        <f>分析係数表!E43</f>
        <v>0.11291103502841897</v>
      </c>
      <c r="Y40" s="288">
        <f t="shared" si="2"/>
        <v>1</v>
      </c>
    </row>
    <row r="41" spans="1:25">
      <c r="A41" s="278">
        <v>37</v>
      </c>
      <c r="B41" s="268" t="s">
        <v>99</v>
      </c>
      <c r="C41" s="283"/>
      <c r="D41" s="312">
        <f>投入係数表!G41</f>
        <v>3.1992155296358099E-4</v>
      </c>
      <c r="E41" s="302">
        <f>$C$9*D41</f>
        <v>3.1992155296358099E-2</v>
      </c>
      <c r="F41" s="312">
        <f>分析係数表!C44</f>
        <v>0.55987382763194615</v>
      </c>
      <c r="G41" s="302">
        <f>E41*F41</f>
        <v>1.7911570439967647E-2</v>
      </c>
      <c r="H41" s="302">
        <v>3.2263184944947683E-2</v>
      </c>
      <c r="I41" s="302">
        <f>C41+H41</f>
        <v>3.2263184944947683E-2</v>
      </c>
      <c r="J41" s="312">
        <f>分析係数表!G44</f>
        <v>0.32381925449611038</v>
      </c>
      <c r="K41" s="304">
        <f>I41*J41</f>
        <v>1.044744049654309E-2</v>
      </c>
      <c r="L41" s="49"/>
      <c r="M41" s="50"/>
      <c r="N41" s="314">
        <f>分析係数表!I44</f>
        <v>0.11509284654657072</v>
      </c>
      <c r="O41" s="306">
        <f t="shared" si="7"/>
        <v>1.4180184042752926</v>
      </c>
      <c r="P41" s="312">
        <f>分析係数表!C44</f>
        <v>0.55987382763194615</v>
      </c>
      <c r="Q41" s="306">
        <f>O41*P41</f>
        <v>0.79391139165415248</v>
      </c>
      <c r="R41" s="306">
        <v>0.81526027522270239</v>
      </c>
      <c r="S41" s="307">
        <f>I41+R41</f>
        <v>0.84752346016765012</v>
      </c>
      <c r="T41" s="312">
        <f>分析係数表!F44</f>
        <v>0.5344179716450459</v>
      </c>
      <c r="U41" s="309">
        <f t="shared" si="4"/>
        <v>0.45293176850438643</v>
      </c>
      <c r="V41" s="316">
        <f>分析係数表!D44</f>
        <v>0.19836337849438287</v>
      </c>
      <c r="W41" s="287">
        <f t="shared" si="1"/>
        <v>0</v>
      </c>
      <c r="X41" s="312">
        <f>分析係数表!E44</f>
        <v>0.16230318686650563</v>
      </c>
      <c r="Y41" s="288">
        <f t="shared" si="2"/>
        <v>0</v>
      </c>
    </row>
    <row r="42" spans="1:25">
      <c r="A42" s="278">
        <v>38</v>
      </c>
      <c r="B42" s="268" t="s">
        <v>4</v>
      </c>
      <c r="C42" s="283"/>
      <c r="D42" s="312">
        <f>投入係数表!G42</f>
        <v>8.0690273343625094E-4</v>
      </c>
      <c r="E42" s="302">
        <f>$C$9*D42</f>
        <v>8.0690273343625094E-2</v>
      </c>
      <c r="F42" s="312">
        <f>分析係数表!C45</f>
        <v>1</v>
      </c>
      <c r="G42" s="302">
        <f>E42*F42</f>
        <v>8.0690273343625094E-2</v>
      </c>
      <c r="H42" s="302">
        <v>0.11394363118673639</v>
      </c>
      <c r="I42" s="302">
        <f>C42+H42</f>
        <v>0.11394363118673639</v>
      </c>
      <c r="J42" s="312">
        <f>分析係数表!G45</f>
        <v>0</v>
      </c>
      <c r="K42" s="304">
        <f>I42*J42</f>
        <v>0</v>
      </c>
      <c r="L42" s="49"/>
      <c r="M42" s="50"/>
      <c r="N42" s="314">
        <f>分析係数表!I45</f>
        <v>0</v>
      </c>
      <c r="O42" s="306">
        <f t="shared" si="7"/>
        <v>0</v>
      </c>
      <c r="P42" s="312">
        <f>分析係数表!C45</f>
        <v>1</v>
      </c>
      <c r="Q42" s="306">
        <f>O42*P42</f>
        <v>0</v>
      </c>
      <c r="R42" s="306">
        <v>1.3918434653409976E-2</v>
      </c>
      <c r="S42" s="307">
        <f>I42+R42</f>
        <v>0.12786206584014637</v>
      </c>
      <c r="T42" s="312">
        <f>分析係数表!F45</f>
        <v>0</v>
      </c>
      <c r="U42" s="309">
        <f t="shared" si="4"/>
        <v>0</v>
      </c>
      <c r="V42" s="316">
        <f>分析係数表!D45</f>
        <v>0</v>
      </c>
      <c r="W42" s="287">
        <f t="shared" si="1"/>
        <v>0</v>
      </c>
      <c r="X42" s="312">
        <f>分析係数表!E45</f>
        <v>0</v>
      </c>
      <c r="Y42" s="288">
        <f t="shared" si="2"/>
        <v>0</v>
      </c>
    </row>
    <row r="43" spans="1:25">
      <c r="A43" s="278">
        <v>39</v>
      </c>
      <c r="B43" s="268" t="s">
        <v>5</v>
      </c>
      <c r="C43" s="283"/>
      <c r="D43" s="312">
        <f>投入係数表!G43</f>
        <v>4.0969835562214806E-3</v>
      </c>
      <c r="E43" s="302">
        <f>$C$9*D43</f>
        <v>0.40969835562214807</v>
      </c>
      <c r="F43" s="312">
        <f>分析係数表!C46</f>
        <v>0.63561708735819755</v>
      </c>
      <c r="G43" s="302">
        <f>E43*F43</f>
        <v>0.2604112754959928</v>
      </c>
      <c r="H43" s="302">
        <v>0.33671195838874596</v>
      </c>
      <c r="I43" s="302">
        <f>C43+H43</f>
        <v>0.33671195838874596</v>
      </c>
      <c r="J43" s="312">
        <f>分析係数表!G46</f>
        <v>7.4261727822867345E-3</v>
      </c>
      <c r="K43" s="304">
        <f>I43*J43</f>
        <v>2.5004811808569689E-3</v>
      </c>
      <c r="L43" s="49"/>
      <c r="M43" s="50"/>
      <c r="N43" s="314">
        <f>分析係数表!I46</f>
        <v>7.1346566917706757E-6</v>
      </c>
      <c r="O43" s="306">
        <f t="shared" si="7"/>
        <v>8.7903590889316984E-5</v>
      </c>
      <c r="P43" s="312">
        <f>分析係数表!C46</f>
        <v>0.63561708735819755</v>
      </c>
      <c r="Q43" s="306">
        <f>O43*P43</f>
        <v>5.587302440939425E-5</v>
      </c>
      <c r="R43" s="306">
        <v>2.7953577081038385E-2</v>
      </c>
      <c r="S43" s="307">
        <f>I43+R43</f>
        <v>0.36466553546978436</v>
      </c>
      <c r="T43" s="312">
        <f>分析係数表!F46</f>
        <v>0.64740426293918441</v>
      </c>
      <c r="U43" s="309">
        <f t="shared" si="4"/>
        <v>0.23608602221013875</v>
      </c>
      <c r="V43" s="316">
        <f>分析係数表!D46</f>
        <v>3.6867524451068895E-3</v>
      </c>
      <c r="W43" s="287">
        <f t="shared" si="1"/>
        <v>0</v>
      </c>
      <c r="X43" s="312">
        <f>分析係数表!E46</f>
        <v>3.6024838177901608E-3</v>
      </c>
      <c r="Y43" s="288">
        <f t="shared" si="2"/>
        <v>0</v>
      </c>
    </row>
    <row r="44" spans="1:25">
      <c r="A44" s="279">
        <v>40</v>
      </c>
      <c r="B44" s="276" t="s">
        <v>298</v>
      </c>
      <c r="C44" s="289">
        <f>SUM(C5:C43)</f>
        <v>100</v>
      </c>
      <c r="D44" s="313">
        <f>投入係数表!G44</f>
        <v>0.65782591534951429</v>
      </c>
      <c r="E44" s="303">
        <f>SUM(E5:E43)</f>
        <v>65.782591534951436</v>
      </c>
      <c r="F44" s="313">
        <f>分析係数表!C47</f>
        <v>0.59941121331825653</v>
      </c>
      <c r="G44" s="303">
        <f>SUM(G5:G43)</f>
        <v>21.543659241411557</v>
      </c>
      <c r="H44" s="303">
        <f>SUM(H5:H43)</f>
        <v>27.481355467407738</v>
      </c>
      <c r="I44" s="303">
        <f>SUM(I5:I43)</f>
        <v>127.48135546740774</v>
      </c>
      <c r="J44" s="313">
        <f>分析係数表!G47</f>
        <v>0.26745444124294698</v>
      </c>
      <c r="K44" s="305">
        <f>SUM(K5:K43)</f>
        <v>20.364706786827998</v>
      </c>
      <c r="L44" s="318">
        <f>'データ入力（最終需要額等）'!$H$32</f>
        <v>0.60499999999999998</v>
      </c>
      <c r="M44" s="303">
        <f>K44*L44</f>
        <v>12.320647606030938</v>
      </c>
      <c r="N44" s="315">
        <f>分析係数表!I47</f>
        <v>1</v>
      </c>
      <c r="O44" s="303">
        <f>SUM(O5:O43)</f>
        <v>12.32064760603094</v>
      </c>
      <c r="P44" s="313">
        <f>分析係数表!C47</f>
        <v>0.59941121331825653</v>
      </c>
      <c r="Q44" s="303">
        <f>SUM(Q5:Q43)</f>
        <v>7.6641228626858924</v>
      </c>
      <c r="R44" s="303">
        <f>SUM(R5:R43)</f>
        <v>9.5760462700131512</v>
      </c>
      <c r="S44" s="308">
        <f>SUM(S5:S43)</f>
        <v>137.05740173742086</v>
      </c>
      <c r="T44" s="313">
        <f>分析係数表!F47</f>
        <v>0.52032812004185636</v>
      </c>
      <c r="U44" s="310">
        <f>SUM(U5:U43)</f>
        <v>53.361624171332267</v>
      </c>
      <c r="V44" s="317">
        <f>分析係数表!D47</f>
        <v>6.7043132898265148E-2</v>
      </c>
      <c r="W44" s="290">
        <f>SUM(W5:W43)</f>
        <v>6</v>
      </c>
      <c r="X44" s="313">
        <f>分析係数表!E47</f>
        <v>6.0489972943054145E-2</v>
      </c>
      <c r="Y44" s="291">
        <f>SUM(Y5:Y43)</f>
        <v>5</v>
      </c>
    </row>
    <row r="45" spans="1:25">
      <c r="B45" s="292" t="s">
        <v>299</v>
      </c>
      <c r="C45" s="104" t="s">
        <v>300</v>
      </c>
      <c r="D45" s="104" t="s">
        <v>301</v>
      </c>
      <c r="E45" s="104"/>
      <c r="F45" s="104" t="s">
        <v>131</v>
      </c>
      <c r="G45" s="104"/>
      <c r="H45" s="104" t="s">
        <v>302</v>
      </c>
      <c r="I45" s="104"/>
      <c r="J45" s="104" t="s">
        <v>131</v>
      </c>
      <c r="K45" s="104"/>
      <c r="L45" s="104" t="s">
        <v>300</v>
      </c>
      <c r="M45" s="104"/>
      <c r="N45" s="104" t="s">
        <v>131</v>
      </c>
      <c r="O45" s="104"/>
      <c r="P45" s="104" t="s">
        <v>131</v>
      </c>
      <c r="Q45" s="104"/>
      <c r="R45" s="104"/>
      <c r="S45" s="104" t="s">
        <v>302</v>
      </c>
      <c r="T45" s="104" t="s">
        <v>131</v>
      </c>
      <c r="U45" s="104"/>
      <c r="V45" s="104" t="s">
        <v>131</v>
      </c>
      <c r="W45" s="104"/>
      <c r="X45" s="104" t="s">
        <v>131</v>
      </c>
      <c r="Y45" s="293"/>
    </row>
    <row r="46" spans="1:25">
      <c r="B46" s="83" t="s">
        <v>303</v>
      </c>
    </row>
  </sheetData>
  <phoneticPr fontId="3"/>
  <pageMargins left="0.78740157480314965" right="0" top="0.82677165354330717" bottom="0.78740157480314965" header="0.51181102362204722" footer="0.51181102362204722"/>
  <pageSetup paperSize="9" scale="80" orientation="portrait" r:id="rId1"/>
  <headerFooter alignWithMargins="0">
    <oddFooter>&amp;C&amp;"Fj丸ゴシック体-L,標準"&amp;12- 43 -</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1391A-14BC-4D9C-8607-F5B8647600EC}">
  <dimension ref="A1:Y46"/>
  <sheetViews>
    <sheetView showGridLines="0"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8.1640625" defaultRowHeight="11"/>
  <cols>
    <col min="1" max="1" width="2.75" style="83" customWidth="1"/>
    <col min="2" max="2" width="17.5" style="83" customWidth="1"/>
    <col min="3" max="3" width="8.58203125" style="83" customWidth="1"/>
    <col min="4" max="4" width="8.1640625" style="83" customWidth="1"/>
    <col min="5" max="5" width="8.25" style="83" bestFit="1" customWidth="1"/>
    <col min="6" max="16384" width="8.1640625" style="83"/>
  </cols>
  <sheetData>
    <row r="1" spans="1:25" ht="13">
      <c r="B1" s="284" t="s">
        <v>257</v>
      </c>
      <c r="F1" s="285"/>
      <c r="G1" s="83" t="s">
        <v>374</v>
      </c>
    </row>
    <row r="2" spans="1:25">
      <c r="B2" s="83" t="s">
        <v>311</v>
      </c>
      <c r="S2" s="83" t="s">
        <v>259</v>
      </c>
      <c r="U2" s="286" t="s">
        <v>245</v>
      </c>
      <c r="W2" s="83" t="s">
        <v>233</v>
      </c>
      <c r="Y2" s="83" t="s">
        <v>260</v>
      </c>
    </row>
    <row r="3" spans="1:25" ht="44">
      <c r="B3" s="39"/>
      <c r="C3" s="40" t="s">
        <v>261</v>
      </c>
      <c r="D3" s="40" t="s">
        <v>312</v>
      </c>
      <c r="E3" s="40" t="s">
        <v>263</v>
      </c>
      <c r="F3" s="40" t="s">
        <v>264</v>
      </c>
      <c r="G3" s="40" t="s">
        <v>265</v>
      </c>
      <c r="H3" s="40" t="s">
        <v>266</v>
      </c>
      <c r="I3" s="40" t="s">
        <v>267</v>
      </c>
      <c r="J3" s="40" t="s">
        <v>268</v>
      </c>
      <c r="K3" s="41" t="s">
        <v>269</v>
      </c>
      <c r="L3" s="40" t="s">
        <v>402</v>
      </c>
      <c r="M3" s="40" t="s">
        <v>270</v>
      </c>
      <c r="N3" s="40" t="s">
        <v>186</v>
      </c>
      <c r="O3" s="40" t="s">
        <v>270</v>
      </c>
      <c r="P3" s="40" t="s">
        <v>264</v>
      </c>
      <c r="Q3" s="40" t="s">
        <v>271</v>
      </c>
      <c r="R3" s="40" t="s">
        <v>272</v>
      </c>
      <c r="S3" s="42" t="s">
        <v>273</v>
      </c>
      <c r="T3" s="40" t="s">
        <v>403</v>
      </c>
      <c r="U3" s="43" t="s">
        <v>245</v>
      </c>
      <c r="V3" s="44" t="s">
        <v>274</v>
      </c>
      <c r="W3" s="42" t="s">
        <v>275</v>
      </c>
      <c r="X3" s="40" t="s">
        <v>276</v>
      </c>
      <c r="Y3" s="43" t="s">
        <v>277</v>
      </c>
    </row>
    <row r="4" spans="1:25" ht="19">
      <c r="B4" s="45"/>
      <c r="C4" s="46" t="s">
        <v>197</v>
      </c>
      <c r="D4" s="46" t="s">
        <v>198</v>
      </c>
      <c r="E4" s="46" t="s">
        <v>278</v>
      </c>
      <c r="F4" s="46" t="s">
        <v>200</v>
      </c>
      <c r="G4" s="46" t="s">
        <v>279</v>
      </c>
      <c r="H4" s="46" t="s">
        <v>280</v>
      </c>
      <c r="I4" s="46" t="s">
        <v>281</v>
      </c>
      <c r="J4" s="46" t="s">
        <v>282</v>
      </c>
      <c r="K4" s="47" t="s">
        <v>283</v>
      </c>
      <c r="L4" s="46" t="s">
        <v>284</v>
      </c>
      <c r="M4" s="46" t="s">
        <v>285</v>
      </c>
      <c r="N4" s="46" t="s">
        <v>286</v>
      </c>
      <c r="O4" s="46" t="s">
        <v>287</v>
      </c>
      <c r="P4" s="46" t="s">
        <v>288</v>
      </c>
      <c r="Q4" s="46" t="s">
        <v>289</v>
      </c>
      <c r="R4" s="46" t="s">
        <v>290</v>
      </c>
      <c r="S4" s="46" t="s">
        <v>291</v>
      </c>
      <c r="T4" s="48" t="s">
        <v>292</v>
      </c>
      <c r="U4" s="47" t="s">
        <v>293</v>
      </c>
      <c r="V4" s="46" t="s">
        <v>294</v>
      </c>
      <c r="W4" s="46" t="s">
        <v>295</v>
      </c>
      <c r="X4" s="46" t="s">
        <v>296</v>
      </c>
      <c r="Y4" s="47" t="s">
        <v>297</v>
      </c>
    </row>
    <row r="5" spans="1:25">
      <c r="A5" s="277">
        <v>1</v>
      </c>
      <c r="B5" s="268" t="s">
        <v>73</v>
      </c>
      <c r="C5" s="283"/>
      <c r="D5" s="312">
        <f>投入係数表!H5</f>
        <v>1.0904194568340566E-2</v>
      </c>
      <c r="E5" s="302">
        <f t="shared" ref="E5:E12" si="0">$C$10*D5</f>
        <v>1.0904194568340566</v>
      </c>
      <c r="F5" s="312">
        <f>分析係数表!C8</f>
        <v>0.17333290637377241</v>
      </c>
      <c r="G5" s="302">
        <f>E5*F5</f>
        <v>0.1890055736195573</v>
      </c>
      <c r="H5" s="302">
        <f t="array" ref="H5:H43">MMULT(逆行列係数表!C5:AO43,G5:G43)</f>
        <v>0.20181733905256494</v>
      </c>
      <c r="I5" s="302">
        <f t="shared" ref="I5:I38" si="1">C5+H5</f>
        <v>0.20181733905256494</v>
      </c>
      <c r="J5" s="312">
        <f>分析係数表!G8</f>
        <v>0.15155149614048036</v>
      </c>
      <c r="K5" s="304">
        <f t="shared" ref="K5:K38" si="2">I5*J5</f>
        <v>3.0585719680506811E-2</v>
      </c>
      <c r="L5" s="49" t="s">
        <v>132</v>
      </c>
      <c r="M5" s="50" t="s">
        <v>132</v>
      </c>
      <c r="N5" s="314">
        <f>分析係数表!I8</f>
        <v>1.1299182227411633E-2</v>
      </c>
      <c r="O5" s="306">
        <f t="shared" ref="O5:O43" si="3">$M$44*N5</f>
        <v>0.2243797889436869</v>
      </c>
      <c r="P5" s="312">
        <f>分析係数表!C8</f>
        <v>0.17333290637377241</v>
      </c>
      <c r="Q5" s="306">
        <f t="shared" ref="Q5:Q38" si="4">O5*P5</f>
        <v>3.8892400949142897E-2</v>
      </c>
      <c r="R5" s="306">
        <f t="array" ref="R5:R43">MMULT(逆行列係数表!C5:AO43,Q5:Q43)</f>
        <v>5.8829723729173215E-2</v>
      </c>
      <c r="S5" s="307">
        <f t="shared" ref="S5:S38" si="5">I5+R5</f>
        <v>0.26064706278173816</v>
      </c>
      <c r="T5" s="312">
        <f>分析係数表!F8</f>
        <v>0.42721038226158625</v>
      </c>
      <c r="U5" s="309">
        <f t="shared" ref="U5:U43" si="6">S5*T5</f>
        <v>0.11135113132634603</v>
      </c>
      <c r="V5" s="316">
        <f>分析係数表!D8</f>
        <v>0.32298797552049696</v>
      </c>
      <c r="W5" s="287">
        <f t="shared" ref="W5:W43" si="7">ROUND(S5*V5,0)</f>
        <v>0</v>
      </c>
      <c r="X5" s="312">
        <f>分析係数表!E8</f>
        <v>0.12265584155979949</v>
      </c>
      <c r="Y5" s="288">
        <f t="shared" ref="Y5:Y43" si="8">ROUND(S5*X5,0)</f>
        <v>0</v>
      </c>
    </row>
    <row r="6" spans="1:25">
      <c r="A6" s="278">
        <v>2</v>
      </c>
      <c r="B6" s="268" t="s">
        <v>74</v>
      </c>
      <c r="C6" s="283"/>
      <c r="D6" s="312">
        <f>投入係数表!H6</f>
        <v>1.2022265235215619E-5</v>
      </c>
      <c r="E6" s="302">
        <f t="shared" si="0"/>
        <v>1.2022265235215619E-3</v>
      </c>
      <c r="F6" s="312">
        <f>分析係数表!C9</f>
        <v>0.39351462480142041</v>
      </c>
      <c r="G6" s="302">
        <f t="shared" ref="G6:G38" si="9">E6*F6</f>
        <v>4.7309371932990343E-4</v>
      </c>
      <c r="H6" s="302">
        <v>3.1811466342120255E-3</v>
      </c>
      <c r="I6" s="302">
        <f t="shared" si="1"/>
        <v>3.1811466342120255E-3</v>
      </c>
      <c r="J6" s="312">
        <f>分析係数表!G9</f>
        <v>0.22817522849038765</v>
      </c>
      <c r="K6" s="304">
        <f t="shared" si="2"/>
        <v>7.2585886012275656E-4</v>
      </c>
      <c r="L6" s="49"/>
      <c r="M6" s="50"/>
      <c r="N6" s="314">
        <f>分析係数表!I9</f>
        <v>5.0911500837573466E-4</v>
      </c>
      <c r="O6" s="306">
        <f t="shared" si="3"/>
        <v>1.011003414479662E-2</v>
      </c>
      <c r="P6" s="312">
        <f>分析係数表!C9</f>
        <v>0.39351462480142041</v>
      </c>
      <c r="Q6" s="306">
        <f t="shared" si="4"/>
        <v>3.9784462932191912E-3</v>
      </c>
      <c r="R6" s="306">
        <v>5.4776014324133936E-3</v>
      </c>
      <c r="S6" s="307">
        <f t="shared" si="5"/>
        <v>8.6587480666254196E-3</v>
      </c>
      <c r="T6" s="312">
        <f>分析係数表!F9</f>
        <v>0.63987813845992225</v>
      </c>
      <c r="U6" s="309">
        <f t="shared" si="6"/>
        <v>5.5405435942657245E-3</v>
      </c>
      <c r="V6" s="316">
        <f>分析係数表!D9</f>
        <v>0.29572434079210003</v>
      </c>
      <c r="W6" s="287">
        <f t="shared" si="7"/>
        <v>0</v>
      </c>
      <c r="X6" s="312">
        <f>分析係数表!E9</f>
        <v>0.26862065342998215</v>
      </c>
      <c r="Y6" s="288">
        <f t="shared" si="8"/>
        <v>0</v>
      </c>
    </row>
    <row r="7" spans="1:25">
      <c r="A7" s="278">
        <v>3</v>
      </c>
      <c r="B7" s="268" t="s">
        <v>75</v>
      </c>
      <c r="C7" s="283"/>
      <c r="D7" s="312">
        <f>投入係数表!H7</f>
        <v>0</v>
      </c>
      <c r="E7" s="302">
        <f t="shared" si="0"/>
        <v>0</v>
      </c>
      <c r="F7" s="312">
        <f>分析係数表!C10</f>
        <v>0.12671464860287895</v>
      </c>
      <c r="G7" s="302">
        <f t="shared" si="9"/>
        <v>0</v>
      </c>
      <c r="H7" s="302">
        <v>3.4768287047897149E-4</v>
      </c>
      <c r="I7" s="302">
        <f t="shared" si="1"/>
        <v>3.4768287047897149E-4</v>
      </c>
      <c r="J7" s="312">
        <f>分析係数表!G10</f>
        <v>0.17153349174243465</v>
      </c>
      <c r="K7" s="304">
        <f t="shared" si="2"/>
        <v>5.9639256792290634E-5</v>
      </c>
      <c r="L7" s="49"/>
      <c r="M7" s="50"/>
      <c r="N7" s="314">
        <f>分析係数表!I10</f>
        <v>1.1608350684055029E-3</v>
      </c>
      <c r="O7" s="306">
        <f t="shared" si="3"/>
        <v>2.3051927334649593E-2</v>
      </c>
      <c r="P7" s="312">
        <f>分析係数表!C10</f>
        <v>0.12671464860287895</v>
      </c>
      <c r="Q7" s="306">
        <f t="shared" si="4"/>
        <v>2.9210168718292232E-3</v>
      </c>
      <c r="R7" s="306">
        <v>4.4628076458086124E-3</v>
      </c>
      <c r="S7" s="307">
        <f t="shared" si="5"/>
        <v>4.8104905162875836E-3</v>
      </c>
      <c r="T7" s="312">
        <f>分析係数表!F10</f>
        <v>0.47381340455197063</v>
      </c>
      <c r="U7" s="309">
        <f t="shared" si="6"/>
        <v>2.2792748890871871E-3</v>
      </c>
      <c r="V7" s="316">
        <f>分析係数表!D10</f>
        <v>9.5045460793747427E-2</v>
      </c>
      <c r="W7" s="287">
        <f t="shared" si="7"/>
        <v>0</v>
      </c>
      <c r="X7" s="312">
        <f>分析係数表!E10</f>
        <v>4.2279520059697977E-2</v>
      </c>
      <c r="Y7" s="288">
        <f t="shared" si="8"/>
        <v>0</v>
      </c>
    </row>
    <row r="8" spans="1:25">
      <c r="A8" s="278">
        <v>4</v>
      </c>
      <c r="B8" s="268" t="s">
        <v>76</v>
      </c>
      <c r="C8" s="283"/>
      <c r="D8" s="312">
        <f>投入係数表!H8</f>
        <v>2.0437850899866552E-4</v>
      </c>
      <c r="E8" s="302">
        <f t="shared" si="0"/>
        <v>2.0437850899866553E-2</v>
      </c>
      <c r="F8" s="312">
        <f>分析係数表!C11</f>
        <v>9.348517078458185E-3</v>
      </c>
      <c r="G8" s="302">
        <f t="shared" si="9"/>
        <v>1.9106359818438446E-4</v>
      </c>
      <c r="H8" s="302">
        <v>9.4989682863295451E-3</v>
      </c>
      <c r="I8" s="302">
        <f t="shared" si="1"/>
        <v>9.4989682863295451E-3</v>
      </c>
      <c r="J8" s="312">
        <f>分析係数表!G11</f>
        <v>0.2579516055394917</v>
      </c>
      <c r="K8" s="304">
        <f t="shared" si="2"/>
        <v>2.4502741204274203E-3</v>
      </c>
      <c r="L8" s="49"/>
      <c r="M8" s="50"/>
      <c r="N8" s="314">
        <f>分析係数表!I11</f>
        <v>-1.9466162084954558E-5</v>
      </c>
      <c r="O8" s="306">
        <f t="shared" si="3"/>
        <v>-3.8656012906575308E-4</v>
      </c>
      <c r="P8" s="312">
        <f>分析係数表!C11</f>
        <v>9.348517078458185E-3</v>
      </c>
      <c r="Q8" s="306">
        <f t="shared" si="4"/>
        <v>-3.6137639684221927E-6</v>
      </c>
      <c r="R8" s="306">
        <v>2.4161843301189158E-3</v>
      </c>
      <c r="S8" s="307">
        <f t="shared" si="5"/>
        <v>1.191515261644846E-2</v>
      </c>
      <c r="T8" s="312">
        <f>分析係数表!F11</f>
        <v>0.54360066960888753</v>
      </c>
      <c r="U8" s="309">
        <f t="shared" si="6"/>
        <v>6.477084940793471E-3</v>
      </c>
      <c r="V8" s="316">
        <f>分析係数表!D11</f>
        <v>4.0785268604474206E-2</v>
      </c>
      <c r="W8" s="287">
        <f t="shared" si="7"/>
        <v>0</v>
      </c>
      <c r="X8" s="312">
        <f>分析係数表!E11</f>
        <v>3.926343022371024E-2</v>
      </c>
      <c r="Y8" s="288">
        <f t="shared" si="8"/>
        <v>0</v>
      </c>
    </row>
    <row r="9" spans="1:25">
      <c r="A9" s="278">
        <v>5</v>
      </c>
      <c r="B9" s="268" t="s">
        <v>77</v>
      </c>
      <c r="C9" s="283"/>
      <c r="D9" s="312">
        <f>投入係数表!H9</f>
        <v>3.2580338787434326E-3</v>
      </c>
      <c r="E9" s="302">
        <f t="shared" si="0"/>
        <v>0.32580338787434326</v>
      </c>
      <c r="F9" s="312">
        <f>分析係数表!C12</f>
        <v>0.26169189557273109</v>
      </c>
      <c r="G9" s="302">
        <f t="shared" si="9"/>
        <v>8.5260106156854643E-2</v>
      </c>
      <c r="H9" s="302">
        <v>0.11040839623786533</v>
      </c>
      <c r="I9" s="302">
        <f t="shared" si="1"/>
        <v>0.11040839623786533</v>
      </c>
      <c r="J9" s="312">
        <f>分析係数表!G12</f>
        <v>0.13770114594385849</v>
      </c>
      <c r="K9" s="304">
        <f t="shared" si="2"/>
        <v>1.5203362683777651E-2</v>
      </c>
      <c r="L9" s="49"/>
      <c r="M9" s="50"/>
      <c r="N9" s="314">
        <f>分析係数表!I12</f>
        <v>0.10146071966313146</v>
      </c>
      <c r="O9" s="306">
        <f t="shared" si="3"/>
        <v>2.0148126126206476</v>
      </c>
      <c r="P9" s="312">
        <f>分析係数表!C12</f>
        <v>0.26169189557273109</v>
      </c>
      <c r="Q9" s="306">
        <f t="shared" si="4"/>
        <v>0.52726013182054399</v>
      </c>
      <c r="R9" s="306">
        <v>0.60562101692030901</v>
      </c>
      <c r="S9" s="307">
        <f t="shared" si="5"/>
        <v>0.71602941315817437</v>
      </c>
      <c r="T9" s="312">
        <f>分析係数表!F12</f>
        <v>0.33651535386825859</v>
      </c>
      <c r="U9" s="309">
        <f t="shared" si="6"/>
        <v>0.24095489134900458</v>
      </c>
      <c r="V9" s="316">
        <f>分析係数表!D12</f>
        <v>3.4578030097235327E-2</v>
      </c>
      <c r="W9" s="287">
        <f t="shared" si="7"/>
        <v>0</v>
      </c>
      <c r="X9" s="312">
        <f>分析係数表!E12</f>
        <v>3.3355134693599395E-2</v>
      </c>
      <c r="Y9" s="288">
        <f t="shared" si="8"/>
        <v>0</v>
      </c>
    </row>
    <row r="10" spans="1:25">
      <c r="A10" s="278">
        <v>6</v>
      </c>
      <c r="B10" s="268" t="s">
        <v>78</v>
      </c>
      <c r="C10" s="282">
        <f>'データ入力（最終需要額等）'!C11</f>
        <v>100</v>
      </c>
      <c r="D10" s="312">
        <f>投入係数表!H10</f>
        <v>0.2045107539162529</v>
      </c>
      <c r="E10" s="302">
        <f t="shared" si="0"/>
        <v>20.451075391625288</v>
      </c>
      <c r="F10" s="312">
        <f>分析係数表!C13</f>
        <v>8.2810371123538395E-2</v>
      </c>
      <c r="G10" s="302">
        <f t="shared" si="9"/>
        <v>1.6935611430559534</v>
      </c>
      <c r="H10" s="302">
        <v>1.7268241927669663</v>
      </c>
      <c r="I10" s="302">
        <f t="shared" si="1"/>
        <v>101.72682419276697</v>
      </c>
      <c r="J10" s="312">
        <f>分析係数表!G13</f>
        <v>0.2721720626600464</v>
      </c>
      <c r="K10" s="304">
        <f t="shared" si="2"/>
        <v>27.687199568401294</v>
      </c>
      <c r="L10" s="49"/>
      <c r="M10" s="50"/>
      <c r="N10" s="314">
        <f>分析係数表!I13</f>
        <v>1.212874021164739E-2</v>
      </c>
      <c r="O10" s="306">
        <f t="shared" si="3"/>
        <v>0.24085319752079673</v>
      </c>
      <c r="P10" s="312">
        <f>分析係数表!C13</f>
        <v>8.2810371123538395E-2</v>
      </c>
      <c r="Q10" s="306">
        <f t="shared" si="4"/>
        <v>1.9945142672988074E-2</v>
      </c>
      <c r="R10" s="306">
        <v>2.2715458951338148E-2</v>
      </c>
      <c r="S10" s="307">
        <f t="shared" si="5"/>
        <v>101.74953965171831</v>
      </c>
      <c r="T10" s="312">
        <f>分析係数表!F13</f>
        <v>0.39077170920544851</v>
      </c>
      <c r="U10" s="309">
        <f t="shared" si="6"/>
        <v>39.760841520569521</v>
      </c>
      <c r="V10" s="316">
        <f>分析係数表!D13</f>
        <v>0.12720758845381647</v>
      </c>
      <c r="W10" s="287">
        <f t="shared" si="7"/>
        <v>13</v>
      </c>
      <c r="X10" s="312">
        <f>分析係数表!E13</f>
        <v>9.5492852763317662E-2</v>
      </c>
      <c r="Y10" s="288">
        <f t="shared" si="8"/>
        <v>10</v>
      </c>
    </row>
    <row r="11" spans="1:25">
      <c r="A11" s="278">
        <v>7</v>
      </c>
      <c r="B11" s="268" t="s">
        <v>79</v>
      </c>
      <c r="C11" s="283"/>
      <c r="D11" s="312">
        <f>投入係数表!H11</f>
        <v>5.3138412339653034E-3</v>
      </c>
      <c r="E11" s="302">
        <f t="shared" si="0"/>
        <v>0.53138412339653029</v>
      </c>
      <c r="F11" s="312">
        <f>分析係数表!C14</f>
        <v>0.29759344347769412</v>
      </c>
      <c r="G11" s="302">
        <f t="shared" si="9"/>
        <v>0.15813643109094938</v>
      </c>
      <c r="H11" s="302">
        <v>0.26107223259860818</v>
      </c>
      <c r="I11" s="302">
        <f t="shared" si="1"/>
        <v>0.26107223259860818</v>
      </c>
      <c r="J11" s="312">
        <f>分析係数表!G14</f>
        <v>0.17335642824825784</v>
      </c>
      <c r="K11" s="304">
        <f t="shared" si="2"/>
        <v>4.5258549758093097E-2</v>
      </c>
      <c r="L11" s="49"/>
      <c r="M11" s="50"/>
      <c r="N11" s="314">
        <f>分析係数表!I14</f>
        <v>1.9165801846449152E-3</v>
      </c>
      <c r="O11" s="306">
        <f t="shared" si="3"/>
        <v>3.8059555874849424E-2</v>
      </c>
      <c r="P11" s="312">
        <f>分析係数表!C14</f>
        <v>0.29759344347769412</v>
      </c>
      <c r="Q11" s="306">
        <f t="shared" si="4"/>
        <v>1.1326274290028143E-2</v>
      </c>
      <c r="R11" s="306">
        <v>4.2575972242922276E-2</v>
      </c>
      <c r="S11" s="307">
        <f t="shared" si="5"/>
        <v>0.30364820484153043</v>
      </c>
      <c r="T11" s="312">
        <f>分析係数表!F14</f>
        <v>0.35598651785260127</v>
      </c>
      <c r="U11" s="309">
        <f t="shared" si="6"/>
        <v>0.10809466709372981</v>
      </c>
      <c r="V11" s="316">
        <f>分析係数表!D14</f>
        <v>4.3833041969742803E-2</v>
      </c>
      <c r="W11" s="287">
        <f t="shared" si="7"/>
        <v>0</v>
      </c>
      <c r="X11" s="312">
        <f>分析係数表!E14</f>
        <v>3.8757158040430381E-2</v>
      </c>
      <c r="Y11" s="288">
        <f t="shared" si="8"/>
        <v>0</v>
      </c>
    </row>
    <row r="12" spans="1:25">
      <c r="A12" s="278">
        <v>8</v>
      </c>
      <c r="B12" s="268" t="s">
        <v>80</v>
      </c>
      <c r="C12" s="283"/>
      <c r="D12" s="312">
        <f>投入係数表!H12</f>
        <v>0.13467341516488537</v>
      </c>
      <c r="E12" s="302">
        <f t="shared" si="0"/>
        <v>13.467341516488537</v>
      </c>
      <c r="F12" s="312">
        <f>分析係数表!C15</f>
        <v>0.21593049601829584</v>
      </c>
      <c r="G12" s="302">
        <f t="shared" si="9"/>
        <v>2.9080097337031581</v>
      </c>
      <c r="H12" s="302">
        <v>3.2147651161412063</v>
      </c>
      <c r="I12" s="302">
        <f t="shared" si="1"/>
        <v>3.2147651161412063</v>
      </c>
      <c r="J12" s="312">
        <f>分析係数表!G15</f>
        <v>0.1171240792325445</v>
      </c>
      <c r="K12" s="304">
        <f t="shared" si="2"/>
        <v>0.37652640417694277</v>
      </c>
      <c r="L12" s="49"/>
      <c r="M12" s="50"/>
      <c r="N12" s="314">
        <f>分析係数表!I15</f>
        <v>7.9892300155183192E-3</v>
      </c>
      <c r="O12" s="306">
        <f t="shared" si="3"/>
        <v>0.15865057387566489</v>
      </c>
      <c r="P12" s="312">
        <f>分析係数表!C15</f>
        <v>0.21593049601829584</v>
      </c>
      <c r="Q12" s="306">
        <f t="shared" si="4"/>
        <v>3.4257497110559608E-2</v>
      </c>
      <c r="R12" s="306">
        <v>9.0003776869457527E-2</v>
      </c>
      <c r="S12" s="307">
        <f t="shared" si="5"/>
        <v>3.3047688930106638</v>
      </c>
      <c r="T12" s="312">
        <f>分析係数表!F15</f>
        <v>0.35842164855867914</v>
      </c>
      <c r="U12" s="309">
        <f t="shared" si="6"/>
        <v>1.1845007147383233</v>
      </c>
      <c r="V12" s="316">
        <f>分析係数表!D15</f>
        <v>1.5678367482667734E-2</v>
      </c>
      <c r="W12" s="287">
        <f t="shared" si="7"/>
        <v>0</v>
      </c>
      <c r="X12" s="312">
        <f>分析係数表!E15</f>
        <v>1.5634458686506418E-2</v>
      </c>
      <c r="Y12" s="288">
        <f t="shared" si="8"/>
        <v>0</v>
      </c>
    </row>
    <row r="13" spans="1:25">
      <c r="A13" s="278">
        <v>9</v>
      </c>
      <c r="B13" s="268" t="s">
        <v>81</v>
      </c>
      <c r="C13" s="283"/>
      <c r="D13" s="312">
        <f>投入係数表!H13</f>
        <v>7.6341384243619184E-3</v>
      </c>
      <c r="E13" s="302">
        <f t="shared" ref="E13:E38" si="10">$C$10*D13</f>
        <v>0.76341384243619181</v>
      </c>
      <c r="F13" s="312">
        <f>分析係数表!C16</f>
        <v>0.18770505348742417</v>
      </c>
      <c r="G13" s="302">
        <f t="shared" si="9"/>
        <v>0.14329663612752538</v>
      </c>
      <c r="H13" s="302">
        <v>0.20199361788690115</v>
      </c>
      <c r="I13" s="302">
        <f t="shared" si="1"/>
        <v>0.20199361788690115</v>
      </c>
      <c r="J13" s="312">
        <f>分析係数表!G16</f>
        <v>1.5279579137581789E-2</v>
      </c>
      <c r="K13" s="304">
        <f t="shared" si="2"/>
        <v>3.0863774697893628E-3</v>
      </c>
      <c r="L13" s="49"/>
      <c r="M13" s="50"/>
      <c r="N13" s="314">
        <f>分析係数表!I16</f>
        <v>6.0242927132958465E-3</v>
      </c>
      <c r="O13" s="306">
        <f t="shared" si="3"/>
        <v>0.11963073967114533</v>
      </c>
      <c r="P13" s="312">
        <f>分析係数表!C16</f>
        <v>0.18770505348742417</v>
      </c>
      <c r="Q13" s="306">
        <f t="shared" si="4"/>
        <v>2.2455294388712452E-2</v>
      </c>
      <c r="R13" s="306">
        <v>4.3937528920242275E-2</v>
      </c>
      <c r="S13" s="307">
        <f t="shared" si="5"/>
        <v>0.24593114680714342</v>
      </c>
      <c r="T13" s="312">
        <f>分析係数表!F16</f>
        <v>0.2627694146106877</v>
      </c>
      <c r="U13" s="309">
        <f t="shared" si="6"/>
        <v>6.4623183481048174E-2</v>
      </c>
      <c r="V13" s="316">
        <f>分析係数表!D16</f>
        <v>1.0339400475073228E-2</v>
      </c>
      <c r="W13" s="287">
        <f t="shared" si="7"/>
        <v>0</v>
      </c>
      <c r="X13" s="312">
        <f>分析係数表!E16</f>
        <v>1.0339400475073228E-2</v>
      </c>
      <c r="Y13" s="288">
        <f t="shared" si="8"/>
        <v>0</v>
      </c>
    </row>
    <row r="14" spans="1:25">
      <c r="A14" s="278">
        <v>10</v>
      </c>
      <c r="B14" s="268" t="s">
        <v>82</v>
      </c>
      <c r="C14" s="283"/>
      <c r="D14" s="312">
        <f>投入係数表!H14</f>
        <v>8.5838973779439522E-3</v>
      </c>
      <c r="E14" s="302">
        <f t="shared" si="10"/>
        <v>0.8583897377943952</v>
      </c>
      <c r="F14" s="312">
        <f>分析係数表!C17</f>
        <v>0.24245613901755958</v>
      </c>
      <c r="G14" s="302">
        <f t="shared" si="9"/>
        <v>0.2081218615979244</v>
      </c>
      <c r="H14" s="302">
        <v>0.27959973315065828</v>
      </c>
      <c r="I14" s="302">
        <f t="shared" si="1"/>
        <v>0.27959973315065828</v>
      </c>
      <c r="J14" s="312">
        <f>分析係数表!G17</f>
        <v>0.24054742090319753</v>
      </c>
      <c r="K14" s="304">
        <f t="shared" si="2"/>
        <v>6.7256994694613104E-2</v>
      </c>
      <c r="L14" s="49"/>
      <c r="M14" s="50"/>
      <c r="N14" s="314">
        <f>分析係数表!I17</f>
        <v>2.8816966460243139E-3</v>
      </c>
      <c r="O14" s="306">
        <f t="shared" si="3"/>
        <v>5.722489222857547E-2</v>
      </c>
      <c r="P14" s="312">
        <f>分析係数表!C17</f>
        <v>0.24245613901755958</v>
      </c>
      <c r="Q14" s="306">
        <f t="shared" si="4"/>
        <v>1.387452642543636E-2</v>
      </c>
      <c r="R14" s="306">
        <v>3.4065303359521022E-2</v>
      </c>
      <c r="S14" s="307">
        <f t="shared" si="5"/>
        <v>0.3136650365101793</v>
      </c>
      <c r="T14" s="312">
        <f>分析係数表!F17</f>
        <v>0.42825667105631338</v>
      </c>
      <c r="U14" s="309">
        <f t="shared" si="6"/>
        <v>0.13432914436260637</v>
      </c>
      <c r="V14" s="316">
        <f>分析係数表!D17</f>
        <v>5.1560411778863557E-2</v>
      </c>
      <c r="W14" s="287">
        <f t="shared" si="7"/>
        <v>0</v>
      </c>
      <c r="X14" s="312">
        <f>分析係数表!E17</f>
        <v>4.9008807340167618E-2</v>
      </c>
      <c r="Y14" s="288">
        <f t="shared" si="8"/>
        <v>0</v>
      </c>
    </row>
    <row r="15" spans="1:25">
      <c r="A15" s="278">
        <v>11</v>
      </c>
      <c r="B15" s="268" t="s">
        <v>83</v>
      </c>
      <c r="C15" s="283"/>
      <c r="D15" s="312">
        <f>投入係数表!H15</f>
        <v>3.0055663088039046E-4</v>
      </c>
      <c r="E15" s="302">
        <f t="shared" si="10"/>
        <v>3.0055663088039045E-2</v>
      </c>
      <c r="F15" s="312">
        <f>分析係数表!C18</f>
        <v>0.40831687749419565</v>
      </c>
      <c r="G15" s="302">
        <f t="shared" si="9"/>
        <v>1.2272234503125657E-2</v>
      </c>
      <c r="H15" s="302">
        <v>4.3326045508545651E-2</v>
      </c>
      <c r="I15" s="302">
        <f t="shared" si="1"/>
        <v>4.3326045508545651E-2</v>
      </c>
      <c r="J15" s="312">
        <f>分析係数表!G18</f>
        <v>0.21766947174074985</v>
      </c>
      <c r="K15" s="304">
        <f t="shared" si="2"/>
        <v>9.4307574384608194E-3</v>
      </c>
      <c r="L15" s="49"/>
      <c r="M15" s="50"/>
      <c r="N15" s="314">
        <f>分析係数表!I18</f>
        <v>4.4543159123807785E-4</v>
      </c>
      <c r="O15" s="306">
        <f t="shared" si="3"/>
        <v>8.8454053062692918E-3</v>
      </c>
      <c r="P15" s="312">
        <f>分析係数表!C18</f>
        <v>0.40831687749419565</v>
      </c>
      <c r="Q15" s="306">
        <f t="shared" si="4"/>
        <v>3.6117282748264665E-3</v>
      </c>
      <c r="R15" s="306">
        <v>1.1595902751464942E-2</v>
      </c>
      <c r="S15" s="307">
        <f t="shared" si="5"/>
        <v>5.4921948260010595E-2</v>
      </c>
      <c r="T15" s="312">
        <f>分析係数表!F18</f>
        <v>0.48997194925916815</v>
      </c>
      <c r="U15" s="309">
        <f t="shared" si="6"/>
        <v>2.6910214046068571E-2</v>
      </c>
      <c r="V15" s="316">
        <f>分析係数表!D18</f>
        <v>3.8565313316438733E-2</v>
      </c>
      <c r="W15" s="287">
        <f t="shared" si="7"/>
        <v>0</v>
      </c>
      <c r="X15" s="312">
        <f>分析係数表!E18</f>
        <v>3.6576455199010559E-2</v>
      </c>
      <c r="Y15" s="288">
        <f t="shared" si="8"/>
        <v>0</v>
      </c>
    </row>
    <row r="16" spans="1:25">
      <c r="A16" s="278">
        <v>12</v>
      </c>
      <c r="B16" s="268" t="s">
        <v>84</v>
      </c>
      <c r="C16" s="283"/>
      <c r="D16" s="312">
        <f>投入係数表!H16</f>
        <v>1.202226523521562E-4</v>
      </c>
      <c r="E16" s="302">
        <f t="shared" si="10"/>
        <v>1.202226523521562E-2</v>
      </c>
      <c r="F16" s="312">
        <f>分析係数表!C19</f>
        <v>0.72110086081153413</v>
      </c>
      <c r="G16" s="302">
        <f t="shared" si="9"/>
        <v>8.669265810018565E-3</v>
      </c>
      <c r="H16" s="302">
        <v>5.4505974417856547E-2</v>
      </c>
      <c r="I16" s="302">
        <f t="shared" si="1"/>
        <v>5.4505974417856547E-2</v>
      </c>
      <c r="J16" s="312">
        <f>分析係数表!G19</f>
        <v>6.2445810408374151E-2</v>
      </c>
      <c r="K16" s="304">
        <f t="shared" si="2"/>
        <v>3.4036697446211614E-3</v>
      </c>
      <c r="L16" s="49"/>
      <c r="M16" s="50"/>
      <c r="N16" s="314">
        <f>分析係数表!I19</f>
        <v>-1.2604560155461526E-4</v>
      </c>
      <c r="O16" s="306">
        <f t="shared" si="3"/>
        <v>-2.503020564222139E-3</v>
      </c>
      <c r="P16" s="312">
        <f>分析係数表!C19</f>
        <v>0.72110086081153413</v>
      </c>
      <c r="Q16" s="306">
        <f t="shared" si="4"/>
        <v>-1.8049302834895562E-3</v>
      </c>
      <c r="R16" s="306">
        <v>1.4275803513077192E-2</v>
      </c>
      <c r="S16" s="307">
        <f t="shared" si="5"/>
        <v>6.8781777930933735E-2</v>
      </c>
      <c r="T16" s="312">
        <f>分析係数表!F19</f>
        <v>0.21331101927013058</v>
      </c>
      <c r="U16" s="309">
        <f t="shared" si="6"/>
        <v>1.4671911157659248E-2</v>
      </c>
      <c r="V16" s="316">
        <f>分析係数表!D19</f>
        <v>1.2736199640345095E-2</v>
      </c>
      <c r="W16" s="287">
        <f t="shared" si="7"/>
        <v>0</v>
      </c>
      <c r="X16" s="312">
        <f>分析係数表!E19</f>
        <v>1.2523714081279422E-2</v>
      </c>
      <c r="Y16" s="288">
        <f t="shared" si="8"/>
        <v>0</v>
      </c>
    </row>
    <row r="17" spans="1:25">
      <c r="A17" s="278">
        <v>13</v>
      </c>
      <c r="B17" s="268" t="s">
        <v>85</v>
      </c>
      <c r="C17" s="283"/>
      <c r="D17" s="312">
        <f>投入係数表!H17</f>
        <v>1.2022265235215619E-5</v>
      </c>
      <c r="E17" s="302">
        <f t="shared" si="10"/>
        <v>1.2022265235215619E-3</v>
      </c>
      <c r="F17" s="312">
        <f>分析係数表!C20</f>
        <v>4.9598906854145253E-2</v>
      </c>
      <c r="G17" s="302">
        <f t="shared" si="9"/>
        <v>5.9629121357728813E-5</v>
      </c>
      <c r="H17" s="302">
        <v>2.527470678075247E-3</v>
      </c>
      <c r="I17" s="302">
        <f t="shared" si="1"/>
        <v>2.527470678075247E-3</v>
      </c>
      <c r="J17" s="312">
        <f>分析係数表!G20</f>
        <v>0.11671945764775135</v>
      </c>
      <c r="K17" s="304">
        <f t="shared" si="2"/>
        <v>2.9500500676553717E-4</v>
      </c>
      <c r="L17" s="49"/>
      <c r="M17" s="50"/>
      <c r="N17" s="314">
        <f>分析係数表!I20</f>
        <v>7.0439320449493942E-4</v>
      </c>
      <c r="O17" s="306">
        <f t="shared" si="3"/>
        <v>1.3987879421442658E-2</v>
      </c>
      <c r="P17" s="312">
        <f>分析係数表!C20</f>
        <v>4.9598906854145253E-2</v>
      </c>
      <c r="Q17" s="306">
        <f t="shared" si="4"/>
        <v>6.9378352851114957E-4</v>
      </c>
      <c r="R17" s="306">
        <v>1.5889206521433727E-3</v>
      </c>
      <c r="S17" s="307">
        <f t="shared" si="5"/>
        <v>4.1163913302186194E-3</v>
      </c>
      <c r="T17" s="312">
        <f>分析係数表!F20</f>
        <v>0.2109583665362576</v>
      </c>
      <c r="U17" s="309">
        <f t="shared" si="6"/>
        <v>8.6838719104693248E-4</v>
      </c>
      <c r="V17" s="316">
        <f>分析係数表!D20</f>
        <v>3.0797631013066269E-2</v>
      </c>
      <c r="W17" s="287">
        <f t="shared" si="7"/>
        <v>0</v>
      </c>
      <c r="X17" s="312">
        <f>分析係数表!E20</f>
        <v>2.9972730221401771E-2</v>
      </c>
      <c r="Y17" s="288">
        <f t="shared" si="8"/>
        <v>0</v>
      </c>
    </row>
    <row r="18" spans="1:25">
      <c r="A18" s="278">
        <v>14</v>
      </c>
      <c r="B18" s="268" t="s">
        <v>86</v>
      </c>
      <c r="C18" s="283"/>
      <c r="D18" s="312">
        <f>投入係数表!H18</f>
        <v>9.3773668834681834E-4</v>
      </c>
      <c r="E18" s="302">
        <f t="shared" si="10"/>
        <v>9.3773668834681828E-2</v>
      </c>
      <c r="F18" s="312">
        <f>分析係数表!C21</f>
        <v>0.28411166756853934</v>
      </c>
      <c r="G18" s="302">
        <f t="shared" si="9"/>
        <v>2.6642193426641422E-2</v>
      </c>
      <c r="H18" s="302">
        <v>6.6313325406103796E-2</v>
      </c>
      <c r="I18" s="302">
        <f t="shared" si="1"/>
        <v>6.6313325406103796E-2</v>
      </c>
      <c r="J18" s="312">
        <f>分析係数表!G21</f>
        <v>0.29005387701730417</v>
      </c>
      <c r="K18" s="304">
        <f t="shared" si="2"/>
        <v>1.9234437131950503E-2</v>
      </c>
      <c r="L18" s="49"/>
      <c r="M18" s="50"/>
      <c r="N18" s="314">
        <f>分析係数表!I21</f>
        <v>2.3737267060065176E-3</v>
      </c>
      <c r="O18" s="306">
        <f t="shared" si="3"/>
        <v>4.7137596914900361E-2</v>
      </c>
      <c r="P18" s="312">
        <f>分析係数表!C21</f>
        <v>0.28411166756853934</v>
      </c>
      <c r="Q18" s="306">
        <f t="shared" si="4"/>
        <v>1.3392341264665977E-2</v>
      </c>
      <c r="R18" s="306">
        <v>2.5792163908531725E-2</v>
      </c>
      <c r="S18" s="307">
        <f t="shared" si="5"/>
        <v>9.2105489314635525E-2</v>
      </c>
      <c r="T18" s="312">
        <f>分析係数表!F21</f>
        <v>0.45791147145628314</v>
      </c>
      <c r="U18" s="309">
        <f t="shared" si="6"/>
        <v>4.2176160141265719E-2</v>
      </c>
      <c r="V18" s="316">
        <f>分析係数表!D21</f>
        <v>5.9847590028896828E-2</v>
      </c>
      <c r="W18" s="287">
        <f t="shared" si="7"/>
        <v>0</v>
      </c>
      <c r="X18" s="312">
        <f>分析係数表!E21</f>
        <v>5.4782163530779596E-2</v>
      </c>
      <c r="Y18" s="288">
        <f t="shared" si="8"/>
        <v>0</v>
      </c>
    </row>
    <row r="19" spans="1:25">
      <c r="A19" s="278">
        <v>15</v>
      </c>
      <c r="B19" s="268" t="s">
        <v>70</v>
      </c>
      <c r="C19" s="283"/>
      <c r="D19" s="312">
        <f>投入係数表!H19</f>
        <v>0</v>
      </c>
      <c r="E19" s="302">
        <f t="shared" si="10"/>
        <v>0</v>
      </c>
      <c r="F19" s="312">
        <f>分析係数表!C22</f>
        <v>0.28280144764930404</v>
      </c>
      <c r="G19" s="302">
        <f t="shared" si="9"/>
        <v>0</v>
      </c>
      <c r="H19" s="302">
        <v>1.3226917597759624E-2</v>
      </c>
      <c r="I19" s="302">
        <f t="shared" si="1"/>
        <v>1.3226917597759624E-2</v>
      </c>
      <c r="J19" s="312">
        <f>分析係数表!G22</f>
        <v>0.21325815420745545</v>
      </c>
      <c r="K19" s="304">
        <f t="shared" si="2"/>
        <v>2.8207480327523283E-3</v>
      </c>
      <c r="L19" s="49"/>
      <c r="M19" s="50"/>
      <c r="N19" s="314">
        <f>分析係数表!I22</f>
        <v>5.2408897921031505E-5</v>
      </c>
      <c r="O19" s="306">
        <f t="shared" si="3"/>
        <v>1.0407388090231814E-3</v>
      </c>
      <c r="P19" s="312">
        <f>分析係数表!C22</f>
        <v>0.28280144764930404</v>
      </c>
      <c r="Q19" s="306">
        <f t="shared" si="4"/>
        <v>2.9432244181656827E-4</v>
      </c>
      <c r="R19" s="306">
        <v>4.4365331243594614E-3</v>
      </c>
      <c r="S19" s="307">
        <f t="shared" si="5"/>
        <v>1.7663450722119084E-2</v>
      </c>
      <c r="T19" s="312">
        <f>分析係数表!F22</f>
        <v>0.43073258580094059</v>
      </c>
      <c r="U19" s="309">
        <f t="shared" si="6"/>
        <v>7.6082238037058448E-3</v>
      </c>
      <c r="V19" s="316">
        <f>分析係数表!D22</f>
        <v>2.2938556731137788E-2</v>
      </c>
      <c r="W19" s="287">
        <f t="shared" si="7"/>
        <v>0</v>
      </c>
      <c r="X19" s="312">
        <f>分析係数表!E22</f>
        <v>2.2183368519679003E-2</v>
      </c>
      <c r="Y19" s="288">
        <f t="shared" si="8"/>
        <v>0</v>
      </c>
    </row>
    <row r="20" spans="1:25">
      <c r="A20" s="278">
        <v>16</v>
      </c>
      <c r="B20" s="268" t="s">
        <v>71</v>
      </c>
      <c r="C20" s="283"/>
      <c r="D20" s="312">
        <f>投入係数表!H20</f>
        <v>0</v>
      </c>
      <c r="E20" s="302">
        <f t="shared" si="10"/>
        <v>0</v>
      </c>
      <c r="F20" s="312">
        <f>分析係数表!C23</f>
        <v>0.31843177703160996</v>
      </c>
      <c r="G20" s="302">
        <f t="shared" si="9"/>
        <v>0</v>
      </c>
      <c r="H20" s="302">
        <v>1.7311513094758608E-2</v>
      </c>
      <c r="I20" s="302">
        <f t="shared" si="1"/>
        <v>1.7311513094758608E-2</v>
      </c>
      <c r="J20" s="312">
        <f>分析係数表!G23</f>
        <v>0.24379890925547271</v>
      </c>
      <c r="K20" s="304">
        <f t="shared" si="2"/>
        <v>4.2205280100639812E-3</v>
      </c>
      <c r="L20" s="49"/>
      <c r="M20" s="50"/>
      <c r="N20" s="314">
        <f>分析係数表!I23</f>
        <v>7.2227388731505603E-6</v>
      </c>
      <c r="O20" s="306">
        <f t="shared" si="3"/>
        <v>1.4342955015109391E-4</v>
      </c>
      <c r="P20" s="312">
        <f>分析係数表!C23</f>
        <v>0.31843177703160996</v>
      </c>
      <c r="Q20" s="306">
        <f t="shared" si="4"/>
        <v>4.5672526533457255E-5</v>
      </c>
      <c r="R20" s="306">
        <v>4.3758515281594346E-3</v>
      </c>
      <c r="S20" s="307">
        <f t="shared" si="5"/>
        <v>2.1687364622918044E-2</v>
      </c>
      <c r="T20" s="312">
        <f>分析係数表!F23</f>
        <v>0.43764444987651224</v>
      </c>
      <c r="U20" s="309">
        <f t="shared" si="6"/>
        <v>9.4913547596683009E-3</v>
      </c>
      <c r="V20" s="316">
        <f>分析係数表!D23</f>
        <v>3.7770855561684982E-2</v>
      </c>
      <c r="W20" s="287">
        <f t="shared" si="7"/>
        <v>0</v>
      </c>
      <c r="X20" s="312">
        <f>分析係数表!E23</f>
        <v>3.6503495425501575E-2</v>
      </c>
      <c r="Y20" s="288">
        <f t="shared" si="8"/>
        <v>0</v>
      </c>
    </row>
    <row r="21" spans="1:25">
      <c r="A21" s="278">
        <v>17</v>
      </c>
      <c r="B21" s="268" t="s">
        <v>72</v>
      </c>
      <c r="C21" s="283"/>
      <c r="D21" s="312">
        <f>投入係数表!H21</f>
        <v>0</v>
      </c>
      <c r="E21" s="302">
        <f t="shared" si="10"/>
        <v>0</v>
      </c>
      <c r="F21" s="312">
        <f>分析係数表!C24</f>
        <v>6.5709335168878003E-2</v>
      </c>
      <c r="G21" s="302">
        <f t="shared" si="9"/>
        <v>0</v>
      </c>
      <c r="H21" s="302">
        <v>1.4285273246097698E-3</v>
      </c>
      <c r="I21" s="302">
        <f t="shared" si="1"/>
        <v>1.4285273246097698E-3</v>
      </c>
      <c r="J21" s="312">
        <f>分析係数表!G24</f>
        <v>0.24633125110096343</v>
      </c>
      <c r="K21" s="304">
        <f t="shared" si="2"/>
        <v>3.5189092310303671E-4</v>
      </c>
      <c r="L21" s="49"/>
      <c r="M21" s="50"/>
      <c r="N21" s="314">
        <f>分析係数表!I24</f>
        <v>2.8080599423907303E-4</v>
      </c>
      <c r="O21" s="306">
        <f t="shared" si="3"/>
        <v>5.5762610473376519E-3</v>
      </c>
      <c r="P21" s="312">
        <f>分析係数表!C24</f>
        <v>6.5709335168878003E-2</v>
      </c>
      <c r="Q21" s="306">
        <f t="shared" si="4"/>
        <v>3.6641240614866845E-4</v>
      </c>
      <c r="R21" s="306">
        <v>1.6778112149919797E-3</v>
      </c>
      <c r="S21" s="307">
        <f t="shared" si="5"/>
        <v>3.1063385396017497E-3</v>
      </c>
      <c r="T21" s="312">
        <f>分析係数表!F24</f>
        <v>0.36721364788140759</v>
      </c>
      <c r="U21" s="309">
        <f t="shared" si="6"/>
        <v>1.1406899066817627E-3</v>
      </c>
      <c r="V21" s="316">
        <f>分析係数表!D24</f>
        <v>3.9309475738153632E-2</v>
      </c>
      <c r="W21" s="287">
        <f t="shared" si="7"/>
        <v>0</v>
      </c>
      <c r="X21" s="312">
        <f>分析係数表!E24</f>
        <v>3.8550657867992791E-2</v>
      </c>
      <c r="Y21" s="288">
        <f t="shared" si="8"/>
        <v>0</v>
      </c>
    </row>
    <row r="22" spans="1:25">
      <c r="A22" s="278">
        <v>18</v>
      </c>
      <c r="B22" s="268" t="s">
        <v>87</v>
      </c>
      <c r="C22" s="283"/>
      <c r="D22" s="312">
        <f>投入係数表!H22</f>
        <v>0</v>
      </c>
      <c r="E22" s="302">
        <f t="shared" si="10"/>
        <v>0</v>
      </c>
      <c r="F22" s="312">
        <f>分析係数表!C25</f>
        <v>0.13092441386923714</v>
      </c>
      <c r="G22" s="302">
        <f t="shared" si="9"/>
        <v>0</v>
      </c>
      <c r="H22" s="302">
        <v>8.0932975877373442E-3</v>
      </c>
      <c r="I22" s="302">
        <f t="shared" si="1"/>
        <v>8.0932975877373442E-3</v>
      </c>
      <c r="J22" s="312">
        <f>分析係数表!G25</f>
        <v>0.2605848403511512</v>
      </c>
      <c r="K22" s="304">
        <f t="shared" si="2"/>
        <v>2.1089906598148931E-3</v>
      </c>
      <c r="L22" s="49"/>
      <c r="M22" s="50"/>
      <c r="N22" s="314">
        <f>分析係数表!I25</f>
        <v>9.8123550057191766E-5</v>
      </c>
      <c r="O22" s="306">
        <f t="shared" si="3"/>
        <v>1.948542913028276E-3</v>
      </c>
      <c r="P22" s="312">
        <f>分析係数表!C25</f>
        <v>0.13092441386923714</v>
      </c>
      <c r="Q22" s="306">
        <f t="shared" si="4"/>
        <v>2.5511183878728293E-4</v>
      </c>
      <c r="R22" s="306">
        <v>6.5375530384006167E-3</v>
      </c>
      <c r="S22" s="307">
        <f t="shared" si="5"/>
        <v>1.4630850626137962E-2</v>
      </c>
      <c r="T22" s="312">
        <f>分析係数表!F25</f>
        <v>0.33318683873123567</v>
      </c>
      <c r="U22" s="309">
        <f t="shared" si="6"/>
        <v>4.8748068680718277E-3</v>
      </c>
      <c r="V22" s="316">
        <f>分析係数表!D25</f>
        <v>4.284059086963312E-2</v>
      </c>
      <c r="W22" s="287">
        <f t="shared" si="7"/>
        <v>0</v>
      </c>
      <c r="X22" s="312">
        <f>分析係数表!E25</f>
        <v>4.249917369780222E-2</v>
      </c>
      <c r="Y22" s="288">
        <f t="shared" si="8"/>
        <v>0</v>
      </c>
    </row>
    <row r="23" spans="1:25">
      <c r="A23" s="278">
        <v>19</v>
      </c>
      <c r="B23" s="268" t="s">
        <v>88</v>
      </c>
      <c r="C23" s="283"/>
      <c r="D23" s="312">
        <f>投入係数表!H23</f>
        <v>0</v>
      </c>
      <c r="E23" s="302">
        <f t="shared" si="10"/>
        <v>0</v>
      </c>
      <c r="F23" s="312">
        <f>分析係数表!C26</f>
        <v>0.15308736674872969</v>
      </c>
      <c r="G23" s="302">
        <f t="shared" si="9"/>
        <v>0</v>
      </c>
      <c r="H23" s="302">
        <v>4.7515682138853316E-3</v>
      </c>
      <c r="I23" s="302">
        <f t="shared" si="1"/>
        <v>4.7515682138853316E-3</v>
      </c>
      <c r="J23" s="312">
        <f>分析係数表!G26</f>
        <v>0.20415569699579933</v>
      </c>
      <c r="K23" s="304">
        <f t="shared" si="2"/>
        <v>9.7005972052884514E-4</v>
      </c>
      <c r="L23" s="49"/>
      <c r="M23" s="50"/>
      <c r="N23" s="314">
        <f>分析係数表!I26</f>
        <v>8.8175548492147558E-3</v>
      </c>
      <c r="O23" s="306">
        <f t="shared" si="3"/>
        <v>0.17509949448079765</v>
      </c>
      <c r="P23" s="312">
        <f>分析係数表!C26</f>
        <v>0.15308736674872969</v>
      </c>
      <c r="Q23" s="306">
        <f t="shared" si="4"/>
        <v>2.6805520529099038E-2</v>
      </c>
      <c r="R23" s="306">
        <v>2.9434082473502113E-2</v>
      </c>
      <c r="S23" s="307">
        <f t="shared" si="5"/>
        <v>3.4185650687387444E-2</v>
      </c>
      <c r="T23" s="312">
        <f>分析係数表!F26</f>
        <v>0.33811565690794865</v>
      </c>
      <c r="U23" s="309">
        <f t="shared" si="6"/>
        <v>1.1558703738991672E-2</v>
      </c>
      <c r="V23" s="316">
        <f>分析係数表!D26</f>
        <v>3.3929737559631502E-2</v>
      </c>
      <c r="W23" s="287">
        <f t="shared" si="7"/>
        <v>0</v>
      </c>
      <c r="X23" s="312">
        <f>分析係数表!E26</f>
        <v>3.3531988342571602E-2</v>
      </c>
      <c r="Y23" s="288">
        <f t="shared" si="8"/>
        <v>0</v>
      </c>
    </row>
    <row r="24" spans="1:25">
      <c r="A24" s="278">
        <v>20</v>
      </c>
      <c r="B24" s="268" t="s">
        <v>89</v>
      </c>
      <c r="C24" s="283"/>
      <c r="D24" s="312">
        <f>投入係数表!H24</f>
        <v>0</v>
      </c>
      <c r="E24" s="302">
        <f t="shared" si="10"/>
        <v>0</v>
      </c>
      <c r="F24" s="312">
        <f>分析係数表!C27</f>
        <v>0.18884998044104273</v>
      </c>
      <c r="G24" s="302">
        <f t="shared" si="9"/>
        <v>0</v>
      </c>
      <c r="H24" s="302">
        <v>1.3634033952193076E-3</v>
      </c>
      <c r="I24" s="302">
        <f t="shared" si="1"/>
        <v>1.3634033952193076E-3</v>
      </c>
      <c r="J24" s="312">
        <f>分析係数表!G27</f>
        <v>0.16481626532719168</v>
      </c>
      <c r="K24" s="304">
        <f t="shared" si="2"/>
        <v>2.2471105573445939E-4</v>
      </c>
      <c r="L24" s="49"/>
      <c r="M24" s="50"/>
      <c r="N24" s="314">
        <f>分析係数表!I27</f>
        <v>2.2388024205688101E-2</v>
      </c>
      <c r="O24" s="306">
        <f t="shared" si="3"/>
        <v>0.44458262952443711</v>
      </c>
      <c r="P24" s="312">
        <f>分析係数表!C27</f>
        <v>0.18884998044104273</v>
      </c>
      <c r="Q24" s="306">
        <f t="shared" si="4"/>
        <v>8.3959420890117292E-2</v>
      </c>
      <c r="R24" s="306">
        <v>8.469319235292487E-2</v>
      </c>
      <c r="S24" s="307">
        <f t="shared" si="5"/>
        <v>8.6056595748144171E-2</v>
      </c>
      <c r="T24" s="312">
        <f>分析係数表!F27</f>
        <v>0.29536956526946395</v>
      </c>
      <c r="U24" s="309">
        <f t="shared" si="6"/>
        <v>2.5418499274699344E-2</v>
      </c>
      <c r="V24" s="316">
        <f>分析係数表!D27</f>
        <v>2.042747265118797E-2</v>
      </c>
      <c r="W24" s="287">
        <f t="shared" si="7"/>
        <v>0</v>
      </c>
      <c r="X24" s="312">
        <f>分析係数表!E27</f>
        <v>2.035082172191522E-2</v>
      </c>
      <c r="Y24" s="288">
        <f t="shared" si="8"/>
        <v>0</v>
      </c>
    </row>
    <row r="25" spans="1:25">
      <c r="A25" s="278">
        <v>21</v>
      </c>
      <c r="B25" s="268" t="s">
        <v>90</v>
      </c>
      <c r="C25" s="283"/>
      <c r="D25" s="312">
        <f>投入係数表!H25</f>
        <v>0</v>
      </c>
      <c r="E25" s="302">
        <f t="shared" si="10"/>
        <v>0</v>
      </c>
      <c r="F25" s="312">
        <f>分析係数表!C28</f>
        <v>0.2115566871254172</v>
      </c>
      <c r="G25" s="302">
        <f t="shared" si="9"/>
        <v>0</v>
      </c>
      <c r="H25" s="302">
        <v>2.2695757801756162E-2</v>
      </c>
      <c r="I25" s="302">
        <f t="shared" si="1"/>
        <v>2.2695757801756162E-2</v>
      </c>
      <c r="J25" s="312">
        <f>分析係数表!G28</f>
        <v>0.18177207604774032</v>
      </c>
      <c r="K25" s="304">
        <f t="shared" si="2"/>
        <v>4.1254550131019163E-3</v>
      </c>
      <c r="L25" s="49"/>
      <c r="M25" s="50"/>
      <c r="N25" s="314">
        <f>分析係数表!I28</f>
        <v>7.2231792840574596E-3</v>
      </c>
      <c r="O25" s="306">
        <f t="shared" si="3"/>
        <v>0.14343829585537141</v>
      </c>
      <c r="P25" s="312">
        <f>分析係数表!C28</f>
        <v>0.2115566871254172</v>
      </c>
      <c r="Q25" s="306">
        <f t="shared" si="4"/>
        <v>3.0345330678077834E-2</v>
      </c>
      <c r="R25" s="306">
        <v>3.9614195618582898E-2</v>
      </c>
      <c r="S25" s="307">
        <f t="shared" si="5"/>
        <v>6.2309953420339056E-2</v>
      </c>
      <c r="T25" s="312">
        <f>分析係数表!F28</f>
        <v>0.29628808224417325</v>
      </c>
      <c r="U25" s="309">
        <f t="shared" si="6"/>
        <v>1.8461696603636023E-2</v>
      </c>
      <c r="V25" s="316">
        <f>分析係数表!D28</f>
        <v>3.0551159487848582E-2</v>
      </c>
      <c r="W25" s="287">
        <f t="shared" si="7"/>
        <v>0</v>
      </c>
      <c r="X25" s="312">
        <f>分析係数表!E28</f>
        <v>3.018459578819983E-2</v>
      </c>
      <c r="Y25" s="288">
        <f t="shared" si="8"/>
        <v>0</v>
      </c>
    </row>
    <row r="26" spans="1:25">
      <c r="A26" s="278">
        <v>22</v>
      </c>
      <c r="B26" s="268" t="s">
        <v>64</v>
      </c>
      <c r="C26" s="283"/>
      <c r="D26" s="312">
        <f>投入係数表!H26</f>
        <v>1.3549092920088003E-2</v>
      </c>
      <c r="E26" s="302">
        <f t="shared" si="10"/>
        <v>1.3549092920088002</v>
      </c>
      <c r="F26" s="312">
        <f>分析係数表!C29</f>
        <v>0.4024048564090591</v>
      </c>
      <c r="G26" s="302">
        <f t="shared" si="9"/>
        <v>0.54522207909810116</v>
      </c>
      <c r="H26" s="302">
        <v>0.627090624132431</v>
      </c>
      <c r="I26" s="302">
        <f t="shared" si="1"/>
        <v>0.627090624132431</v>
      </c>
      <c r="J26" s="312">
        <f>分析係数表!G29</f>
        <v>0.28848634430593861</v>
      </c>
      <c r="K26" s="304">
        <f t="shared" si="2"/>
        <v>0.18090708170449443</v>
      </c>
      <c r="L26" s="49"/>
      <c r="M26" s="50"/>
      <c r="N26" s="314">
        <f>分析係数表!I29</f>
        <v>7.7130042947109994E-3</v>
      </c>
      <c r="O26" s="306">
        <f t="shared" si="3"/>
        <v>0.15316526815281328</v>
      </c>
      <c r="P26" s="312">
        <f>分析係数表!C29</f>
        <v>0.4024048564090591</v>
      </c>
      <c r="Q26" s="306">
        <f t="shared" si="4"/>
        <v>6.1634447737887864E-2</v>
      </c>
      <c r="R26" s="306">
        <v>0.10012347979544241</v>
      </c>
      <c r="S26" s="307">
        <f t="shared" si="5"/>
        <v>0.72721410392787345</v>
      </c>
      <c r="T26" s="312">
        <f>分析係数表!F29</f>
        <v>0.40202182464221792</v>
      </c>
      <c r="U26" s="309">
        <f t="shared" si="6"/>
        <v>0.29235594096663919</v>
      </c>
      <c r="V26" s="316">
        <f>分析係数表!D29</f>
        <v>7.9194780809421356E-2</v>
      </c>
      <c r="W26" s="287">
        <f t="shared" si="7"/>
        <v>0</v>
      </c>
      <c r="X26" s="312">
        <f>分析係数表!E29</f>
        <v>6.5944675090492746E-2</v>
      </c>
      <c r="Y26" s="288">
        <f t="shared" si="8"/>
        <v>0</v>
      </c>
    </row>
    <row r="27" spans="1:25">
      <c r="A27" s="278">
        <v>23</v>
      </c>
      <c r="B27" s="268" t="s">
        <v>91</v>
      </c>
      <c r="C27" s="283"/>
      <c r="D27" s="312">
        <f>投入係数表!H27</f>
        <v>3.4503901225068829E-3</v>
      </c>
      <c r="E27" s="302">
        <f t="shared" si="10"/>
        <v>0.34503901225068828</v>
      </c>
      <c r="F27" s="312">
        <f>分析係数表!C30</f>
        <v>1</v>
      </c>
      <c r="G27" s="302">
        <f t="shared" si="9"/>
        <v>0.34503901225068828</v>
      </c>
      <c r="H27" s="302">
        <v>0.52643008625176235</v>
      </c>
      <c r="I27" s="302">
        <f t="shared" si="1"/>
        <v>0.52643008625176235</v>
      </c>
      <c r="J27" s="312">
        <f>分析係数表!G30</f>
        <v>0.33838967095036887</v>
      </c>
      <c r="K27" s="304">
        <f t="shared" si="2"/>
        <v>0.17813850366510817</v>
      </c>
      <c r="L27" s="49"/>
      <c r="M27" s="50"/>
      <c r="N27" s="314">
        <f>分析係数表!I30</f>
        <v>0</v>
      </c>
      <c r="O27" s="306">
        <f t="shared" si="3"/>
        <v>0</v>
      </c>
      <c r="P27" s="312">
        <f>分析係数表!C30</f>
        <v>1</v>
      </c>
      <c r="Q27" s="306">
        <f t="shared" si="4"/>
        <v>0</v>
      </c>
      <c r="R27" s="306">
        <v>0.13833158124952716</v>
      </c>
      <c r="S27" s="307">
        <f t="shared" si="5"/>
        <v>0.66476166750128951</v>
      </c>
      <c r="T27" s="312">
        <f>分析係数表!F30</f>
        <v>0.46362091424568164</v>
      </c>
      <c r="U27" s="309">
        <f t="shared" si="6"/>
        <v>0.30819741204243167</v>
      </c>
      <c r="V27" s="316">
        <f>分析係数表!D30</f>
        <v>7.3824536053885614E-2</v>
      </c>
      <c r="W27" s="287">
        <f t="shared" si="7"/>
        <v>0</v>
      </c>
      <c r="X27" s="312">
        <f>分析係数表!E30</f>
        <v>5.6949248710145881E-2</v>
      </c>
      <c r="Y27" s="288">
        <f t="shared" si="8"/>
        <v>0</v>
      </c>
    </row>
    <row r="28" spans="1:25">
      <c r="A28" s="278">
        <v>24</v>
      </c>
      <c r="B28" s="268" t="s">
        <v>92</v>
      </c>
      <c r="C28" s="283"/>
      <c r="D28" s="312">
        <f>投入係数表!H28</f>
        <v>2.7494920592938121E-2</v>
      </c>
      <c r="E28" s="302">
        <f t="shared" si="10"/>
        <v>2.7494920592938121</v>
      </c>
      <c r="F28" s="312">
        <f>分析係数表!C31</f>
        <v>0.99932498158227889</v>
      </c>
      <c r="G28" s="302">
        <f t="shared" si="9"/>
        <v>2.7476361015144111</v>
      </c>
      <c r="H28" s="302">
        <v>3.3854156357205345</v>
      </c>
      <c r="I28" s="302">
        <f t="shared" si="1"/>
        <v>3.3854156357205345</v>
      </c>
      <c r="J28" s="312">
        <f>分析係数表!G31</f>
        <v>7.0262508387801376E-2</v>
      </c>
      <c r="K28" s="304">
        <f t="shared" si="2"/>
        <v>0.23786779450100798</v>
      </c>
      <c r="L28" s="49"/>
      <c r="M28" s="50"/>
      <c r="N28" s="314">
        <f>分析係数表!I31</f>
        <v>3.314462019579964E-2</v>
      </c>
      <c r="O28" s="306">
        <f t="shared" si="3"/>
        <v>0.6581877107982369</v>
      </c>
      <c r="P28" s="312">
        <f>分析係数表!C31</f>
        <v>0.99932498158227889</v>
      </c>
      <c r="Q28" s="306">
        <f t="shared" si="4"/>
        <v>0.65774342197113045</v>
      </c>
      <c r="R28" s="306">
        <v>0.91060678645601412</v>
      </c>
      <c r="S28" s="307">
        <f t="shared" si="5"/>
        <v>4.2960224221765486</v>
      </c>
      <c r="T28" s="312">
        <f>分析係数表!F31</f>
        <v>0.39948542779773355</v>
      </c>
      <c r="U28" s="309">
        <f t="shared" si="6"/>
        <v>1.716198355151854</v>
      </c>
      <c r="V28" s="316">
        <f>分析係数表!D31</f>
        <v>2.9145126840892164E-3</v>
      </c>
      <c r="W28" s="287">
        <f t="shared" si="7"/>
        <v>0</v>
      </c>
      <c r="X28" s="312">
        <f>分析係数表!E31</f>
        <v>2.9145126840892164E-3</v>
      </c>
      <c r="Y28" s="288">
        <f t="shared" si="8"/>
        <v>0</v>
      </c>
    </row>
    <row r="29" spans="1:25">
      <c r="A29" s="278">
        <v>25</v>
      </c>
      <c r="B29" s="268" t="s">
        <v>1</v>
      </c>
      <c r="C29" s="283"/>
      <c r="D29" s="312">
        <f>投入係数表!H29</f>
        <v>1.8394065809879897E-3</v>
      </c>
      <c r="E29" s="302">
        <f t="shared" si="10"/>
        <v>0.18394065809879898</v>
      </c>
      <c r="F29" s="312">
        <f>分析係数表!C32</f>
        <v>0.9998360837770528</v>
      </c>
      <c r="G29" s="302">
        <f t="shared" si="9"/>
        <v>0.18391050724087699</v>
      </c>
      <c r="H29" s="302">
        <v>0.23995462730421388</v>
      </c>
      <c r="I29" s="302">
        <f t="shared" si="1"/>
        <v>0.23995462730421388</v>
      </c>
      <c r="J29" s="312">
        <f>分析係数表!G32</f>
        <v>0.11380414292785156</v>
      </c>
      <c r="K29" s="304">
        <f t="shared" si="2"/>
        <v>2.7307830701928108E-2</v>
      </c>
      <c r="L29" s="49"/>
      <c r="M29" s="50"/>
      <c r="N29" s="314">
        <f>分析係数表!I32</f>
        <v>7.2296973654795713E-3</v>
      </c>
      <c r="O29" s="306">
        <f t="shared" si="3"/>
        <v>0.1435677322786785</v>
      </c>
      <c r="P29" s="312">
        <f>分析係数表!C32</f>
        <v>0.9998360837770528</v>
      </c>
      <c r="Q29" s="306">
        <f t="shared" si="4"/>
        <v>0.14354419919826628</v>
      </c>
      <c r="R29" s="306">
        <v>0.19384657147186554</v>
      </c>
      <c r="S29" s="307">
        <f t="shared" si="5"/>
        <v>0.43380119877607942</v>
      </c>
      <c r="T29" s="312">
        <f>分析係数表!F32</f>
        <v>0.44272670787830282</v>
      </c>
      <c r="U29" s="309">
        <f t="shared" si="6"/>
        <v>0.1920553766077949</v>
      </c>
      <c r="V29" s="316">
        <f>分析係数表!D32</f>
        <v>2.1120085933633119E-2</v>
      </c>
      <c r="W29" s="287">
        <f t="shared" si="7"/>
        <v>0</v>
      </c>
      <c r="X29" s="312">
        <f>分析係数表!E32</f>
        <v>2.1120085933633119E-2</v>
      </c>
      <c r="Y29" s="288">
        <f t="shared" si="8"/>
        <v>0</v>
      </c>
    </row>
    <row r="30" spans="1:25">
      <c r="A30" s="278">
        <v>26</v>
      </c>
      <c r="B30" s="268" t="s">
        <v>2</v>
      </c>
      <c r="C30" s="283"/>
      <c r="D30" s="312">
        <f>投入係数表!H30</f>
        <v>2.8853436564517485E-4</v>
      </c>
      <c r="E30" s="302">
        <f t="shared" si="10"/>
        <v>2.8853436564517485E-2</v>
      </c>
      <c r="F30" s="312">
        <f>分析係数表!C33</f>
        <v>0.99108509199615646</v>
      </c>
      <c r="G30" s="302">
        <f t="shared" si="9"/>
        <v>2.8596210831950075E-2</v>
      </c>
      <c r="H30" s="302">
        <v>0.13584320749462456</v>
      </c>
      <c r="I30" s="302">
        <f t="shared" si="1"/>
        <v>0.13584320749462456</v>
      </c>
      <c r="J30" s="312">
        <f>分析係数表!G33</f>
        <v>0.4529749017181946</v>
      </c>
      <c r="K30" s="304">
        <f t="shared" si="2"/>
        <v>6.1533563563961877E-2</v>
      </c>
      <c r="L30" s="49"/>
      <c r="M30" s="50"/>
      <c r="N30" s="314">
        <f>分析係数表!I33</f>
        <v>7.7168799106917146E-4</v>
      </c>
      <c r="O30" s="306">
        <f t="shared" si="3"/>
        <v>1.5324223035045534E-2</v>
      </c>
      <c r="P30" s="312">
        <f>分析係数表!C33</f>
        <v>0.99108509199615646</v>
      </c>
      <c r="Q30" s="306">
        <f t="shared" si="4"/>
        <v>1.5187608996457724E-2</v>
      </c>
      <c r="R30" s="306">
        <v>9.2408980493225143E-2</v>
      </c>
      <c r="S30" s="307">
        <f t="shared" si="5"/>
        <v>0.22825218798784969</v>
      </c>
      <c r="T30" s="312">
        <f>分析係数表!F33</f>
        <v>0.63278689994307047</v>
      </c>
      <c r="U30" s="309">
        <f t="shared" si="6"/>
        <v>0.14443499444205435</v>
      </c>
      <c r="V30" s="316">
        <f>分析係数表!D33</f>
        <v>8.7702783269007503E-2</v>
      </c>
      <c r="W30" s="287">
        <f t="shared" si="7"/>
        <v>0</v>
      </c>
      <c r="X30" s="312">
        <f>分析係数表!E33</f>
        <v>8.4336323251883824E-2</v>
      </c>
      <c r="Y30" s="288">
        <f t="shared" si="8"/>
        <v>0</v>
      </c>
    </row>
    <row r="31" spans="1:25">
      <c r="A31" s="278">
        <v>27</v>
      </c>
      <c r="B31" s="268" t="s">
        <v>65</v>
      </c>
      <c r="C31" s="283"/>
      <c r="D31" s="312">
        <f>投入係数表!H31</f>
        <v>8.6800754998256777E-2</v>
      </c>
      <c r="E31" s="302">
        <f t="shared" si="10"/>
        <v>8.6800754998256782</v>
      </c>
      <c r="F31" s="312">
        <f>分析係数表!C34</f>
        <v>0.24606089914510665</v>
      </c>
      <c r="G31" s="302">
        <f t="shared" si="9"/>
        <v>2.1358271821345172</v>
      </c>
      <c r="H31" s="302">
        <v>2.2954628867011992</v>
      </c>
      <c r="I31" s="302">
        <f t="shared" si="1"/>
        <v>2.2954628867011992</v>
      </c>
      <c r="J31" s="312">
        <f>分析係数表!G34</f>
        <v>0.43749758717185111</v>
      </c>
      <c r="K31" s="304">
        <f t="shared" si="2"/>
        <v>1.004259474374307</v>
      </c>
      <c r="L31" s="49"/>
      <c r="M31" s="50"/>
      <c r="N31" s="314">
        <f>分析係数表!I34</f>
        <v>0.137069350800852</v>
      </c>
      <c r="O31" s="306">
        <f t="shared" si="3"/>
        <v>2.7219307897106737</v>
      </c>
      <c r="P31" s="312">
        <f>分析係数表!C34</f>
        <v>0.24606089914510665</v>
      </c>
      <c r="Q31" s="306">
        <f t="shared" si="4"/>
        <v>0.66976073752695853</v>
      </c>
      <c r="R31" s="306">
        <v>0.7450592803088778</v>
      </c>
      <c r="S31" s="307">
        <f t="shared" si="5"/>
        <v>3.040522167010077</v>
      </c>
      <c r="T31" s="312">
        <f>分析係数表!F34</f>
        <v>0.68044247766447119</v>
      </c>
      <c r="U31" s="309">
        <f t="shared" si="6"/>
        <v>2.0689004367140837</v>
      </c>
      <c r="V31" s="316">
        <f>分析係数表!D34</f>
        <v>0.15389009392691583</v>
      </c>
      <c r="W31" s="287">
        <f t="shared" si="7"/>
        <v>0</v>
      </c>
      <c r="X31" s="312">
        <f>分析係数表!E34</f>
        <v>0.1433320704064108</v>
      </c>
      <c r="Y31" s="288">
        <f t="shared" si="8"/>
        <v>0</v>
      </c>
    </row>
    <row r="32" spans="1:25">
      <c r="A32" s="278">
        <v>28</v>
      </c>
      <c r="B32" s="268" t="s">
        <v>66</v>
      </c>
      <c r="C32" s="283"/>
      <c r="D32" s="312">
        <f>投入係数表!H32</f>
        <v>2.0509984491277847E-2</v>
      </c>
      <c r="E32" s="302">
        <f t="shared" si="10"/>
        <v>2.0509984491277846</v>
      </c>
      <c r="F32" s="312">
        <f>分析係数表!C35</f>
        <v>0.75377646979277246</v>
      </c>
      <c r="G32" s="302">
        <f t="shared" si="9"/>
        <v>1.5459943705339927</v>
      </c>
      <c r="H32" s="302">
        <v>1.9420048668107779</v>
      </c>
      <c r="I32" s="302">
        <f t="shared" si="1"/>
        <v>1.9420048668107779</v>
      </c>
      <c r="J32" s="312">
        <f>分析係数表!G35</f>
        <v>0.30282397072447498</v>
      </c>
      <c r="K32" s="304">
        <f t="shared" si="2"/>
        <v>0.58808562493389493</v>
      </c>
      <c r="L32" s="49"/>
      <c r="M32" s="50"/>
      <c r="N32" s="314">
        <f>分析係数表!I35</f>
        <v>5.7629969222324183E-2</v>
      </c>
      <c r="O32" s="306">
        <f t="shared" si="3"/>
        <v>1.1444191332330118</v>
      </c>
      <c r="P32" s="312">
        <f>分析係数表!C35</f>
        <v>0.75377646979277246</v>
      </c>
      <c r="Q32" s="306">
        <f t="shared" si="4"/>
        <v>0.86263621421168413</v>
      </c>
      <c r="R32" s="306">
        <v>1.3379480004949384</v>
      </c>
      <c r="S32" s="307">
        <f t="shared" si="5"/>
        <v>3.2799528673057163</v>
      </c>
      <c r="T32" s="312">
        <f>分析係数表!F35</f>
        <v>0.60548890850388704</v>
      </c>
      <c r="U32" s="309">
        <f t="shared" si="6"/>
        <v>1.9859750815691328</v>
      </c>
      <c r="V32" s="316">
        <f>分析係数表!D35</f>
        <v>4.0363234612300396E-2</v>
      </c>
      <c r="W32" s="287">
        <f t="shared" si="7"/>
        <v>0</v>
      </c>
      <c r="X32" s="312">
        <f>分析係数表!E35</f>
        <v>3.9154079363329694E-2</v>
      </c>
      <c r="Y32" s="288">
        <f t="shared" si="8"/>
        <v>0</v>
      </c>
    </row>
    <row r="33" spans="1:25">
      <c r="A33" s="278">
        <v>29</v>
      </c>
      <c r="B33" s="268" t="s">
        <v>93</v>
      </c>
      <c r="C33" s="283"/>
      <c r="D33" s="312">
        <f>投入係数表!H33</f>
        <v>5.24170764255401E-3</v>
      </c>
      <c r="E33" s="302">
        <f t="shared" si="10"/>
        <v>0.52417076425540099</v>
      </c>
      <c r="F33" s="312">
        <f>分析係数表!C36</f>
        <v>0.99118010215945485</v>
      </c>
      <c r="G33" s="302">
        <f t="shared" si="9"/>
        <v>0.51954763166366791</v>
      </c>
      <c r="H33" s="302">
        <v>0.84979870761884269</v>
      </c>
      <c r="I33" s="302">
        <f t="shared" si="1"/>
        <v>0.84979870761884269</v>
      </c>
      <c r="J33" s="312">
        <f>分析係数表!G36</f>
        <v>5.8650173764370726E-2</v>
      </c>
      <c r="K33" s="304">
        <f t="shared" si="2"/>
        <v>4.9840841866582795E-2</v>
      </c>
      <c r="L33" s="49"/>
      <c r="M33" s="50"/>
      <c r="N33" s="314">
        <f>分析係数表!I36</f>
        <v>0.2375179181177472</v>
      </c>
      <c r="O33" s="306">
        <f t="shared" si="3"/>
        <v>4.7166440247607575</v>
      </c>
      <c r="P33" s="312">
        <f>分析係数表!C36</f>
        <v>0.99118010215945485</v>
      </c>
      <c r="Q33" s="306">
        <f t="shared" si="4"/>
        <v>4.6750437063121497</v>
      </c>
      <c r="R33" s="306">
        <v>5.1113420906520775</v>
      </c>
      <c r="S33" s="307">
        <f t="shared" si="5"/>
        <v>5.9611407982709199</v>
      </c>
      <c r="T33" s="312">
        <f>分析係数表!F36</f>
        <v>0.81306518983088305</v>
      </c>
      <c r="U33" s="309">
        <f t="shared" si="6"/>
        <v>4.8467960747547671</v>
      </c>
      <c r="V33" s="316">
        <f>分析係数表!D36</f>
        <v>1.5774342104513773E-2</v>
      </c>
      <c r="W33" s="287">
        <f t="shared" si="7"/>
        <v>0</v>
      </c>
      <c r="X33" s="312">
        <f>分析係数表!E36</f>
        <v>1.3229670821596217E-2</v>
      </c>
      <c r="Y33" s="288">
        <f t="shared" si="8"/>
        <v>0</v>
      </c>
    </row>
    <row r="34" spans="1:25">
      <c r="A34" s="278">
        <v>30</v>
      </c>
      <c r="B34" s="268" t="s">
        <v>94</v>
      </c>
      <c r="C34" s="283"/>
      <c r="D34" s="312">
        <f>投入係数表!H34</f>
        <v>2.2036812176150229E-2</v>
      </c>
      <c r="E34" s="302">
        <f t="shared" si="10"/>
        <v>2.2036812176150229</v>
      </c>
      <c r="F34" s="312">
        <f>分析係数表!C37</f>
        <v>0.58105140483022077</v>
      </c>
      <c r="G34" s="302">
        <f t="shared" si="9"/>
        <v>1.2804520672931805</v>
      </c>
      <c r="H34" s="302">
        <v>1.6803504924648514</v>
      </c>
      <c r="I34" s="302">
        <f t="shared" si="1"/>
        <v>1.6803504924648514</v>
      </c>
      <c r="J34" s="312">
        <f>分析係数表!G37</f>
        <v>0.40235165952905672</v>
      </c>
      <c r="K34" s="304">
        <f t="shared" si="2"/>
        <v>0.6760918092337006</v>
      </c>
      <c r="L34" s="49"/>
      <c r="M34" s="50"/>
      <c r="N34" s="314">
        <f>分析係数表!I37</f>
        <v>4.2719417558337268E-2</v>
      </c>
      <c r="O34" s="306">
        <f t="shared" si="3"/>
        <v>0.84832456921377797</v>
      </c>
      <c r="P34" s="312">
        <f>分析係数表!C37</f>
        <v>0.58105140483022077</v>
      </c>
      <c r="Q34" s="306">
        <f t="shared" si="4"/>
        <v>0.49292018269365756</v>
      </c>
      <c r="R34" s="306">
        <v>0.66561888810148029</v>
      </c>
      <c r="S34" s="307">
        <f t="shared" si="5"/>
        <v>2.3459693805663315</v>
      </c>
      <c r="T34" s="312">
        <f>分析係数表!F37</f>
        <v>0.63403708963374472</v>
      </c>
      <c r="U34" s="309">
        <f t="shared" si="6"/>
        <v>1.4874315984241557</v>
      </c>
      <c r="V34" s="316">
        <f>分析係数表!D37</f>
        <v>7.9200513574427991E-2</v>
      </c>
      <c r="W34" s="287">
        <f t="shared" si="7"/>
        <v>0</v>
      </c>
      <c r="X34" s="312">
        <f>分析係数表!E37</f>
        <v>7.3600662533244779E-2</v>
      </c>
      <c r="Y34" s="288">
        <f t="shared" si="8"/>
        <v>0</v>
      </c>
    </row>
    <row r="35" spans="1:25">
      <c r="A35" s="278">
        <v>31</v>
      </c>
      <c r="B35" s="268" t="s">
        <v>95</v>
      </c>
      <c r="C35" s="283"/>
      <c r="D35" s="312">
        <f>投入係数表!H35</f>
        <v>4.4722826675002107E-3</v>
      </c>
      <c r="E35" s="302">
        <f t="shared" si="10"/>
        <v>0.44722826675002109</v>
      </c>
      <c r="F35" s="312">
        <f>分析係数表!C38</f>
        <v>0.47456671407271833</v>
      </c>
      <c r="G35" s="302">
        <f t="shared" si="9"/>
        <v>0.21223964899199466</v>
      </c>
      <c r="H35" s="302">
        <v>0.49061688096984007</v>
      </c>
      <c r="I35" s="302">
        <f t="shared" si="1"/>
        <v>0.49061688096984007</v>
      </c>
      <c r="J35" s="312">
        <f>分析係数表!G38</f>
        <v>0.18003386475673192</v>
      </c>
      <c r="K35" s="304">
        <f t="shared" si="2"/>
        <v>8.8327653195893835E-2</v>
      </c>
      <c r="L35" s="49"/>
      <c r="M35" s="50"/>
      <c r="N35" s="314">
        <f>分析係数表!I38</f>
        <v>5.150358926080905E-2</v>
      </c>
      <c r="O35" s="306">
        <f t="shared" si="3"/>
        <v>1.0227611393103406</v>
      </c>
      <c r="P35" s="312">
        <f>分析係数表!C38</f>
        <v>0.47456671407271833</v>
      </c>
      <c r="Q35" s="306">
        <f t="shared" si="4"/>
        <v>0.48536839316377806</v>
      </c>
      <c r="R35" s="306">
        <v>0.67817352712547496</v>
      </c>
      <c r="S35" s="307">
        <f t="shared" si="5"/>
        <v>1.1687904080953151</v>
      </c>
      <c r="T35" s="312">
        <f>分析係数表!F38</f>
        <v>0.4997199825516766</v>
      </c>
      <c r="U35" s="309">
        <f t="shared" si="6"/>
        <v>0.58406792233995786</v>
      </c>
      <c r="V35" s="316">
        <f>分析係数表!D38</f>
        <v>3.5590827435143364E-2</v>
      </c>
      <c r="W35" s="287">
        <f t="shared" si="7"/>
        <v>0</v>
      </c>
      <c r="X35" s="312">
        <f>分析係数表!E38</f>
        <v>3.1059891839156476E-2</v>
      </c>
      <c r="Y35" s="288">
        <f t="shared" si="8"/>
        <v>0</v>
      </c>
    </row>
    <row r="36" spans="1:25">
      <c r="A36" s="278">
        <v>32</v>
      </c>
      <c r="B36" s="268" t="s">
        <v>67</v>
      </c>
      <c r="C36" s="283"/>
      <c r="D36" s="312">
        <f>投入係数表!H36</f>
        <v>0</v>
      </c>
      <c r="E36" s="302">
        <f t="shared" si="10"/>
        <v>0</v>
      </c>
      <c r="F36" s="312">
        <f>分析係数表!C39</f>
        <v>1</v>
      </c>
      <c r="G36" s="302">
        <f t="shared" si="9"/>
        <v>0</v>
      </c>
      <c r="H36" s="302">
        <v>2.3826168085790654E-2</v>
      </c>
      <c r="I36" s="302">
        <f t="shared" si="1"/>
        <v>2.3826168085790654E-2</v>
      </c>
      <c r="J36" s="312">
        <f>分析係数表!G39</f>
        <v>0.33345520667958617</v>
      </c>
      <c r="K36" s="304">
        <f t="shared" si="2"/>
        <v>7.9449598034298831E-3</v>
      </c>
      <c r="L36" s="49"/>
      <c r="M36" s="50"/>
      <c r="N36" s="314">
        <f>分析係数表!I39</f>
        <v>5.0851604954235139E-3</v>
      </c>
      <c r="O36" s="306">
        <f t="shared" si="3"/>
        <v>0.10098139986979211</v>
      </c>
      <c r="P36" s="312">
        <f>分析係数表!C39</f>
        <v>1</v>
      </c>
      <c r="Q36" s="306">
        <f t="shared" si="4"/>
        <v>0.10098139986979211</v>
      </c>
      <c r="R36" s="306">
        <v>0.10555428997830342</v>
      </c>
      <c r="S36" s="307">
        <f t="shared" si="5"/>
        <v>0.12938045806409407</v>
      </c>
      <c r="T36" s="312">
        <f>分析係数表!F39</f>
        <v>0.70859596344355691</v>
      </c>
      <c r="U36" s="309">
        <f t="shared" si="6"/>
        <v>9.1678470332695453E-2</v>
      </c>
      <c r="V36" s="316">
        <f>分析係数表!D39</f>
        <v>4.8027598057070089E-2</v>
      </c>
      <c r="W36" s="287">
        <f t="shared" si="7"/>
        <v>0</v>
      </c>
      <c r="X36" s="312">
        <f>分析係数表!E39</f>
        <v>4.8027598057070089E-2</v>
      </c>
      <c r="Y36" s="288">
        <f t="shared" si="8"/>
        <v>0</v>
      </c>
    </row>
    <row r="37" spans="1:25">
      <c r="A37" s="278">
        <v>33</v>
      </c>
      <c r="B37" s="268" t="s">
        <v>96</v>
      </c>
      <c r="C37" s="283"/>
      <c r="D37" s="312">
        <f>投入係数表!H37</f>
        <v>4.8089060940862477E-5</v>
      </c>
      <c r="E37" s="302">
        <f t="shared" si="10"/>
        <v>4.8089060940862474E-3</v>
      </c>
      <c r="F37" s="312">
        <f>分析係数表!C40</f>
        <v>0.78927678494152065</v>
      </c>
      <c r="G37" s="302">
        <f t="shared" si="9"/>
        <v>3.7955579410260793E-3</v>
      </c>
      <c r="H37" s="302">
        <v>2.1401646997524879E-2</v>
      </c>
      <c r="I37" s="302">
        <f t="shared" si="1"/>
        <v>2.1401646997524879E-2</v>
      </c>
      <c r="J37" s="312">
        <f>分析係数表!G40</f>
        <v>0.52314226927728547</v>
      </c>
      <c r="K37" s="304">
        <f t="shared" si="2"/>
        <v>1.1196106176556569E-2</v>
      </c>
      <c r="L37" s="49"/>
      <c r="M37" s="50"/>
      <c r="N37" s="314">
        <f>分析係数表!I40</f>
        <v>3.428475595158087E-2</v>
      </c>
      <c r="O37" s="306">
        <f t="shared" si="3"/>
        <v>0.68082859003184371</v>
      </c>
      <c r="P37" s="312">
        <f>分析係数表!C40</f>
        <v>0.78927678494152065</v>
      </c>
      <c r="Q37" s="306">
        <f t="shared" si="4"/>
        <v>0.53736220063660223</v>
      </c>
      <c r="R37" s="306">
        <v>0.54849158560984557</v>
      </c>
      <c r="S37" s="307">
        <f t="shared" si="5"/>
        <v>0.56989323260737046</v>
      </c>
      <c r="T37" s="312">
        <f>分析係数表!F40</f>
        <v>0.70623799726049996</v>
      </c>
      <c r="U37" s="309">
        <f t="shared" si="6"/>
        <v>0.40248025524894154</v>
      </c>
      <c r="V37" s="316">
        <f>分析係数表!D40</f>
        <v>9.0697433955161888E-2</v>
      </c>
      <c r="W37" s="287">
        <f t="shared" si="7"/>
        <v>0</v>
      </c>
      <c r="X37" s="312">
        <f>分析係数表!E40</f>
        <v>9.0562666353757981E-2</v>
      </c>
      <c r="Y37" s="288">
        <f t="shared" si="8"/>
        <v>0</v>
      </c>
    </row>
    <row r="38" spans="1:25">
      <c r="A38" s="278">
        <v>34</v>
      </c>
      <c r="B38" s="268" t="s">
        <v>97</v>
      </c>
      <c r="C38" s="283"/>
      <c r="D38" s="312">
        <f>投入係数表!H38</f>
        <v>0</v>
      </c>
      <c r="E38" s="302">
        <f t="shared" si="10"/>
        <v>0</v>
      </c>
      <c r="F38" s="312">
        <f>分析係数表!C41</f>
        <v>0.99594790611943085</v>
      </c>
      <c r="G38" s="302">
        <f t="shared" si="9"/>
        <v>0</v>
      </c>
      <c r="H38" s="302">
        <v>2.7907878372516398E-3</v>
      </c>
      <c r="I38" s="302">
        <f t="shared" si="1"/>
        <v>2.7907878372516398E-3</v>
      </c>
      <c r="J38" s="312">
        <f>分析係数表!G41</f>
        <v>0.50896339569449323</v>
      </c>
      <c r="K38" s="304">
        <f t="shared" si="2"/>
        <v>1.4204088543104854E-3</v>
      </c>
      <c r="L38" s="49"/>
      <c r="M38" s="50"/>
      <c r="N38" s="314">
        <f>分析係数表!I41</f>
        <v>5.504775199299148E-2</v>
      </c>
      <c r="O38" s="306">
        <f t="shared" si="3"/>
        <v>1.0931413199131403</v>
      </c>
      <c r="P38" s="312">
        <f>分析係数表!C41</f>
        <v>0.99594790611943085</v>
      </c>
      <c r="Q38" s="306">
        <f t="shared" si="4"/>
        <v>1.0887118086601231</v>
      </c>
      <c r="R38" s="306">
        <v>1.1065343575028594</v>
      </c>
      <c r="S38" s="307">
        <f t="shared" si="5"/>
        <v>1.1093251453401112</v>
      </c>
      <c r="T38" s="312">
        <f>分析係数表!F41</f>
        <v>0.58132099287543681</v>
      </c>
      <c r="U38" s="309">
        <f t="shared" si="6"/>
        <v>0.64487399491080166</v>
      </c>
      <c r="V38" s="316">
        <f>分析係数表!D41</f>
        <v>0.12149342216939719</v>
      </c>
      <c r="W38" s="287">
        <f t="shared" si="7"/>
        <v>0</v>
      </c>
      <c r="X38" s="312">
        <f>分析係数表!E41</f>
        <v>0.11755967401821014</v>
      </c>
      <c r="Y38" s="288">
        <f t="shared" si="8"/>
        <v>0</v>
      </c>
    </row>
    <row r="39" spans="1:25">
      <c r="A39" s="278">
        <v>35</v>
      </c>
      <c r="B39" s="268" t="s">
        <v>3</v>
      </c>
      <c r="C39" s="283"/>
      <c r="D39" s="312">
        <f>投入係数表!H39</f>
        <v>7.5740270981858402E-4</v>
      </c>
      <c r="E39" s="302">
        <f>$C$10*D39</f>
        <v>7.5740270981858399E-2</v>
      </c>
      <c r="F39" s="312">
        <f>分析係数表!C42</f>
        <v>0.9655414908579466</v>
      </c>
      <c r="G39" s="302">
        <f>E39*F39</f>
        <v>7.3130374161808426E-2</v>
      </c>
      <c r="H39" s="302">
        <v>0.10627835949351065</v>
      </c>
      <c r="I39" s="302">
        <f>C39+H39</f>
        <v>0.10627835949351065</v>
      </c>
      <c r="J39" s="312">
        <f>分析係数表!G42</f>
        <v>0.53299358903562055</v>
      </c>
      <c r="K39" s="304">
        <f>I39*J39</f>
        <v>5.6645684263264155E-2</v>
      </c>
      <c r="L39" s="49"/>
      <c r="M39" s="50"/>
      <c r="N39" s="314">
        <f>分析係数表!I42</f>
        <v>1.3420289237220641E-2</v>
      </c>
      <c r="O39" s="306">
        <f t="shared" si="3"/>
        <v>0.26650084988500999</v>
      </c>
      <c r="P39" s="312">
        <f>分析係数表!C42</f>
        <v>0.9655414908579466</v>
      </c>
      <c r="Q39" s="306">
        <f>O39*P39</f>
        <v>0.25731762791288237</v>
      </c>
      <c r="R39" s="306">
        <v>0.2765272188661741</v>
      </c>
      <c r="S39" s="307">
        <f>I39+R39</f>
        <v>0.38280557835968476</v>
      </c>
      <c r="T39" s="312">
        <f>分析係数表!F42</f>
        <v>0.58706867988829459</v>
      </c>
      <c r="U39" s="309">
        <f t="shared" si="6"/>
        <v>0.22473316554149525</v>
      </c>
      <c r="V39" s="316">
        <f>分析係数表!D42</f>
        <v>0.12536880137580664</v>
      </c>
      <c r="W39" s="287">
        <f t="shared" si="7"/>
        <v>0</v>
      </c>
      <c r="X39" s="312">
        <f>分析係数表!E42</f>
        <v>0.11770088827882173</v>
      </c>
      <c r="Y39" s="288">
        <f t="shared" si="8"/>
        <v>0</v>
      </c>
    </row>
    <row r="40" spans="1:25">
      <c r="A40" s="278">
        <v>36</v>
      </c>
      <c r="B40" s="268" t="s">
        <v>98</v>
      </c>
      <c r="C40" s="283"/>
      <c r="D40" s="312">
        <f>投入係数表!H40</f>
        <v>3.4071099676601067E-2</v>
      </c>
      <c r="E40" s="302">
        <f>$C$10*D40</f>
        <v>3.4071099676601069</v>
      </c>
      <c r="F40" s="312">
        <f>分析係数表!C43</f>
        <v>0.68354347123018677</v>
      </c>
      <c r="G40" s="302">
        <f>E40*F40</f>
        <v>2.3289077741573587</v>
      </c>
      <c r="H40" s="302">
        <v>3.6802608892315827</v>
      </c>
      <c r="I40" s="302">
        <f>C40+H40</f>
        <v>3.6802608892315827</v>
      </c>
      <c r="J40" s="312">
        <f>分析係数表!G43</f>
        <v>0.37257380440005849</v>
      </c>
      <c r="K40" s="304">
        <f>I40*J40</f>
        <v>1.371168800685753</v>
      </c>
      <c r="L40" s="49"/>
      <c r="M40" s="50"/>
      <c r="N40" s="314">
        <f>分析係数表!I43</f>
        <v>1.4147055315786071E-2</v>
      </c>
      <c r="O40" s="306">
        <f t="shared" si="3"/>
        <v>0.28093301108374996</v>
      </c>
      <c r="P40" s="312">
        <f>分析係数表!C43</f>
        <v>0.68354347123018677</v>
      </c>
      <c r="Q40" s="306">
        <f>O40*P40</f>
        <v>0.19202992557933499</v>
      </c>
      <c r="R40" s="306">
        <v>0.908193797199221</v>
      </c>
      <c r="S40" s="307">
        <f>I40+R40</f>
        <v>4.5884546864308033</v>
      </c>
      <c r="T40" s="312">
        <f>分析係数表!F43</f>
        <v>0.62240825035949521</v>
      </c>
      <c r="U40" s="309">
        <f t="shared" si="6"/>
        <v>2.8558920532352223</v>
      </c>
      <c r="V40" s="316">
        <f>分析係数表!D43</f>
        <v>0.13048156468325811</v>
      </c>
      <c r="W40" s="287">
        <f t="shared" si="7"/>
        <v>1</v>
      </c>
      <c r="X40" s="312">
        <f>分析係数表!E43</f>
        <v>0.11291103502841897</v>
      </c>
      <c r="Y40" s="288">
        <f t="shared" si="8"/>
        <v>1</v>
      </c>
    </row>
    <row r="41" spans="1:25">
      <c r="A41" s="278">
        <v>37</v>
      </c>
      <c r="B41" s="268" t="s">
        <v>99</v>
      </c>
      <c r="C41" s="283"/>
      <c r="D41" s="312">
        <f>投入係数表!H41</f>
        <v>1.202226523521562E-4</v>
      </c>
      <c r="E41" s="302">
        <f>$C$10*D41</f>
        <v>1.202226523521562E-2</v>
      </c>
      <c r="F41" s="312">
        <f>分析係数表!C44</f>
        <v>0.55987382763194615</v>
      </c>
      <c r="G41" s="302">
        <f>E41*F41</f>
        <v>6.7309516540466491E-3</v>
      </c>
      <c r="H41" s="302">
        <v>1.6101498030513868E-2</v>
      </c>
      <c r="I41" s="302">
        <f>C41+H41</f>
        <v>1.6101498030513868E-2</v>
      </c>
      <c r="J41" s="312">
        <f>分析係数表!G44</f>
        <v>0.32381925449611038</v>
      </c>
      <c r="K41" s="304">
        <f>I41*J41</f>
        <v>5.2139750885115905E-3</v>
      </c>
      <c r="L41" s="49"/>
      <c r="M41" s="50"/>
      <c r="N41" s="314">
        <f>分析係数表!I44</f>
        <v>0.11509284654657072</v>
      </c>
      <c r="O41" s="306">
        <f t="shared" si="3"/>
        <v>2.285520146263138</v>
      </c>
      <c r="P41" s="312">
        <f>分析係数表!C44</f>
        <v>0.55987382763194615</v>
      </c>
      <c r="Q41" s="306">
        <f>O41*P41</f>
        <v>1.2796029124182684</v>
      </c>
      <c r="R41" s="306">
        <v>1.3140124118641403</v>
      </c>
      <c r="S41" s="307">
        <f>I41+R41</f>
        <v>1.3301139098946542</v>
      </c>
      <c r="T41" s="312">
        <f>分析係数表!F44</f>
        <v>0.5344179716450459</v>
      </c>
      <c r="U41" s="309">
        <f t="shared" si="6"/>
        <v>0.71083677778276244</v>
      </c>
      <c r="V41" s="316">
        <f>分析係数表!D44</f>
        <v>0.19836337849438287</v>
      </c>
      <c r="W41" s="287">
        <f t="shared" si="7"/>
        <v>0</v>
      </c>
      <c r="X41" s="312">
        <f>分析係数表!E44</f>
        <v>0.16230318686650563</v>
      </c>
      <c r="Y41" s="288">
        <f t="shared" si="8"/>
        <v>0</v>
      </c>
    </row>
    <row r="42" spans="1:25">
      <c r="A42" s="278">
        <v>38</v>
      </c>
      <c r="B42" s="268" t="s">
        <v>4</v>
      </c>
      <c r="C42" s="283"/>
      <c r="D42" s="312">
        <f>投入係数表!H42</f>
        <v>1.0820038711694057E-3</v>
      </c>
      <c r="E42" s="302">
        <f>$C$10*D42</f>
        <v>0.10820038711694058</v>
      </c>
      <c r="F42" s="312">
        <f>分析係数表!C45</f>
        <v>1</v>
      </c>
      <c r="G42" s="302">
        <f>E42*F42</f>
        <v>0.10820038711694058</v>
      </c>
      <c r="H42" s="302">
        <v>0.13794367839096011</v>
      </c>
      <c r="I42" s="302">
        <f>C42+H42</f>
        <v>0.13794367839096011</v>
      </c>
      <c r="J42" s="312">
        <f>分析係数表!G45</f>
        <v>0</v>
      </c>
      <c r="K42" s="304">
        <f>I42*J42</f>
        <v>0</v>
      </c>
      <c r="L42" s="49"/>
      <c r="M42" s="50"/>
      <c r="N42" s="314">
        <f>分析係数表!I45</f>
        <v>0</v>
      </c>
      <c r="O42" s="306">
        <f t="shared" si="3"/>
        <v>0</v>
      </c>
      <c r="P42" s="312">
        <f>分析係数表!C45</f>
        <v>1</v>
      </c>
      <c r="Q42" s="306">
        <f>O42*P42</f>
        <v>0</v>
      </c>
      <c r="R42" s="306">
        <v>2.2433321534407785E-2</v>
      </c>
      <c r="S42" s="307">
        <f>I42+R42</f>
        <v>0.16037699992536789</v>
      </c>
      <c r="T42" s="312">
        <f>分析係数表!F45</f>
        <v>0</v>
      </c>
      <c r="U42" s="309">
        <f t="shared" si="6"/>
        <v>0</v>
      </c>
      <c r="V42" s="316">
        <f>分析係数表!D45</f>
        <v>0</v>
      </c>
      <c r="W42" s="287">
        <f t="shared" si="7"/>
        <v>0</v>
      </c>
      <c r="X42" s="312">
        <f>分析係数表!E45</f>
        <v>0</v>
      </c>
      <c r="Y42" s="288">
        <f t="shared" si="8"/>
        <v>0</v>
      </c>
    </row>
    <row r="43" spans="1:25">
      <c r="A43" s="278">
        <v>39</v>
      </c>
      <c r="B43" s="268" t="s">
        <v>5</v>
      </c>
      <c r="C43" s="283"/>
      <c r="D43" s="312">
        <f>投入係数表!H43</f>
        <v>2.7771432693348081E-3</v>
      </c>
      <c r="E43" s="302">
        <f>$C$10*D43</f>
        <v>0.2777143269334808</v>
      </c>
      <c r="F43" s="312">
        <f>分析係数表!C46</f>
        <v>0.63561708735819755</v>
      </c>
      <c r="G43" s="302">
        <f>E43*F43</f>
        <v>0.17651997160310132</v>
      </c>
      <c r="H43" s="302">
        <v>0.23474914162632898</v>
      </c>
      <c r="I43" s="302">
        <f>C43+H43</f>
        <v>0.23474914162632898</v>
      </c>
      <c r="J43" s="312">
        <f>分析係数表!G46</f>
        <v>7.4261727822867345E-3</v>
      </c>
      <c r="K43" s="304">
        <f>I43*J43</f>
        <v>1.7432876862106181E-3</v>
      </c>
      <c r="L43" s="49"/>
      <c r="M43" s="50"/>
      <c r="N43" s="314">
        <f>分析係数表!I46</f>
        <v>7.1346566917706757E-6</v>
      </c>
      <c r="O43" s="306">
        <f t="shared" si="3"/>
        <v>1.4168040929559276E-4</v>
      </c>
      <c r="P43" s="312">
        <f>分析係数表!C46</f>
        <v>0.63561708735819755</v>
      </c>
      <c r="Q43" s="306">
        <f>O43*P43</f>
        <v>9.0054489092181972E-5</v>
      </c>
      <c r="R43" s="306">
        <v>4.505474920932654E-2</v>
      </c>
      <c r="S43" s="307">
        <f>I43+R43</f>
        <v>0.27980389083565554</v>
      </c>
      <c r="T43" s="312">
        <f>分析係数表!F46</f>
        <v>0.64740426293918441</v>
      </c>
      <c r="U43" s="309">
        <f t="shared" si="6"/>
        <v>0.18114623171397359</v>
      </c>
      <c r="V43" s="316">
        <f>分析係数表!D46</f>
        <v>3.6867524451068895E-3</v>
      </c>
      <c r="W43" s="287">
        <f t="shared" si="7"/>
        <v>0</v>
      </c>
      <c r="X43" s="312">
        <f>分析係数表!E46</f>
        <v>3.6024838177901608E-3</v>
      </c>
      <c r="Y43" s="288">
        <f t="shared" si="8"/>
        <v>0</v>
      </c>
    </row>
    <row r="44" spans="1:25">
      <c r="A44" s="279">
        <v>40</v>
      </c>
      <c r="B44" s="276" t="s">
        <v>298</v>
      </c>
      <c r="C44" s="289">
        <f>SUM(C5:C43)</f>
        <v>100</v>
      </c>
      <c r="D44" s="313">
        <f>投入係数表!H44</f>
        <v>0.60100506137366405</v>
      </c>
      <c r="E44" s="303">
        <f>SUM(E5:E43)</f>
        <v>60.100506137366409</v>
      </c>
      <c r="F44" s="313">
        <f>分析係数表!C47</f>
        <v>0.59941121331825653</v>
      </c>
      <c r="G44" s="303">
        <f>SUM(G5:G43)</f>
        <v>17.675448793718246</v>
      </c>
      <c r="H44" s="303">
        <f>SUM(H5:H43)</f>
        <v>22.641372411814643</v>
      </c>
      <c r="I44" s="303">
        <f>SUM(I5:I43)</f>
        <v>122.64137241181463</v>
      </c>
      <c r="J44" s="313">
        <f>分析係数表!G47</f>
        <v>0.26745444124294698</v>
      </c>
      <c r="K44" s="305">
        <f>SUM(K5:K43)</f>
        <v>32.823232402138167</v>
      </c>
      <c r="L44" s="318">
        <f>'データ入力（最終需要額等）'!$H$32</f>
        <v>0.60499999999999998</v>
      </c>
      <c r="M44" s="303">
        <f>K44*L44</f>
        <v>19.85805560329359</v>
      </c>
      <c r="N44" s="315">
        <f>分析係数表!I47</f>
        <v>1</v>
      </c>
      <c r="O44" s="303">
        <f>SUM(O5:O43)</f>
        <v>19.858055603293586</v>
      </c>
      <c r="P44" s="313">
        <f>分析係数表!C47</f>
        <v>0.59941121331825653</v>
      </c>
      <c r="Q44" s="303">
        <f>SUM(Q5:Q43)</f>
        <v>12.352806672531653</v>
      </c>
      <c r="R44" s="303">
        <f>SUM(R5:R43)</f>
        <v>15.434388302490646</v>
      </c>
      <c r="S44" s="308">
        <f>SUM(S5:S43)</f>
        <v>138.07576071430532</v>
      </c>
      <c r="T44" s="313">
        <f>分析係数表!F47</f>
        <v>0.52032812004185636</v>
      </c>
      <c r="U44" s="310">
        <f>SUM(U5:U43)</f>
        <v>60.520226945614965</v>
      </c>
      <c r="V44" s="317">
        <f>分析係数表!D47</f>
        <v>6.7043132898265148E-2</v>
      </c>
      <c r="W44" s="290">
        <f>SUM(W5:W43)</f>
        <v>14</v>
      </c>
      <c r="X44" s="313">
        <f>分析係数表!E47</f>
        <v>6.0489972943054145E-2</v>
      </c>
      <c r="Y44" s="291">
        <f>SUM(Y5:Y43)</f>
        <v>11</v>
      </c>
    </row>
    <row r="45" spans="1:25">
      <c r="B45" s="292" t="s">
        <v>299</v>
      </c>
      <c r="C45" s="104" t="s">
        <v>300</v>
      </c>
      <c r="D45" s="104" t="s">
        <v>301</v>
      </c>
      <c r="E45" s="104"/>
      <c r="F45" s="104" t="s">
        <v>131</v>
      </c>
      <c r="G45" s="104"/>
      <c r="H45" s="104" t="s">
        <v>302</v>
      </c>
      <c r="I45" s="104"/>
      <c r="J45" s="104" t="s">
        <v>131</v>
      </c>
      <c r="K45" s="104"/>
      <c r="L45" s="104" t="s">
        <v>300</v>
      </c>
      <c r="M45" s="104"/>
      <c r="N45" s="104" t="s">
        <v>131</v>
      </c>
      <c r="O45" s="104"/>
      <c r="P45" s="104" t="s">
        <v>131</v>
      </c>
      <c r="Q45" s="104"/>
      <c r="R45" s="104"/>
      <c r="S45" s="104" t="s">
        <v>302</v>
      </c>
      <c r="T45" s="104" t="s">
        <v>131</v>
      </c>
      <c r="U45" s="104"/>
      <c r="V45" s="104" t="s">
        <v>131</v>
      </c>
      <c r="W45" s="104"/>
      <c r="X45" s="104" t="s">
        <v>131</v>
      </c>
      <c r="Y45" s="293"/>
    </row>
    <row r="46" spans="1:25">
      <c r="B46" s="83" t="s">
        <v>303</v>
      </c>
    </row>
  </sheetData>
  <phoneticPr fontId="3"/>
  <pageMargins left="0.78740157480314965" right="0" top="0.82677165354330717" bottom="0.78740157480314965" header="0.51181102362204722" footer="0.51181102362204722"/>
  <pageSetup paperSize="9" scale="80" orientation="portrait" r:id="rId1"/>
  <headerFooter alignWithMargins="0">
    <oddFooter>&amp;C&amp;"Fj丸ゴシック体-L,標準"&amp;12- 43 -</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C90ADD-DE0F-416B-9A2B-7BCD903C9975}">
  <dimension ref="A1:Y46"/>
  <sheetViews>
    <sheetView showGridLines="0"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8.1640625" defaultRowHeight="11"/>
  <cols>
    <col min="1" max="1" width="2.75" style="83" customWidth="1"/>
    <col min="2" max="2" width="17.5" style="83" customWidth="1"/>
    <col min="3" max="3" width="8.58203125" style="83" customWidth="1"/>
    <col min="4" max="4" width="8.1640625" style="83" customWidth="1"/>
    <col min="5" max="5" width="8.25" style="83" bestFit="1" customWidth="1"/>
    <col min="6" max="16384" width="8.1640625" style="83"/>
  </cols>
  <sheetData>
    <row r="1" spans="1:25" ht="13">
      <c r="B1" s="284" t="s">
        <v>257</v>
      </c>
      <c r="F1" s="285"/>
      <c r="G1" s="83" t="s">
        <v>374</v>
      </c>
    </row>
    <row r="2" spans="1:25">
      <c r="B2" s="83" t="s">
        <v>313</v>
      </c>
      <c r="S2" s="83" t="s">
        <v>259</v>
      </c>
      <c r="U2" s="286" t="s">
        <v>245</v>
      </c>
      <c r="W2" s="83" t="s">
        <v>233</v>
      </c>
      <c r="Y2" s="83" t="s">
        <v>260</v>
      </c>
    </row>
    <row r="3" spans="1:25" ht="44">
      <c r="B3" s="39"/>
      <c r="C3" s="40" t="s">
        <v>261</v>
      </c>
      <c r="D3" s="40" t="s">
        <v>314</v>
      </c>
      <c r="E3" s="40" t="s">
        <v>263</v>
      </c>
      <c r="F3" s="40" t="s">
        <v>264</v>
      </c>
      <c r="G3" s="40" t="s">
        <v>265</v>
      </c>
      <c r="H3" s="40" t="s">
        <v>266</v>
      </c>
      <c r="I3" s="40" t="s">
        <v>267</v>
      </c>
      <c r="J3" s="40" t="s">
        <v>268</v>
      </c>
      <c r="K3" s="41" t="s">
        <v>269</v>
      </c>
      <c r="L3" s="40" t="s">
        <v>402</v>
      </c>
      <c r="M3" s="40" t="s">
        <v>270</v>
      </c>
      <c r="N3" s="40" t="s">
        <v>186</v>
      </c>
      <c r="O3" s="40" t="s">
        <v>270</v>
      </c>
      <c r="P3" s="40" t="s">
        <v>264</v>
      </c>
      <c r="Q3" s="40" t="s">
        <v>271</v>
      </c>
      <c r="R3" s="40" t="s">
        <v>272</v>
      </c>
      <c r="S3" s="42" t="s">
        <v>273</v>
      </c>
      <c r="T3" s="40" t="s">
        <v>403</v>
      </c>
      <c r="U3" s="43" t="s">
        <v>245</v>
      </c>
      <c r="V3" s="44" t="s">
        <v>274</v>
      </c>
      <c r="W3" s="42" t="s">
        <v>275</v>
      </c>
      <c r="X3" s="40" t="s">
        <v>276</v>
      </c>
      <c r="Y3" s="43" t="s">
        <v>277</v>
      </c>
    </row>
    <row r="4" spans="1:25" ht="19">
      <c r="B4" s="45"/>
      <c r="C4" s="46" t="s">
        <v>197</v>
      </c>
      <c r="D4" s="46" t="s">
        <v>198</v>
      </c>
      <c r="E4" s="46" t="s">
        <v>278</v>
      </c>
      <c r="F4" s="46" t="s">
        <v>200</v>
      </c>
      <c r="G4" s="46" t="s">
        <v>279</v>
      </c>
      <c r="H4" s="46" t="s">
        <v>280</v>
      </c>
      <c r="I4" s="46" t="s">
        <v>281</v>
      </c>
      <c r="J4" s="46" t="s">
        <v>282</v>
      </c>
      <c r="K4" s="47" t="s">
        <v>283</v>
      </c>
      <c r="L4" s="46" t="s">
        <v>284</v>
      </c>
      <c r="M4" s="46" t="s">
        <v>285</v>
      </c>
      <c r="N4" s="46" t="s">
        <v>286</v>
      </c>
      <c r="O4" s="46" t="s">
        <v>287</v>
      </c>
      <c r="P4" s="46" t="s">
        <v>288</v>
      </c>
      <c r="Q4" s="46" t="s">
        <v>289</v>
      </c>
      <c r="R4" s="46" t="s">
        <v>290</v>
      </c>
      <c r="S4" s="46" t="s">
        <v>291</v>
      </c>
      <c r="T4" s="48" t="s">
        <v>292</v>
      </c>
      <c r="U4" s="47" t="s">
        <v>293</v>
      </c>
      <c r="V4" s="46" t="s">
        <v>294</v>
      </c>
      <c r="W4" s="46" t="s">
        <v>295</v>
      </c>
      <c r="X4" s="46" t="s">
        <v>296</v>
      </c>
      <c r="Y4" s="47" t="s">
        <v>297</v>
      </c>
    </row>
    <row r="5" spans="1:25">
      <c r="A5" s="277">
        <v>1</v>
      </c>
      <c r="B5" s="268" t="s">
        <v>73</v>
      </c>
      <c r="C5" s="283"/>
      <c r="D5" s="312">
        <f>投入係数表!I5</f>
        <v>1.2877110601262011E-3</v>
      </c>
      <c r="E5" s="302">
        <f>$C$11*D5</f>
        <v>0.1287711060126201</v>
      </c>
      <c r="F5" s="312">
        <f>分析係数表!C8</f>
        <v>0.17333290637377241</v>
      </c>
      <c r="G5" s="302">
        <f>E5*F5</f>
        <v>2.2320270062132601E-2</v>
      </c>
      <c r="H5" s="302">
        <f t="array" ref="H5:H43">MMULT(逆行列係数表!C5:AO43,G5:G43)</f>
        <v>2.8185399299679871E-2</v>
      </c>
      <c r="I5" s="302">
        <f>C5+H5</f>
        <v>2.8185399299679871E-2</v>
      </c>
      <c r="J5" s="312">
        <f>分析係数表!G8</f>
        <v>0.15155149614048036</v>
      </c>
      <c r="K5" s="304">
        <f>I5*J5</f>
        <v>4.2715394331833316E-3</v>
      </c>
      <c r="L5" s="49" t="s">
        <v>132</v>
      </c>
      <c r="M5" s="50" t="s">
        <v>132</v>
      </c>
      <c r="N5" s="314">
        <f>分析係数表!I8</f>
        <v>1.1299182227411633E-2</v>
      </c>
      <c r="O5" s="306">
        <f>$M$44*N5</f>
        <v>0.1692732672897406</v>
      </c>
      <c r="P5" s="312">
        <f>分析係数表!C8</f>
        <v>0.17333290637377241</v>
      </c>
      <c r="Q5" s="306">
        <f>O5*P5</f>
        <v>2.9340627390715159E-2</v>
      </c>
      <c r="R5" s="306">
        <f t="array" ref="R5:R43">MMULT(逆行列係数表!C5:AO43,Q5:Q43)</f>
        <v>4.4381446280302883E-2</v>
      </c>
      <c r="S5" s="307">
        <f t="shared" ref="S5:S38" si="0">I5+R5</f>
        <v>7.2566845579982747E-2</v>
      </c>
      <c r="T5" s="312">
        <f>分析係数表!F8</f>
        <v>0.42721038226158625</v>
      </c>
      <c r="U5" s="309">
        <f t="shared" ref="U5:U43" si="1">S5*T5</f>
        <v>3.100130983974193E-2</v>
      </c>
      <c r="V5" s="316">
        <f>分析係数表!D8</f>
        <v>0.32298797552049696</v>
      </c>
      <c r="W5" s="287">
        <f t="shared" ref="W5:W43" si="2">ROUND(S5*V5,0)</f>
        <v>0</v>
      </c>
      <c r="X5" s="312">
        <f>分析係数表!E8</f>
        <v>0.12265584155979949</v>
      </c>
      <c r="Y5" s="288">
        <f t="shared" ref="Y5:Y43" si="3">ROUND(S5*X5,0)</f>
        <v>0</v>
      </c>
    </row>
    <row r="6" spans="1:25">
      <c r="A6" s="278">
        <v>2</v>
      </c>
      <c r="B6" s="268" t="s">
        <v>74</v>
      </c>
      <c r="C6" s="283"/>
      <c r="D6" s="312">
        <f>投入係数表!I6</f>
        <v>1.8726692028238619E-2</v>
      </c>
      <c r="E6" s="302">
        <f>$C$11*D6</f>
        <v>1.8726692028238618</v>
      </c>
      <c r="F6" s="312">
        <f>分析係数表!C9</f>
        <v>0.39351462480142041</v>
      </c>
      <c r="G6" s="302">
        <f>E6*F6</f>
        <v>0.73692271872640702</v>
      </c>
      <c r="H6" s="302">
        <v>0.87738493113176974</v>
      </c>
      <c r="I6" s="302">
        <f>C6+H6</f>
        <v>0.87738493113176974</v>
      </c>
      <c r="J6" s="312">
        <f>分析係数表!G9</f>
        <v>0.22817522849038765</v>
      </c>
      <c r="K6" s="304">
        <f>I6*J6</f>
        <v>0.20019750713501461</v>
      </c>
      <c r="L6" s="49"/>
      <c r="M6" s="50"/>
      <c r="N6" s="314">
        <f>分析係数表!I9</f>
        <v>5.0911500837573466E-4</v>
      </c>
      <c r="O6" s="306">
        <f>$M$44*N6</f>
        <v>7.6270617784120727E-3</v>
      </c>
      <c r="P6" s="312">
        <f>分析係数表!C9</f>
        <v>0.39351462480142041</v>
      </c>
      <c r="Q6" s="306">
        <f>O6*P6</f>
        <v>3.0013603540690811E-3</v>
      </c>
      <c r="R6" s="306">
        <v>4.1323307047422273E-3</v>
      </c>
      <c r="S6" s="307">
        <f t="shared" si="0"/>
        <v>0.88151726183651202</v>
      </c>
      <c r="T6" s="312">
        <f>分析係数表!F9</f>
        <v>0.63987813845992225</v>
      </c>
      <c r="U6" s="309">
        <f t="shared" si="1"/>
        <v>0.5640636245242352</v>
      </c>
      <c r="V6" s="316">
        <f>分析係数表!D9</f>
        <v>0.29572434079210003</v>
      </c>
      <c r="W6" s="287">
        <f t="shared" si="2"/>
        <v>0</v>
      </c>
      <c r="X6" s="312">
        <f>分析係数表!E9</f>
        <v>0.26862065342998215</v>
      </c>
      <c r="Y6" s="288">
        <f t="shared" si="3"/>
        <v>0</v>
      </c>
    </row>
    <row r="7" spans="1:25">
      <c r="A7" s="278">
        <v>3</v>
      </c>
      <c r="B7" s="268" t="s">
        <v>75</v>
      </c>
      <c r="C7" s="283"/>
      <c r="D7" s="312">
        <f>投入係数表!I7</f>
        <v>0</v>
      </c>
      <c r="E7" s="302">
        <f>$C$11*D7</f>
        <v>0</v>
      </c>
      <c r="F7" s="312">
        <f>分析係数表!C10</f>
        <v>0.12671464860287895</v>
      </c>
      <c r="G7" s="302">
        <f>E7*F7</f>
        <v>0</v>
      </c>
      <c r="H7" s="302">
        <v>2.5696223151694311E-4</v>
      </c>
      <c r="I7" s="302">
        <f>C7+H7</f>
        <v>2.5696223151694311E-4</v>
      </c>
      <c r="J7" s="312">
        <f>分析係数表!G10</f>
        <v>0.17153349174243465</v>
      </c>
      <c r="K7" s="304">
        <f t="shared" ref="K7:K38" si="4">I7*J7</f>
        <v>4.4077628818029139E-5</v>
      </c>
      <c r="L7" s="49"/>
      <c r="M7" s="50"/>
      <c r="N7" s="314">
        <f>分析係数表!I10</f>
        <v>1.1608350684055029E-3</v>
      </c>
      <c r="O7" s="306">
        <f>$M$44*N7</f>
        <v>1.7390492591296314E-2</v>
      </c>
      <c r="P7" s="312">
        <f>分析係数表!C10</f>
        <v>0.12671464860287895</v>
      </c>
      <c r="Q7" s="306">
        <f>O7*P7</f>
        <v>2.2036301577370823E-3</v>
      </c>
      <c r="R7" s="306">
        <v>3.3667650506670741E-3</v>
      </c>
      <c r="S7" s="307">
        <f t="shared" si="0"/>
        <v>3.6237272821840172E-3</v>
      </c>
      <c r="T7" s="312">
        <f>分析係数表!F10</f>
        <v>0.47381340455197063</v>
      </c>
      <c r="U7" s="309">
        <f t="shared" si="1"/>
        <v>1.7169705607394687E-3</v>
      </c>
      <c r="V7" s="316">
        <f>分析係数表!D10</f>
        <v>9.5045460793747427E-2</v>
      </c>
      <c r="W7" s="287">
        <f t="shared" si="2"/>
        <v>0</v>
      </c>
      <c r="X7" s="312">
        <f>分析係数表!E10</f>
        <v>4.2279520059697977E-2</v>
      </c>
      <c r="Y7" s="288">
        <f t="shared" si="3"/>
        <v>0</v>
      </c>
    </row>
    <row r="8" spans="1:25">
      <c r="A8" s="278">
        <v>4</v>
      </c>
      <c r="B8" s="268" t="s">
        <v>76</v>
      </c>
      <c r="C8" s="283"/>
      <c r="D8" s="312">
        <f>投入係数表!I8</f>
        <v>2.0533770958769152E-3</v>
      </c>
      <c r="E8" s="302">
        <f>$C$11*D8</f>
        <v>0.20533770958769151</v>
      </c>
      <c r="F8" s="312">
        <f>分析係数表!C11</f>
        <v>9.348517078458185E-3</v>
      </c>
      <c r="G8" s="302">
        <f>E8*F8</f>
        <v>1.919603084932021E-3</v>
      </c>
      <c r="H8" s="302">
        <v>1.5969360790483528E-2</v>
      </c>
      <c r="I8" s="302">
        <f>C8+H8</f>
        <v>1.5969360790483528E-2</v>
      </c>
      <c r="J8" s="312">
        <f>分析係数表!G11</f>
        <v>0.2579516055394917</v>
      </c>
      <c r="K8" s="304">
        <f t="shared" si="4"/>
        <v>4.1193222553446325E-3</v>
      </c>
      <c r="L8" s="49"/>
      <c r="M8" s="50"/>
      <c r="N8" s="314">
        <f>分析係数表!I11</f>
        <v>-1.9466162084954558E-5</v>
      </c>
      <c r="O8" s="306">
        <f t="shared" ref="O8:O43" si="5">$M$44*N8</f>
        <v>-2.9162295035104982E-4</v>
      </c>
      <c r="P8" s="312">
        <f>分析係数表!C11</f>
        <v>9.348517078458185E-3</v>
      </c>
      <c r="Q8" s="306">
        <f t="shared" ref="Q8:Q38" si="6">O8*P8</f>
        <v>-2.7262421318271525E-6</v>
      </c>
      <c r="R8" s="306">
        <v>1.822781890735036E-3</v>
      </c>
      <c r="S8" s="307">
        <f t="shared" si="0"/>
        <v>1.7792142681218565E-2</v>
      </c>
      <c r="T8" s="312">
        <f>分析係数表!F11</f>
        <v>0.54360066960888753</v>
      </c>
      <c r="U8" s="309">
        <f t="shared" si="1"/>
        <v>9.6718206752872786E-3</v>
      </c>
      <c r="V8" s="316">
        <f>分析係数表!D11</f>
        <v>4.0785268604474206E-2</v>
      </c>
      <c r="W8" s="287">
        <f t="shared" si="2"/>
        <v>0</v>
      </c>
      <c r="X8" s="312">
        <f>分析係数表!E11</f>
        <v>3.926343022371024E-2</v>
      </c>
      <c r="Y8" s="288">
        <f t="shared" si="3"/>
        <v>0</v>
      </c>
    </row>
    <row r="9" spans="1:25">
      <c r="A9" s="278">
        <v>5</v>
      </c>
      <c r="B9" s="268" t="s">
        <v>77</v>
      </c>
      <c r="C9" s="283"/>
      <c r="D9" s="312">
        <f>投入係数表!I9</f>
        <v>1.4536946063378943E-3</v>
      </c>
      <c r="E9" s="302">
        <f t="shared" ref="E9:E38" si="7">$C$11*D9</f>
        <v>0.14536946063378944</v>
      </c>
      <c r="F9" s="312">
        <f>分析係数表!C12</f>
        <v>0.26169189557273109</v>
      </c>
      <c r="G9" s="302">
        <f>E9*F9</f>
        <v>3.8042009711641872E-2</v>
      </c>
      <c r="H9" s="302">
        <v>5.1314299280795575E-2</v>
      </c>
      <c r="I9" s="302">
        <f>C9+H9</f>
        <v>5.1314299280795575E-2</v>
      </c>
      <c r="J9" s="312">
        <f>分析係数表!G12</f>
        <v>0.13770114594385849</v>
      </c>
      <c r="K9" s="304">
        <f t="shared" si="4"/>
        <v>7.0660378142716638E-3</v>
      </c>
      <c r="L9" s="49"/>
      <c r="M9" s="50"/>
      <c r="N9" s="314">
        <f>分析係数表!I12</f>
        <v>0.10146071966313146</v>
      </c>
      <c r="O9" s="306">
        <f t="shared" si="5"/>
        <v>1.5199850018598178</v>
      </c>
      <c r="P9" s="312">
        <f>分析係数表!C12</f>
        <v>0.26169189557273109</v>
      </c>
      <c r="Q9" s="306">
        <f t="shared" si="6"/>
        <v>0.39776775637881689</v>
      </c>
      <c r="R9" s="306">
        <v>0.45688361129158811</v>
      </c>
      <c r="S9" s="307">
        <f t="shared" si="0"/>
        <v>0.50819791057238373</v>
      </c>
      <c r="T9" s="312">
        <f>分析係数表!F12</f>
        <v>0.33651535386825859</v>
      </c>
      <c r="U9" s="309">
        <f t="shared" si="1"/>
        <v>0.17101639971137533</v>
      </c>
      <c r="V9" s="316">
        <f>分析係数表!D12</f>
        <v>3.4578030097235327E-2</v>
      </c>
      <c r="W9" s="287">
        <f t="shared" si="2"/>
        <v>0</v>
      </c>
      <c r="X9" s="312">
        <f>分析係数表!E12</f>
        <v>3.3355134693599395E-2</v>
      </c>
      <c r="Y9" s="288">
        <f t="shared" si="3"/>
        <v>0</v>
      </c>
    </row>
    <row r="10" spans="1:25">
      <c r="A10" s="278">
        <v>6</v>
      </c>
      <c r="B10" s="268" t="s">
        <v>78</v>
      </c>
      <c r="C10" s="283"/>
      <c r="D10" s="312">
        <f>投入係数表!I10</f>
        <v>2.9047120587046321E-3</v>
      </c>
      <c r="E10" s="302">
        <f t="shared" si="7"/>
        <v>0.29047120587046321</v>
      </c>
      <c r="F10" s="312">
        <f>分析係数表!C13</f>
        <v>8.2810371123538395E-2</v>
      </c>
      <c r="G10" s="302">
        <f t="shared" ref="G10:G38" si="8">E10*F10</f>
        <v>2.4054028358834783E-2</v>
      </c>
      <c r="H10" s="302">
        <v>3.1068851266080097E-2</v>
      </c>
      <c r="I10" s="302">
        <f t="shared" ref="I10:I38" si="9">C10+H10</f>
        <v>3.1068851266080097E-2</v>
      </c>
      <c r="J10" s="312">
        <f>分析係数表!G13</f>
        <v>0.2721720626600464</v>
      </c>
      <c r="K10" s="304">
        <f t="shared" si="4"/>
        <v>8.4560733335672135E-3</v>
      </c>
      <c r="L10" s="49"/>
      <c r="M10" s="50"/>
      <c r="N10" s="314">
        <f>分析係数表!I13</f>
        <v>1.212874021164739E-2</v>
      </c>
      <c r="O10" s="306">
        <f t="shared" si="5"/>
        <v>0.1817008914816238</v>
      </c>
      <c r="P10" s="312">
        <f>分析係数表!C13</f>
        <v>8.2810371123538395E-2</v>
      </c>
      <c r="Q10" s="306">
        <f t="shared" si="6"/>
        <v>1.5046718257071044E-2</v>
      </c>
      <c r="R10" s="306">
        <v>1.7136659111681437E-2</v>
      </c>
      <c r="S10" s="307">
        <f t="shared" si="0"/>
        <v>4.8205510377761537E-2</v>
      </c>
      <c r="T10" s="312">
        <f>分析係数表!F13</f>
        <v>0.39077170920544851</v>
      </c>
      <c r="U10" s="309">
        <f t="shared" si="1"/>
        <v>1.8837349683438861E-2</v>
      </c>
      <c r="V10" s="316">
        <f>分析係数表!D13</f>
        <v>0.12720758845381647</v>
      </c>
      <c r="W10" s="287">
        <f t="shared" si="2"/>
        <v>0</v>
      </c>
      <c r="X10" s="312">
        <f>分析係数表!E13</f>
        <v>9.5492852763317662E-2</v>
      </c>
      <c r="Y10" s="288">
        <f t="shared" si="3"/>
        <v>0</v>
      </c>
    </row>
    <row r="11" spans="1:25">
      <c r="A11" s="278">
        <v>7</v>
      </c>
      <c r="B11" s="268" t="s">
        <v>79</v>
      </c>
      <c r="C11" s="282">
        <f>'データ入力（最終需要額等）'!C12</f>
        <v>100</v>
      </c>
      <c r="D11" s="312">
        <f>投入係数表!I11</f>
        <v>0.30845900340266269</v>
      </c>
      <c r="E11" s="302">
        <f t="shared" si="7"/>
        <v>30.845900340266269</v>
      </c>
      <c r="F11" s="312">
        <f>分析係数表!C14</f>
        <v>0.29759344347769412</v>
      </c>
      <c r="G11" s="302">
        <f t="shared" si="8"/>
        <v>9.1795376994296163</v>
      </c>
      <c r="H11" s="302">
        <v>10.18506254503624</v>
      </c>
      <c r="I11" s="302">
        <f t="shared" si="9"/>
        <v>110.18506254503625</v>
      </c>
      <c r="J11" s="312">
        <f>分析係数表!G14</f>
        <v>0.17335642824825784</v>
      </c>
      <c r="K11" s="304">
        <f t="shared" si="4"/>
        <v>19.101288889118379</v>
      </c>
      <c r="L11" s="49"/>
      <c r="M11" s="50"/>
      <c r="N11" s="314">
        <f>分析係数表!I14</f>
        <v>1.9165801846449152E-3</v>
      </c>
      <c r="O11" s="306">
        <f t="shared" si="5"/>
        <v>2.8712324781395897E-2</v>
      </c>
      <c r="P11" s="312">
        <f>分析係数表!C14</f>
        <v>0.29759344347769412</v>
      </c>
      <c r="Q11" s="306">
        <f t="shared" si="6"/>
        <v>8.5445996019455368E-3</v>
      </c>
      <c r="R11" s="306">
        <v>3.2119532527974289E-2</v>
      </c>
      <c r="S11" s="307">
        <f t="shared" si="0"/>
        <v>110.21718207756422</v>
      </c>
      <c r="T11" s="312">
        <f>分析係数表!F14</f>
        <v>0.35598651785260127</v>
      </c>
      <c r="U11" s="309">
        <f t="shared" si="1"/>
        <v>39.23583085531822</v>
      </c>
      <c r="V11" s="316">
        <f>分析係数表!D14</f>
        <v>4.3833041969742803E-2</v>
      </c>
      <c r="W11" s="287">
        <f t="shared" si="2"/>
        <v>5</v>
      </c>
      <c r="X11" s="312">
        <f>分析係数表!E14</f>
        <v>3.8757158040430381E-2</v>
      </c>
      <c r="Y11" s="288">
        <f t="shared" si="3"/>
        <v>4</v>
      </c>
    </row>
    <row r="12" spans="1:25">
      <c r="A12" s="278">
        <v>8</v>
      </c>
      <c r="B12" s="268" t="s">
        <v>80</v>
      </c>
      <c r="C12" s="283"/>
      <c r="D12" s="312">
        <f>投入係数表!I12</f>
        <v>3.2056241650626052E-2</v>
      </c>
      <c r="E12" s="302">
        <f t="shared" si="7"/>
        <v>3.2056241650626052</v>
      </c>
      <c r="F12" s="312">
        <f>分析係数表!C15</f>
        <v>0.21593049601829584</v>
      </c>
      <c r="G12" s="302">
        <f t="shared" si="8"/>
        <v>0.69219201601020375</v>
      </c>
      <c r="H12" s="302">
        <v>0.86161964967786764</v>
      </c>
      <c r="I12" s="302">
        <f t="shared" si="9"/>
        <v>0.86161964967786764</v>
      </c>
      <c r="J12" s="312">
        <f>分析係数表!G15</f>
        <v>0.1171240792325445</v>
      </c>
      <c r="K12" s="304">
        <f t="shared" si="4"/>
        <v>0.10091640811718781</v>
      </c>
      <c r="L12" s="49"/>
      <c r="M12" s="50"/>
      <c r="N12" s="314">
        <f>分析係数表!I15</f>
        <v>7.9892300155183192E-3</v>
      </c>
      <c r="O12" s="306">
        <f t="shared" si="5"/>
        <v>0.1196868092431716</v>
      </c>
      <c r="P12" s="312">
        <f>分析係数表!C15</f>
        <v>0.21593049601829584</v>
      </c>
      <c r="Q12" s="306">
        <f t="shared" si="6"/>
        <v>2.5844032086725199E-2</v>
      </c>
      <c r="R12" s="306">
        <v>6.7899312370480358E-2</v>
      </c>
      <c r="S12" s="307">
        <f t="shared" si="0"/>
        <v>0.92951896204834794</v>
      </c>
      <c r="T12" s="312">
        <f>分析係数表!F15</f>
        <v>0.35842164855867914</v>
      </c>
      <c r="U12" s="309">
        <f t="shared" si="1"/>
        <v>0.3331597187439212</v>
      </c>
      <c r="V12" s="316">
        <f>分析係数表!D15</f>
        <v>1.5678367482667734E-2</v>
      </c>
      <c r="W12" s="287">
        <f t="shared" si="2"/>
        <v>0</v>
      </c>
      <c r="X12" s="312">
        <f>分析係数表!E15</f>
        <v>1.5634458686506418E-2</v>
      </c>
      <c r="Y12" s="288">
        <f t="shared" si="3"/>
        <v>0</v>
      </c>
    </row>
    <row r="13" spans="1:25">
      <c r="A13" s="278">
        <v>9</v>
      </c>
      <c r="B13" s="268" t="s">
        <v>81</v>
      </c>
      <c r="C13" s="283"/>
      <c r="D13" s="312">
        <f>投入係数表!I13</f>
        <v>4.9928921562065803E-3</v>
      </c>
      <c r="E13" s="302">
        <f t="shared" si="7"/>
        <v>0.49928921562065803</v>
      </c>
      <c r="F13" s="312">
        <f>分析係数表!C16</f>
        <v>0.18770505348742417</v>
      </c>
      <c r="G13" s="302">
        <f t="shared" si="8"/>
        <v>9.3719108923769667E-2</v>
      </c>
      <c r="H13" s="302">
        <v>0.18309668367592316</v>
      </c>
      <c r="I13" s="302">
        <f t="shared" si="9"/>
        <v>0.18309668367592316</v>
      </c>
      <c r="J13" s="312">
        <f>分析係数表!G16</f>
        <v>1.5279579137581789E-2</v>
      </c>
      <c r="K13" s="304">
        <f t="shared" si="4"/>
        <v>2.7976402680550479E-3</v>
      </c>
      <c r="L13" s="49"/>
      <c r="M13" s="50"/>
      <c r="N13" s="314">
        <f>分析係数表!I16</f>
        <v>6.0242927132958465E-3</v>
      </c>
      <c r="O13" s="306">
        <f t="shared" si="5"/>
        <v>9.025004554891268E-2</v>
      </c>
      <c r="P13" s="312">
        <f>分析係数表!C16</f>
        <v>0.18770505348742417</v>
      </c>
      <c r="Q13" s="306">
        <f t="shared" si="6"/>
        <v>1.6940389627001121E-2</v>
      </c>
      <c r="R13" s="306">
        <v>3.3146697891018491E-2</v>
      </c>
      <c r="S13" s="307">
        <f t="shared" si="0"/>
        <v>0.21624338156694164</v>
      </c>
      <c r="T13" s="312">
        <f>分析係数表!F16</f>
        <v>0.2627694146106877</v>
      </c>
      <c r="U13" s="309">
        <f t="shared" si="1"/>
        <v>5.6822146787780831E-2</v>
      </c>
      <c r="V13" s="316">
        <f>分析係数表!D16</f>
        <v>1.0339400475073228E-2</v>
      </c>
      <c r="W13" s="287">
        <f t="shared" si="2"/>
        <v>0</v>
      </c>
      <c r="X13" s="312">
        <f>分析係数表!E16</f>
        <v>1.0339400475073228E-2</v>
      </c>
      <c r="Y13" s="288">
        <f t="shared" si="3"/>
        <v>0</v>
      </c>
    </row>
    <row r="14" spans="1:25">
      <c r="A14" s="278">
        <v>10</v>
      </c>
      <c r="B14" s="268" t="s">
        <v>82</v>
      </c>
      <c r="C14" s="283"/>
      <c r="D14" s="312">
        <f>投入係数表!I14</f>
        <v>1.9527161065614366E-2</v>
      </c>
      <c r="E14" s="302">
        <f t="shared" si="7"/>
        <v>1.9527161065614367</v>
      </c>
      <c r="F14" s="312">
        <f>分析係数表!C17</f>
        <v>0.24245613901755958</v>
      </c>
      <c r="G14" s="302">
        <f t="shared" si="8"/>
        <v>0.47344800779428736</v>
      </c>
      <c r="H14" s="302">
        <v>0.58974406772530141</v>
      </c>
      <c r="I14" s="302">
        <f t="shared" si="9"/>
        <v>0.58974406772530141</v>
      </c>
      <c r="J14" s="312">
        <f>分析係数表!G17</f>
        <v>0.24054742090319753</v>
      </c>
      <c r="K14" s="304">
        <f t="shared" si="4"/>
        <v>0.14186141448428191</v>
      </c>
      <c r="L14" s="49"/>
      <c r="M14" s="50"/>
      <c r="N14" s="314">
        <f>分析係数表!I17</f>
        <v>2.8816966460243139E-3</v>
      </c>
      <c r="O14" s="306">
        <f t="shared" si="5"/>
        <v>4.3170753138845913E-2</v>
      </c>
      <c r="P14" s="312">
        <f>分析係数表!C17</f>
        <v>0.24245613901755958</v>
      </c>
      <c r="Q14" s="306">
        <f t="shared" si="6"/>
        <v>1.0467014124524771E-2</v>
      </c>
      <c r="R14" s="306">
        <v>2.5699040132039219E-2</v>
      </c>
      <c r="S14" s="307">
        <f t="shared" si="0"/>
        <v>0.61544310785734058</v>
      </c>
      <c r="T14" s="312">
        <f>分析係数表!F17</f>
        <v>0.42825667105631338</v>
      </c>
      <c r="U14" s="309">
        <f t="shared" si="1"/>
        <v>0.26356761659553629</v>
      </c>
      <c r="V14" s="316">
        <f>分析係数表!D17</f>
        <v>5.1560411778863557E-2</v>
      </c>
      <c r="W14" s="287">
        <f t="shared" si="2"/>
        <v>0</v>
      </c>
      <c r="X14" s="312">
        <f>分析係数表!E17</f>
        <v>4.9008807340167618E-2</v>
      </c>
      <c r="Y14" s="288">
        <f t="shared" si="3"/>
        <v>0</v>
      </c>
    </row>
    <row r="15" spans="1:25">
      <c r="A15" s="278">
        <v>11</v>
      </c>
      <c r="B15" s="268" t="s">
        <v>83</v>
      </c>
      <c r="C15" s="283"/>
      <c r="D15" s="312">
        <f>投入係数表!I15</f>
        <v>1.2421994426165433E-3</v>
      </c>
      <c r="E15" s="302">
        <f t="shared" si="7"/>
        <v>0.12421994426165432</v>
      </c>
      <c r="F15" s="312">
        <f>分析係数表!C18</f>
        <v>0.40831687749419565</v>
      </c>
      <c r="G15" s="302">
        <f t="shared" si="8"/>
        <v>5.072109976342172E-2</v>
      </c>
      <c r="H15" s="302">
        <v>9.0932035981415679E-2</v>
      </c>
      <c r="I15" s="302">
        <f t="shared" si="9"/>
        <v>9.0932035981415679E-2</v>
      </c>
      <c r="J15" s="312">
        <f>分析係数表!G18</f>
        <v>0.21766947174074985</v>
      </c>
      <c r="K15" s="304">
        <f t="shared" si="4"/>
        <v>1.9793128236385609E-2</v>
      </c>
      <c r="L15" s="49"/>
      <c r="M15" s="50"/>
      <c r="N15" s="314">
        <f>分析係数表!I18</f>
        <v>4.4543159123807785E-4</v>
      </c>
      <c r="O15" s="306">
        <f t="shared" si="5"/>
        <v>6.6730192756799048E-3</v>
      </c>
      <c r="P15" s="312">
        <f>分析係数表!C18</f>
        <v>0.40831687749419565</v>
      </c>
      <c r="Q15" s="306">
        <f t="shared" si="6"/>
        <v>2.724706394104198E-3</v>
      </c>
      <c r="R15" s="306">
        <v>8.7480087005839501E-3</v>
      </c>
      <c r="S15" s="307">
        <f t="shared" si="0"/>
        <v>9.9680044681999633E-2</v>
      </c>
      <c r="T15" s="312">
        <f>分析係数表!F18</f>
        <v>0.48997194925916815</v>
      </c>
      <c r="U15" s="309">
        <f t="shared" si="1"/>
        <v>4.8840425795080335E-2</v>
      </c>
      <c r="V15" s="316">
        <f>分析係数表!D18</f>
        <v>3.8565313316438733E-2</v>
      </c>
      <c r="W15" s="287">
        <f t="shared" si="2"/>
        <v>0</v>
      </c>
      <c r="X15" s="312">
        <f>分析係数表!E18</f>
        <v>3.6576455199010559E-2</v>
      </c>
      <c r="Y15" s="288">
        <f t="shared" si="3"/>
        <v>0</v>
      </c>
    </row>
    <row r="16" spans="1:25">
      <c r="A16" s="278">
        <v>12</v>
      </c>
      <c r="B16" s="268" t="s">
        <v>84</v>
      </c>
      <c r="C16" s="283"/>
      <c r="D16" s="312">
        <f>投入係数表!I16</f>
        <v>2.4603044994926794E-3</v>
      </c>
      <c r="E16" s="302">
        <f t="shared" si="7"/>
        <v>0.24603044994926793</v>
      </c>
      <c r="F16" s="312">
        <f>分析係数表!C19</f>
        <v>0.72110086081153413</v>
      </c>
      <c r="G16" s="302">
        <f t="shared" si="8"/>
        <v>0.17741276924426616</v>
      </c>
      <c r="H16" s="302">
        <v>0.40574243393807136</v>
      </c>
      <c r="I16" s="302">
        <f t="shared" si="9"/>
        <v>0.40574243393807136</v>
      </c>
      <c r="J16" s="312">
        <f>分析係数表!G19</f>
        <v>6.2445810408374151E-2</v>
      </c>
      <c r="K16" s="304">
        <f t="shared" si="4"/>
        <v>2.5336915104329078E-2</v>
      </c>
      <c r="L16" s="49"/>
      <c r="M16" s="50"/>
      <c r="N16" s="314">
        <f>分析係数表!I19</f>
        <v>-1.2604560155461526E-4</v>
      </c>
      <c r="O16" s="306">
        <f t="shared" si="5"/>
        <v>-1.8882915925445805E-3</v>
      </c>
      <c r="P16" s="312">
        <f>分析係数表!C19</f>
        <v>0.72110086081153413</v>
      </c>
      <c r="Q16" s="306">
        <f t="shared" si="6"/>
        <v>-1.3616486928470796E-3</v>
      </c>
      <c r="R16" s="306">
        <v>1.0769739624148636E-2</v>
      </c>
      <c r="S16" s="307">
        <f t="shared" si="0"/>
        <v>0.41651217356221998</v>
      </c>
      <c r="T16" s="312">
        <f>分析係数表!F19</f>
        <v>0.21331101927013058</v>
      </c>
      <c r="U16" s="309">
        <f t="shared" si="1"/>
        <v>8.8846636280974681E-2</v>
      </c>
      <c r="V16" s="316">
        <f>分析係数表!D19</f>
        <v>1.2736199640345095E-2</v>
      </c>
      <c r="W16" s="287">
        <f t="shared" si="2"/>
        <v>0</v>
      </c>
      <c r="X16" s="312">
        <f>分析係数表!E19</f>
        <v>1.2523714081279422E-2</v>
      </c>
      <c r="Y16" s="288">
        <f t="shared" si="3"/>
        <v>0</v>
      </c>
    </row>
    <row r="17" spans="1:25">
      <c r="A17" s="278">
        <v>13</v>
      </c>
      <c r="B17" s="268" t="s">
        <v>85</v>
      </c>
      <c r="C17" s="283"/>
      <c r="D17" s="312">
        <f>投入係数表!I17</f>
        <v>8.0850049928921563E-4</v>
      </c>
      <c r="E17" s="302">
        <f t="shared" si="7"/>
        <v>8.0850049928921558E-2</v>
      </c>
      <c r="F17" s="312">
        <f>分析係数表!C20</f>
        <v>4.9598906854145253E-2</v>
      </c>
      <c r="G17" s="302">
        <f t="shared" si="8"/>
        <v>4.0100740955775734E-3</v>
      </c>
      <c r="H17" s="302">
        <v>7.2330199145602238E-3</v>
      </c>
      <c r="I17" s="302">
        <f t="shared" si="9"/>
        <v>7.2330199145602238E-3</v>
      </c>
      <c r="J17" s="312">
        <f>分析係数表!G20</f>
        <v>0.11671945764775135</v>
      </c>
      <c r="K17" s="304">
        <f t="shared" si="4"/>
        <v>8.4423416158285411E-4</v>
      </c>
      <c r="L17" s="49"/>
      <c r="M17" s="50"/>
      <c r="N17" s="314">
        <f>分析係数表!I20</f>
        <v>7.0439320449493942E-4</v>
      </c>
      <c r="O17" s="306">
        <f t="shared" si="5"/>
        <v>1.055252820795179E-2</v>
      </c>
      <c r="P17" s="312">
        <f>分析係数表!C20</f>
        <v>4.9598906854145253E-2</v>
      </c>
      <c r="Q17" s="306">
        <f t="shared" si="6"/>
        <v>5.2339386366194115E-4</v>
      </c>
      <c r="R17" s="306">
        <v>1.1986899155162144E-3</v>
      </c>
      <c r="S17" s="307">
        <f t="shared" si="0"/>
        <v>8.4317098300764389E-3</v>
      </c>
      <c r="T17" s="312">
        <f>分析係数表!F20</f>
        <v>0.2109583665362576</v>
      </c>
      <c r="U17" s="309">
        <f t="shared" si="1"/>
        <v>1.7787397328606317E-3</v>
      </c>
      <c r="V17" s="316">
        <f>分析係数表!D20</f>
        <v>3.0797631013066269E-2</v>
      </c>
      <c r="W17" s="287">
        <f t="shared" si="2"/>
        <v>0</v>
      </c>
      <c r="X17" s="312">
        <f>分析係数表!E20</f>
        <v>2.9972730221401771E-2</v>
      </c>
      <c r="Y17" s="288">
        <f t="shared" si="3"/>
        <v>0</v>
      </c>
    </row>
    <row r="18" spans="1:25">
      <c r="A18" s="278">
        <v>14</v>
      </c>
      <c r="B18" s="268" t="s">
        <v>86</v>
      </c>
      <c r="C18" s="283"/>
      <c r="D18" s="312">
        <f>投入係数表!I18</f>
        <v>5.7317866522457305E-3</v>
      </c>
      <c r="E18" s="302">
        <f t="shared" si="7"/>
        <v>0.57317866522457306</v>
      </c>
      <c r="F18" s="312">
        <f>分析係数表!C21</f>
        <v>0.28411166756853934</v>
      </c>
      <c r="G18" s="302">
        <f t="shared" si="8"/>
        <v>0.16284674639166299</v>
      </c>
      <c r="H18" s="302">
        <v>0.22490122800627249</v>
      </c>
      <c r="I18" s="302">
        <f t="shared" si="9"/>
        <v>0.22490122800627249</v>
      </c>
      <c r="J18" s="312">
        <f>分析係数表!G21</f>
        <v>0.29005387701730417</v>
      </c>
      <c r="K18" s="304">
        <f t="shared" si="4"/>
        <v>6.5233473129172048E-2</v>
      </c>
      <c r="L18" s="49"/>
      <c r="M18" s="50"/>
      <c r="N18" s="314">
        <f>分析係数表!I21</f>
        <v>2.3737267060065176E-3</v>
      </c>
      <c r="O18" s="306">
        <f t="shared" si="5"/>
        <v>3.5560845651630958E-2</v>
      </c>
      <c r="P18" s="312">
        <f>分析係数表!C21</f>
        <v>0.28411166756853934</v>
      </c>
      <c r="Q18" s="306">
        <f t="shared" si="6"/>
        <v>1.0103251158232313E-2</v>
      </c>
      <c r="R18" s="306">
        <v>1.9457741162085766E-2</v>
      </c>
      <c r="S18" s="307">
        <f t="shared" si="0"/>
        <v>0.24435896916835825</v>
      </c>
      <c r="T18" s="312">
        <f>分析係数表!F21</f>
        <v>0.45791147145628314</v>
      </c>
      <c r="U18" s="309">
        <f t="shared" si="1"/>
        <v>0.11189477513542345</v>
      </c>
      <c r="V18" s="316">
        <f>分析係数表!D21</f>
        <v>5.9847590028896828E-2</v>
      </c>
      <c r="W18" s="287">
        <f t="shared" si="2"/>
        <v>0</v>
      </c>
      <c r="X18" s="312">
        <f>分析係数表!E21</f>
        <v>5.4782163530779596E-2</v>
      </c>
      <c r="Y18" s="288">
        <f t="shared" si="3"/>
        <v>0</v>
      </c>
    </row>
    <row r="19" spans="1:25">
      <c r="A19" s="278">
        <v>15</v>
      </c>
      <c r="B19" s="268" t="s">
        <v>70</v>
      </c>
      <c r="C19" s="283"/>
      <c r="D19" s="312">
        <f>投入係数表!I19</f>
        <v>5.0865925451970518E-5</v>
      </c>
      <c r="E19" s="302">
        <f t="shared" si="7"/>
        <v>5.0865925451970516E-3</v>
      </c>
      <c r="F19" s="312">
        <f>分析係数表!C22</f>
        <v>0.28280144764930404</v>
      </c>
      <c r="G19" s="302">
        <f t="shared" si="8"/>
        <v>1.4384957353838841E-3</v>
      </c>
      <c r="H19" s="302">
        <v>1.5072613812093433E-2</v>
      </c>
      <c r="I19" s="302">
        <f t="shared" si="9"/>
        <v>1.5072613812093433E-2</v>
      </c>
      <c r="J19" s="312">
        <f>分析係数表!G22</f>
        <v>0.21325815420745545</v>
      </c>
      <c r="K19" s="304">
        <f t="shared" si="4"/>
        <v>3.2143578006488443E-3</v>
      </c>
      <c r="L19" s="49"/>
      <c r="M19" s="50"/>
      <c r="N19" s="314">
        <f>分析係数表!I22</f>
        <v>5.2408897921031505E-5</v>
      </c>
      <c r="O19" s="306">
        <f t="shared" si="5"/>
        <v>7.8513871248359567E-4</v>
      </c>
      <c r="P19" s="312">
        <f>分析係数表!C22</f>
        <v>0.28280144764930404</v>
      </c>
      <c r="Q19" s="306">
        <f t="shared" si="6"/>
        <v>2.2203836449587156E-4</v>
      </c>
      <c r="R19" s="306">
        <v>3.346943416494449E-3</v>
      </c>
      <c r="S19" s="307">
        <f t="shared" si="0"/>
        <v>1.8419557228587881E-2</v>
      </c>
      <c r="T19" s="312">
        <f>分析係数表!F22</f>
        <v>0.43073258580094059</v>
      </c>
      <c r="U19" s="309">
        <f t="shared" si="1"/>
        <v>7.9339035143780653E-3</v>
      </c>
      <c r="V19" s="316">
        <f>分析係数表!D22</f>
        <v>2.2938556731137788E-2</v>
      </c>
      <c r="W19" s="287">
        <f t="shared" si="2"/>
        <v>0</v>
      </c>
      <c r="X19" s="312">
        <f>分析係数表!E22</f>
        <v>2.2183368519679003E-2</v>
      </c>
      <c r="Y19" s="288">
        <f t="shared" si="3"/>
        <v>0</v>
      </c>
    </row>
    <row r="20" spans="1:25">
      <c r="A20" s="278">
        <v>16</v>
      </c>
      <c r="B20" s="268" t="s">
        <v>71</v>
      </c>
      <c r="C20" s="283"/>
      <c r="D20" s="312">
        <f>投入係数表!I20</f>
        <v>5.8897387365439552E-5</v>
      </c>
      <c r="E20" s="302">
        <f t="shared" si="7"/>
        <v>5.8897387365439554E-3</v>
      </c>
      <c r="F20" s="312">
        <f>分析係数表!C23</f>
        <v>0.31843177703160996</v>
      </c>
      <c r="G20" s="302">
        <f t="shared" si="8"/>
        <v>1.875479972129601E-3</v>
      </c>
      <c r="H20" s="302">
        <v>1.8086611174351879E-2</v>
      </c>
      <c r="I20" s="302">
        <f t="shared" si="9"/>
        <v>1.8086611174351879E-2</v>
      </c>
      <c r="J20" s="312">
        <f>分析係数表!G23</f>
        <v>0.24379890925547271</v>
      </c>
      <c r="K20" s="304">
        <f t="shared" si="4"/>
        <v>4.4094960764348321E-3</v>
      </c>
      <c r="L20" s="49"/>
      <c r="M20" s="50"/>
      <c r="N20" s="314">
        <f>分析係数表!I23</f>
        <v>7.2227388731505603E-6</v>
      </c>
      <c r="O20" s="306">
        <f t="shared" si="5"/>
        <v>1.0820399062799133E-4</v>
      </c>
      <c r="P20" s="312">
        <f>分析係数表!C23</f>
        <v>0.31843177703160996</v>
      </c>
      <c r="Q20" s="306">
        <f t="shared" si="6"/>
        <v>3.4455589017582953E-5</v>
      </c>
      <c r="R20" s="306">
        <v>3.3011649080936195E-3</v>
      </c>
      <c r="S20" s="307">
        <f t="shared" si="0"/>
        <v>2.1387776082445499E-2</v>
      </c>
      <c r="T20" s="312">
        <f>分析係数表!F23</f>
        <v>0.43764444987651224</v>
      </c>
      <c r="U20" s="309">
        <f t="shared" si="1"/>
        <v>9.3602414976838872E-3</v>
      </c>
      <c r="V20" s="316">
        <f>分析係数表!D23</f>
        <v>3.7770855561684982E-2</v>
      </c>
      <c r="W20" s="287">
        <f t="shared" si="2"/>
        <v>0</v>
      </c>
      <c r="X20" s="312">
        <f>分析係数表!E23</f>
        <v>3.6503495425501575E-2</v>
      </c>
      <c r="Y20" s="288">
        <f t="shared" si="3"/>
        <v>0</v>
      </c>
    </row>
    <row r="21" spans="1:25">
      <c r="A21" s="278">
        <v>17</v>
      </c>
      <c r="B21" s="268" t="s">
        <v>72</v>
      </c>
      <c r="C21" s="283"/>
      <c r="D21" s="312">
        <f>投入係数表!I21</f>
        <v>0</v>
      </c>
      <c r="E21" s="302">
        <f t="shared" si="7"/>
        <v>0</v>
      </c>
      <c r="F21" s="312">
        <f>分析係数表!C24</f>
        <v>6.5709335168878003E-2</v>
      </c>
      <c r="G21" s="302">
        <f t="shared" si="8"/>
        <v>0</v>
      </c>
      <c r="H21" s="302">
        <v>1.2654731659162287E-3</v>
      </c>
      <c r="I21" s="302">
        <f t="shared" si="9"/>
        <v>1.2654731659162287E-3</v>
      </c>
      <c r="J21" s="312">
        <f>分析係数表!G24</f>
        <v>0.24633125110096343</v>
      </c>
      <c r="K21" s="304">
        <f t="shared" si="4"/>
        <v>3.1172558819484168E-4</v>
      </c>
      <c r="L21" s="49"/>
      <c r="M21" s="50"/>
      <c r="N21" s="314">
        <f>分析係数表!I24</f>
        <v>2.8080599423907303E-4</v>
      </c>
      <c r="O21" s="306">
        <f t="shared" si="5"/>
        <v>4.2067600258784933E-3</v>
      </c>
      <c r="P21" s="312">
        <f>分析係数表!C24</f>
        <v>6.5709335168878003E-2</v>
      </c>
      <c r="Q21" s="306">
        <f t="shared" si="6"/>
        <v>2.7642340451548782E-4</v>
      </c>
      <c r="R21" s="306">
        <v>1.2657494135014987E-3</v>
      </c>
      <c r="S21" s="307">
        <f t="shared" si="0"/>
        <v>2.5312225794177274E-3</v>
      </c>
      <c r="T21" s="312">
        <f>分析係数表!F24</f>
        <v>0.36721364788140759</v>
      </c>
      <c r="U21" s="309">
        <f t="shared" si="1"/>
        <v>9.2949947698776957E-4</v>
      </c>
      <c r="V21" s="316">
        <f>分析係数表!D24</f>
        <v>3.9309475738153632E-2</v>
      </c>
      <c r="W21" s="287">
        <f t="shared" si="2"/>
        <v>0</v>
      </c>
      <c r="X21" s="312">
        <f>分析係数表!E24</f>
        <v>3.8550657867992791E-2</v>
      </c>
      <c r="Y21" s="288">
        <f t="shared" si="3"/>
        <v>0</v>
      </c>
    </row>
    <row r="22" spans="1:25">
      <c r="A22" s="278">
        <v>18</v>
      </c>
      <c r="B22" s="268" t="s">
        <v>87</v>
      </c>
      <c r="C22" s="283"/>
      <c r="D22" s="312">
        <f>投入係数表!I22</f>
        <v>8.0314619134690287E-6</v>
      </c>
      <c r="E22" s="302">
        <f t="shared" si="7"/>
        <v>8.0314619134690287E-4</v>
      </c>
      <c r="F22" s="312">
        <f>分析係数表!C25</f>
        <v>0.13092441386923714</v>
      </c>
      <c r="G22" s="302">
        <f t="shared" si="8"/>
        <v>1.0515144435340343E-4</v>
      </c>
      <c r="H22" s="302">
        <v>7.5086197078147992E-3</v>
      </c>
      <c r="I22" s="302">
        <f t="shared" si="9"/>
        <v>7.5086197078147992E-3</v>
      </c>
      <c r="J22" s="312">
        <f>分析係数表!G25</f>
        <v>0.2605848403511512</v>
      </c>
      <c r="K22" s="304">
        <f t="shared" si="4"/>
        <v>1.956632467818427E-3</v>
      </c>
      <c r="L22" s="49"/>
      <c r="M22" s="50"/>
      <c r="N22" s="314">
        <f>分析係数表!I25</f>
        <v>9.8123550057191766E-5</v>
      </c>
      <c r="O22" s="306">
        <f t="shared" si="5"/>
        <v>1.4699907995071018E-3</v>
      </c>
      <c r="P22" s="312">
        <f>分析係数表!C25</f>
        <v>0.13092441386923714</v>
      </c>
      <c r="Q22" s="306">
        <f t="shared" si="6"/>
        <v>1.9245768381863859E-4</v>
      </c>
      <c r="R22" s="306">
        <v>4.9319636501118976E-3</v>
      </c>
      <c r="S22" s="307">
        <f t="shared" si="0"/>
        <v>1.2440583357926697E-2</v>
      </c>
      <c r="T22" s="312">
        <f>分析係数表!F25</f>
        <v>0.33318683873123567</v>
      </c>
      <c r="U22" s="309">
        <f t="shared" si="1"/>
        <v>4.1450386410000163E-3</v>
      </c>
      <c r="V22" s="316">
        <f>分析係数表!D25</f>
        <v>4.284059086963312E-2</v>
      </c>
      <c r="W22" s="287">
        <f t="shared" si="2"/>
        <v>0</v>
      </c>
      <c r="X22" s="312">
        <f>分析係数表!E25</f>
        <v>4.249917369780222E-2</v>
      </c>
      <c r="Y22" s="288">
        <f t="shared" si="3"/>
        <v>0</v>
      </c>
    </row>
    <row r="23" spans="1:25">
      <c r="A23" s="278">
        <v>19</v>
      </c>
      <c r="B23" s="268" t="s">
        <v>88</v>
      </c>
      <c r="C23" s="283"/>
      <c r="D23" s="312">
        <f>投入係数表!I23</f>
        <v>6.425169530775223E-5</v>
      </c>
      <c r="E23" s="302">
        <f t="shared" si="7"/>
        <v>6.4251695307752229E-3</v>
      </c>
      <c r="F23" s="312">
        <f>分析係数表!C26</f>
        <v>0.15308736674872969</v>
      </c>
      <c r="G23" s="302">
        <f t="shared" si="8"/>
        <v>9.8361228438054995E-4</v>
      </c>
      <c r="H23" s="302">
        <v>6.0632639488608581E-3</v>
      </c>
      <c r="I23" s="302">
        <f t="shared" si="9"/>
        <v>6.0632639488608581E-3</v>
      </c>
      <c r="J23" s="312">
        <f>分析係数表!G26</f>
        <v>0.20415569699579933</v>
      </c>
      <c r="K23" s="304">
        <f t="shared" si="4"/>
        <v>1.2378498775491912E-3</v>
      </c>
      <c r="L23" s="49"/>
      <c r="M23" s="50"/>
      <c r="N23" s="314">
        <f>分析係数表!I26</f>
        <v>8.8175548492147558E-3</v>
      </c>
      <c r="O23" s="306">
        <f t="shared" si="5"/>
        <v>0.13209595958299636</v>
      </c>
      <c r="P23" s="312">
        <f>分析係数表!C26</f>
        <v>0.15308736674872969</v>
      </c>
      <c r="Q23" s="306">
        <f t="shared" si="6"/>
        <v>2.0222222610707538E-2</v>
      </c>
      <c r="R23" s="306">
        <v>2.2205223266413873E-2</v>
      </c>
      <c r="S23" s="307">
        <f t="shared" si="0"/>
        <v>2.826848721527473E-2</v>
      </c>
      <c r="T23" s="312">
        <f>分析係数表!F26</f>
        <v>0.33811565690794865</v>
      </c>
      <c r="U23" s="309">
        <f t="shared" si="1"/>
        <v>9.558018124586563E-3</v>
      </c>
      <c r="V23" s="316">
        <f>分析係数表!D26</f>
        <v>3.3929737559631502E-2</v>
      </c>
      <c r="W23" s="287">
        <f t="shared" si="2"/>
        <v>0</v>
      </c>
      <c r="X23" s="312">
        <f>分析係数表!E26</f>
        <v>3.3531988342571602E-2</v>
      </c>
      <c r="Y23" s="288">
        <f t="shared" si="3"/>
        <v>0</v>
      </c>
    </row>
    <row r="24" spans="1:25">
      <c r="A24" s="278">
        <v>20</v>
      </c>
      <c r="B24" s="268" t="s">
        <v>89</v>
      </c>
      <c r="C24" s="283"/>
      <c r="D24" s="312">
        <f>投入係数表!I24</f>
        <v>0</v>
      </c>
      <c r="E24" s="302">
        <f t="shared" si="7"/>
        <v>0</v>
      </c>
      <c r="F24" s="312">
        <f>分析係数表!C27</f>
        <v>0.18884998044104273</v>
      </c>
      <c r="G24" s="302">
        <f t="shared" si="8"/>
        <v>0</v>
      </c>
      <c r="H24" s="302">
        <v>1.4104016491187871E-3</v>
      </c>
      <c r="I24" s="302">
        <f t="shared" si="9"/>
        <v>1.4104016491187871E-3</v>
      </c>
      <c r="J24" s="312">
        <f>分析係数表!G27</f>
        <v>0.16481626532719168</v>
      </c>
      <c r="K24" s="304">
        <f t="shared" si="4"/>
        <v>2.324571324190707E-4</v>
      </c>
      <c r="L24" s="49"/>
      <c r="M24" s="50"/>
      <c r="N24" s="314">
        <f>分析係数表!I27</f>
        <v>2.2388024205688101E-2</v>
      </c>
      <c r="O24" s="306">
        <f t="shared" si="5"/>
        <v>0.33539542324265625</v>
      </c>
      <c r="P24" s="312">
        <f>分析係数表!C27</f>
        <v>0.18884998044104273</v>
      </c>
      <c r="Q24" s="306">
        <f t="shared" si="6"/>
        <v>6.333941911939088E-2</v>
      </c>
      <c r="R24" s="306">
        <v>6.3892980086437609E-2</v>
      </c>
      <c r="S24" s="307">
        <f t="shared" si="0"/>
        <v>6.5303381735556401E-2</v>
      </c>
      <c r="T24" s="312">
        <f>分析係数表!F27</f>
        <v>0.29536956526946395</v>
      </c>
      <c r="U24" s="309">
        <f t="shared" si="1"/>
        <v>1.9288631473857145E-2</v>
      </c>
      <c r="V24" s="316">
        <f>分析係数表!D27</f>
        <v>2.042747265118797E-2</v>
      </c>
      <c r="W24" s="287">
        <f t="shared" si="2"/>
        <v>0</v>
      </c>
      <c r="X24" s="312">
        <f>分析係数表!E27</f>
        <v>2.035082172191522E-2</v>
      </c>
      <c r="Y24" s="288">
        <f t="shared" si="3"/>
        <v>0</v>
      </c>
    </row>
    <row r="25" spans="1:25">
      <c r="A25" s="278">
        <v>21</v>
      </c>
      <c r="B25" s="268" t="s">
        <v>90</v>
      </c>
      <c r="C25" s="283"/>
      <c r="D25" s="312">
        <f>投入係数表!I25</f>
        <v>0</v>
      </c>
      <c r="E25" s="302">
        <f t="shared" si="7"/>
        <v>0</v>
      </c>
      <c r="F25" s="312">
        <f>分析係数表!C28</f>
        <v>0.2115566871254172</v>
      </c>
      <c r="G25" s="302">
        <f t="shared" si="8"/>
        <v>0</v>
      </c>
      <c r="H25" s="302">
        <v>2.6824486791851631E-2</v>
      </c>
      <c r="I25" s="302">
        <f t="shared" si="9"/>
        <v>2.6824486791851631E-2</v>
      </c>
      <c r="J25" s="312">
        <f>分析係数表!G28</f>
        <v>0.18177207604774032</v>
      </c>
      <c r="K25" s="304">
        <f t="shared" si="4"/>
        <v>4.8759426530700601E-3</v>
      </c>
      <c r="L25" s="49"/>
      <c r="M25" s="50"/>
      <c r="N25" s="314">
        <f>分析係数表!I28</f>
        <v>7.2231792840574596E-3</v>
      </c>
      <c r="O25" s="306">
        <f t="shared" si="5"/>
        <v>0.10821058843229792</v>
      </c>
      <c r="P25" s="312">
        <f>分析係数表!C28</f>
        <v>0.2115566871254172</v>
      </c>
      <c r="Q25" s="306">
        <f t="shared" si="6"/>
        <v>2.2892673600628941E-2</v>
      </c>
      <c r="R25" s="306">
        <v>2.9885153003220713E-2</v>
      </c>
      <c r="S25" s="307">
        <f t="shared" si="0"/>
        <v>5.6709639795072347E-2</v>
      </c>
      <c r="T25" s="312">
        <f>分析係数表!F28</f>
        <v>0.29628808224417325</v>
      </c>
      <c r="U25" s="309">
        <f t="shared" si="1"/>
        <v>1.6802390419639837E-2</v>
      </c>
      <c r="V25" s="316">
        <f>分析係数表!D28</f>
        <v>3.0551159487848582E-2</v>
      </c>
      <c r="W25" s="287">
        <f t="shared" si="2"/>
        <v>0</v>
      </c>
      <c r="X25" s="312">
        <f>分析係数表!E28</f>
        <v>3.018459578819983E-2</v>
      </c>
      <c r="Y25" s="288">
        <f t="shared" si="3"/>
        <v>0</v>
      </c>
    </row>
    <row r="26" spans="1:25">
      <c r="A26" s="278">
        <v>22</v>
      </c>
      <c r="B26" s="268" t="s">
        <v>64</v>
      </c>
      <c r="C26" s="283"/>
      <c r="D26" s="312">
        <f>投入係数表!I26</f>
        <v>1.2895850679060105E-2</v>
      </c>
      <c r="E26" s="302">
        <f t="shared" si="7"/>
        <v>1.2895850679060106</v>
      </c>
      <c r="F26" s="312">
        <f>分析係数表!C29</f>
        <v>0.4024048564090591</v>
      </c>
      <c r="G26" s="302">
        <f t="shared" si="8"/>
        <v>0.51893529407798489</v>
      </c>
      <c r="H26" s="302">
        <v>0.64378314754431054</v>
      </c>
      <c r="I26" s="302">
        <f t="shared" si="9"/>
        <v>0.64378314754431054</v>
      </c>
      <c r="J26" s="312">
        <f>分析係数表!G29</f>
        <v>0.28848634430593861</v>
      </c>
      <c r="K26" s="304">
        <f t="shared" si="4"/>
        <v>0.18572264676082886</v>
      </c>
      <c r="L26" s="49"/>
      <c r="M26" s="50"/>
      <c r="N26" s="314">
        <f>分析係数表!I29</f>
        <v>7.7130042947109994E-3</v>
      </c>
      <c r="O26" s="306">
        <f t="shared" si="5"/>
        <v>0.11554866638208157</v>
      </c>
      <c r="P26" s="312">
        <f>分析係数表!C29</f>
        <v>0.4024048564090591</v>
      </c>
      <c r="Q26" s="306">
        <f t="shared" si="6"/>
        <v>4.649734450373981E-2</v>
      </c>
      <c r="R26" s="306">
        <v>7.5533668327170053E-2</v>
      </c>
      <c r="S26" s="307">
        <f t="shared" si="0"/>
        <v>0.71931681587148055</v>
      </c>
      <c r="T26" s="312">
        <f>分析係数表!F29</f>
        <v>0.40202182464221792</v>
      </c>
      <c r="U26" s="309">
        <f t="shared" si="1"/>
        <v>0.28918105881248291</v>
      </c>
      <c r="V26" s="316">
        <f>分析係数表!D29</f>
        <v>7.9194780809421356E-2</v>
      </c>
      <c r="W26" s="287">
        <f t="shared" si="2"/>
        <v>0</v>
      </c>
      <c r="X26" s="312">
        <f>分析係数表!E29</f>
        <v>6.5944675090492746E-2</v>
      </c>
      <c r="Y26" s="288">
        <f t="shared" si="3"/>
        <v>0</v>
      </c>
    </row>
    <row r="27" spans="1:25">
      <c r="A27" s="278">
        <v>23</v>
      </c>
      <c r="B27" s="268" t="s">
        <v>91</v>
      </c>
      <c r="C27" s="283"/>
      <c r="D27" s="312">
        <f>投入係数表!I27</f>
        <v>6.0905252843806807E-3</v>
      </c>
      <c r="E27" s="302">
        <f t="shared" si="7"/>
        <v>0.60905252843806812</v>
      </c>
      <c r="F27" s="312">
        <f>分析係数表!C30</f>
        <v>1</v>
      </c>
      <c r="G27" s="302">
        <f t="shared" si="8"/>
        <v>0.60905252843806812</v>
      </c>
      <c r="H27" s="302">
        <v>0.90114039143365232</v>
      </c>
      <c r="I27" s="302">
        <f t="shared" si="9"/>
        <v>0.90114039143365232</v>
      </c>
      <c r="J27" s="312">
        <f>分析係数表!G30</f>
        <v>0.33838967095036887</v>
      </c>
      <c r="K27" s="304">
        <f t="shared" si="4"/>
        <v>0.30493660053732019</v>
      </c>
      <c r="L27" s="49"/>
      <c r="M27" s="50"/>
      <c r="N27" s="314">
        <f>分析係数表!I30</f>
        <v>0</v>
      </c>
      <c r="O27" s="306">
        <f t="shared" si="5"/>
        <v>0</v>
      </c>
      <c r="P27" s="312">
        <f>分析係数表!C30</f>
        <v>1</v>
      </c>
      <c r="Q27" s="306">
        <f t="shared" si="6"/>
        <v>0</v>
      </c>
      <c r="R27" s="306">
        <v>0.10435805665785881</v>
      </c>
      <c r="S27" s="307">
        <f t="shared" si="0"/>
        <v>1.0054984480915112</v>
      </c>
      <c r="T27" s="312">
        <f>分析係数表!F30</f>
        <v>0.46362091424568164</v>
      </c>
      <c r="U27" s="309">
        <f t="shared" si="1"/>
        <v>0.46617010977680051</v>
      </c>
      <c r="V27" s="316">
        <f>分析係数表!D30</f>
        <v>7.3824536053885614E-2</v>
      </c>
      <c r="W27" s="287">
        <f t="shared" si="2"/>
        <v>0</v>
      </c>
      <c r="X27" s="312">
        <f>分析係数表!E30</f>
        <v>5.6949248710145881E-2</v>
      </c>
      <c r="Y27" s="288">
        <f t="shared" si="3"/>
        <v>0</v>
      </c>
    </row>
    <row r="28" spans="1:25">
      <c r="A28" s="278">
        <v>24</v>
      </c>
      <c r="B28" s="268" t="s">
        <v>92</v>
      </c>
      <c r="C28" s="283"/>
      <c r="D28" s="312">
        <f>投入係数表!I28</f>
        <v>4.1121084996961432E-2</v>
      </c>
      <c r="E28" s="302">
        <f t="shared" si="7"/>
        <v>4.1121084996961432</v>
      </c>
      <c r="F28" s="312">
        <f>分析係数表!C31</f>
        <v>0.99932498158227889</v>
      </c>
      <c r="G28" s="302">
        <f t="shared" si="8"/>
        <v>4.1093327507231807</v>
      </c>
      <c r="H28" s="302">
        <v>5.2763963182971692</v>
      </c>
      <c r="I28" s="302">
        <f t="shared" si="9"/>
        <v>5.2763963182971692</v>
      </c>
      <c r="J28" s="312">
        <f>分析係数表!G31</f>
        <v>7.0262508387801376E-2</v>
      </c>
      <c r="K28" s="304">
        <f t="shared" si="4"/>
        <v>0.37073284057171912</v>
      </c>
      <c r="L28" s="49"/>
      <c r="M28" s="50"/>
      <c r="N28" s="314">
        <f>分析係数表!I31</f>
        <v>3.314462019579964E-2</v>
      </c>
      <c r="O28" s="306">
        <f t="shared" si="5"/>
        <v>0.49654019562668433</v>
      </c>
      <c r="P28" s="312">
        <f>分析係数表!C31</f>
        <v>0.99932498158227889</v>
      </c>
      <c r="Q28" s="306">
        <f t="shared" si="6"/>
        <v>0.4962050218494975</v>
      </c>
      <c r="R28" s="306">
        <v>0.68696644508523808</v>
      </c>
      <c r="S28" s="307">
        <f t="shared" si="0"/>
        <v>5.9633627633824071</v>
      </c>
      <c r="T28" s="312">
        <f>分析係数表!F31</f>
        <v>0.39948542779773355</v>
      </c>
      <c r="U28" s="309">
        <f t="shared" si="1"/>
        <v>2.3822765246428954</v>
      </c>
      <c r="V28" s="316">
        <f>分析係数表!D31</f>
        <v>2.9145126840892164E-3</v>
      </c>
      <c r="W28" s="287">
        <f t="shared" si="2"/>
        <v>0</v>
      </c>
      <c r="X28" s="312">
        <f>分析係数表!E31</f>
        <v>2.9145126840892164E-3</v>
      </c>
      <c r="Y28" s="288">
        <f t="shared" si="3"/>
        <v>0</v>
      </c>
    </row>
    <row r="29" spans="1:25">
      <c r="A29" s="278">
        <v>25</v>
      </c>
      <c r="B29" s="268" t="s">
        <v>1</v>
      </c>
      <c r="C29" s="283"/>
      <c r="D29" s="312">
        <f>投入係数表!I29</f>
        <v>2.5138475789158064E-3</v>
      </c>
      <c r="E29" s="302">
        <f t="shared" si="7"/>
        <v>0.25138475789158066</v>
      </c>
      <c r="F29" s="312">
        <f>分析係数表!C32</f>
        <v>0.9998360837770528</v>
      </c>
      <c r="G29" s="302">
        <f t="shared" si="8"/>
        <v>0.2513435518515606</v>
      </c>
      <c r="H29" s="302">
        <v>0.33741765600524198</v>
      </c>
      <c r="I29" s="302">
        <f t="shared" si="9"/>
        <v>0.33741765600524198</v>
      </c>
      <c r="J29" s="312">
        <f>分析係数表!G32</f>
        <v>0.11380414292785156</v>
      </c>
      <c r="K29" s="304">
        <f t="shared" si="4"/>
        <v>3.8399527150401208E-2</v>
      </c>
      <c r="L29" s="49"/>
      <c r="M29" s="50"/>
      <c r="N29" s="314">
        <f>分析係数表!I32</f>
        <v>7.2296973654795713E-3</v>
      </c>
      <c r="O29" s="306">
        <f t="shared" si="5"/>
        <v>0.10830823593603538</v>
      </c>
      <c r="P29" s="312">
        <f>分析係数表!C32</f>
        <v>0.9998360837770528</v>
      </c>
      <c r="Q29" s="306">
        <f t="shared" si="6"/>
        <v>0.10829048245908666</v>
      </c>
      <c r="R29" s="306">
        <v>0.14623885092516983</v>
      </c>
      <c r="S29" s="307">
        <f t="shared" si="0"/>
        <v>0.48365650693041184</v>
      </c>
      <c r="T29" s="312">
        <f>分析係数表!F32</f>
        <v>0.44272670787830282</v>
      </c>
      <c r="U29" s="309">
        <f t="shared" si="1"/>
        <v>0.21412765305722078</v>
      </c>
      <c r="V29" s="316">
        <f>分析係数表!D32</f>
        <v>2.1120085933633119E-2</v>
      </c>
      <c r="W29" s="287">
        <f t="shared" si="2"/>
        <v>0</v>
      </c>
      <c r="X29" s="312">
        <f>分析係数表!E32</f>
        <v>2.1120085933633119E-2</v>
      </c>
      <c r="Y29" s="288">
        <f t="shared" si="3"/>
        <v>0</v>
      </c>
    </row>
    <row r="30" spans="1:25">
      <c r="A30" s="278">
        <v>26</v>
      </c>
      <c r="B30" s="268" t="s">
        <v>2</v>
      </c>
      <c r="C30" s="283"/>
      <c r="D30" s="312">
        <f>投入係数表!I30</f>
        <v>1.2368451346742306E-3</v>
      </c>
      <c r="E30" s="302">
        <f t="shared" si="7"/>
        <v>0.12368451346742307</v>
      </c>
      <c r="F30" s="312">
        <f>分析係数表!C33</f>
        <v>0.99108509199615646</v>
      </c>
      <c r="G30" s="302">
        <f t="shared" si="8"/>
        <v>0.12258187740836085</v>
      </c>
      <c r="H30" s="302">
        <v>0.27462284161479622</v>
      </c>
      <c r="I30" s="302">
        <f t="shared" si="9"/>
        <v>0.27462284161479622</v>
      </c>
      <c r="J30" s="312">
        <f>分析係数表!G33</f>
        <v>0.4529749017181946</v>
      </c>
      <c r="K30" s="304">
        <f t="shared" si="4"/>
        <v>0.12439725469003364</v>
      </c>
      <c r="L30" s="49"/>
      <c r="M30" s="50"/>
      <c r="N30" s="314">
        <f>分析係数表!I33</f>
        <v>7.7168799106917146E-4</v>
      </c>
      <c r="O30" s="306">
        <f t="shared" si="5"/>
        <v>1.1560672705997952E-2</v>
      </c>
      <c r="P30" s="312">
        <f>分析係数表!C33</f>
        <v>0.99108509199615646</v>
      </c>
      <c r="Q30" s="306">
        <f t="shared" si="6"/>
        <v>1.1457610372361435E-2</v>
      </c>
      <c r="R30" s="306">
        <v>6.9713810359844475E-2</v>
      </c>
      <c r="S30" s="307">
        <f t="shared" si="0"/>
        <v>0.3443366519746407</v>
      </c>
      <c r="T30" s="312">
        <f>分析係数表!F33</f>
        <v>0.63278689994307047</v>
      </c>
      <c r="U30" s="309">
        <f t="shared" si="1"/>
        <v>0.21789172253980885</v>
      </c>
      <c r="V30" s="316">
        <f>分析係数表!D33</f>
        <v>8.7702783269007503E-2</v>
      </c>
      <c r="W30" s="287">
        <f t="shared" si="2"/>
        <v>0</v>
      </c>
      <c r="X30" s="312">
        <f>分析係数表!E33</f>
        <v>8.4336323251883824E-2</v>
      </c>
      <c r="Y30" s="288">
        <f t="shared" si="3"/>
        <v>0</v>
      </c>
    </row>
    <row r="31" spans="1:25">
      <c r="A31" s="278">
        <v>27</v>
      </c>
      <c r="B31" s="268" t="s">
        <v>65</v>
      </c>
      <c r="C31" s="283"/>
      <c r="D31" s="312">
        <f>投入係数表!I31</f>
        <v>7.7824865941514901E-2</v>
      </c>
      <c r="E31" s="302">
        <f t="shared" si="7"/>
        <v>7.7824865941514902</v>
      </c>
      <c r="F31" s="312">
        <f>分析係数表!C34</f>
        <v>0.24606089914510665</v>
      </c>
      <c r="G31" s="302">
        <f t="shared" si="8"/>
        <v>1.9149656489416544</v>
      </c>
      <c r="H31" s="302">
        <v>2.2128826206719463</v>
      </c>
      <c r="I31" s="302">
        <f t="shared" si="9"/>
        <v>2.2128826206719463</v>
      </c>
      <c r="J31" s="312">
        <f>分析係数表!G34</f>
        <v>0.43749758717185111</v>
      </c>
      <c r="K31" s="304">
        <f t="shared" si="4"/>
        <v>0.9681308072384992</v>
      </c>
      <c r="L31" s="49"/>
      <c r="M31" s="50"/>
      <c r="N31" s="314">
        <f>分析係数表!I34</f>
        <v>0.137069350800852</v>
      </c>
      <c r="O31" s="306">
        <f t="shared" si="5"/>
        <v>2.0534385930209829</v>
      </c>
      <c r="P31" s="312">
        <f>分析係数表!C34</f>
        <v>0.24606089914510665</v>
      </c>
      <c r="Q31" s="306">
        <f t="shared" si="6"/>
        <v>0.50527094653800575</v>
      </c>
      <c r="R31" s="306">
        <v>0.56207655464939699</v>
      </c>
      <c r="S31" s="307">
        <f t="shared" si="0"/>
        <v>2.7749591753213432</v>
      </c>
      <c r="T31" s="312">
        <f>分析係数表!F34</f>
        <v>0.68044247766447119</v>
      </c>
      <c r="U31" s="309">
        <f t="shared" si="1"/>
        <v>1.8882000966734125</v>
      </c>
      <c r="V31" s="316">
        <f>分析係数表!D34</f>
        <v>0.15389009392691583</v>
      </c>
      <c r="W31" s="287">
        <f t="shared" si="2"/>
        <v>0</v>
      </c>
      <c r="X31" s="312">
        <f>分析係数表!E34</f>
        <v>0.1433320704064108</v>
      </c>
      <c r="Y31" s="288">
        <f t="shared" si="3"/>
        <v>0</v>
      </c>
    </row>
    <row r="32" spans="1:25">
      <c r="A32" s="278">
        <v>28</v>
      </c>
      <c r="B32" s="268" t="s">
        <v>66</v>
      </c>
      <c r="C32" s="283"/>
      <c r="D32" s="312">
        <f>投入係数表!I32</f>
        <v>1.0558695262240618E-2</v>
      </c>
      <c r="E32" s="302">
        <f t="shared" si="7"/>
        <v>1.0558695262240618</v>
      </c>
      <c r="F32" s="312">
        <f>分析係数表!C35</f>
        <v>0.75377646979277246</v>
      </c>
      <c r="G32" s="302">
        <f t="shared" si="8"/>
        <v>0.79588960403894049</v>
      </c>
      <c r="H32" s="302">
        <v>1.2434542338732479</v>
      </c>
      <c r="I32" s="302">
        <f t="shared" si="9"/>
        <v>1.2434542338732479</v>
      </c>
      <c r="J32" s="312">
        <f>分析係数表!G35</f>
        <v>0.30282397072447498</v>
      </c>
      <c r="K32" s="304">
        <f t="shared" si="4"/>
        <v>0.37654774851565692</v>
      </c>
      <c r="L32" s="49"/>
      <c r="M32" s="50"/>
      <c r="N32" s="314">
        <f>分析係数表!I35</f>
        <v>5.7629969222324183E-2</v>
      </c>
      <c r="O32" s="306">
        <f t="shared" si="5"/>
        <v>0.86335568253815897</v>
      </c>
      <c r="P32" s="312">
        <f>分析係数表!C35</f>
        <v>0.75377646979277246</v>
      </c>
      <c r="Q32" s="306">
        <f t="shared" si="6"/>
        <v>0.65077719855914307</v>
      </c>
      <c r="R32" s="306">
        <v>1.0093548557726546</v>
      </c>
      <c r="S32" s="307">
        <f t="shared" si="0"/>
        <v>2.2528090896459023</v>
      </c>
      <c r="T32" s="312">
        <f>分析係数表!F35</f>
        <v>0.60548890850388704</v>
      </c>
      <c r="U32" s="309">
        <f t="shared" si="1"/>
        <v>1.3640509167573327</v>
      </c>
      <c r="V32" s="316">
        <f>分析係数表!D35</f>
        <v>4.0363234612300396E-2</v>
      </c>
      <c r="W32" s="287">
        <f t="shared" si="2"/>
        <v>0</v>
      </c>
      <c r="X32" s="312">
        <f>分析係数表!E35</f>
        <v>3.9154079363329694E-2</v>
      </c>
      <c r="Y32" s="288">
        <f t="shared" si="3"/>
        <v>0</v>
      </c>
    </row>
    <row r="33" spans="1:25">
      <c r="A33" s="278">
        <v>29</v>
      </c>
      <c r="B33" s="268" t="s">
        <v>93</v>
      </c>
      <c r="C33" s="283"/>
      <c r="D33" s="312">
        <f>投入係数表!I33</f>
        <v>2.7494371283775642E-3</v>
      </c>
      <c r="E33" s="302">
        <f t="shared" si="7"/>
        <v>0.27494371283775643</v>
      </c>
      <c r="F33" s="312">
        <f>分析係数表!C36</f>
        <v>0.99118010215945485</v>
      </c>
      <c r="G33" s="302">
        <f t="shared" si="8"/>
        <v>0.27251873737862725</v>
      </c>
      <c r="H33" s="302">
        <v>0.65603594370919616</v>
      </c>
      <c r="I33" s="302">
        <f t="shared" si="9"/>
        <v>0.65603594370919616</v>
      </c>
      <c r="J33" s="312">
        <f>分析係数表!G36</f>
        <v>5.8650173764370726E-2</v>
      </c>
      <c r="K33" s="304">
        <f t="shared" si="4"/>
        <v>3.8476622094217289E-2</v>
      </c>
      <c r="L33" s="49"/>
      <c r="M33" s="50"/>
      <c r="N33" s="314">
        <f>分析係数表!I36</f>
        <v>0.2375179181177472</v>
      </c>
      <c r="O33" s="306">
        <f t="shared" si="5"/>
        <v>3.5582605210234073</v>
      </c>
      <c r="P33" s="312">
        <f>分析係数表!C36</f>
        <v>0.99118010215945485</v>
      </c>
      <c r="Q33" s="306">
        <f t="shared" si="6"/>
        <v>3.5268770267379357</v>
      </c>
      <c r="R33" s="306">
        <v>3.8560227727881289</v>
      </c>
      <c r="S33" s="307">
        <f t="shared" si="0"/>
        <v>4.5120587164973252</v>
      </c>
      <c r="T33" s="312">
        <f>分析係数表!F36</f>
        <v>0.81306518983088305</v>
      </c>
      <c r="U33" s="309">
        <f t="shared" si="1"/>
        <v>3.668597876856988</v>
      </c>
      <c r="V33" s="316">
        <f>分析係数表!D36</f>
        <v>1.5774342104513773E-2</v>
      </c>
      <c r="W33" s="287">
        <f t="shared" si="2"/>
        <v>0</v>
      </c>
      <c r="X33" s="312">
        <f>分析係数表!E36</f>
        <v>1.3229670821596217E-2</v>
      </c>
      <c r="Y33" s="288">
        <f t="shared" si="3"/>
        <v>0</v>
      </c>
    </row>
    <row r="34" spans="1:25">
      <c r="A34" s="278">
        <v>30</v>
      </c>
      <c r="B34" s="268" t="s">
        <v>94</v>
      </c>
      <c r="C34" s="283"/>
      <c r="D34" s="312">
        <f>投入係数表!I34</f>
        <v>4.1661870099135009E-2</v>
      </c>
      <c r="E34" s="302">
        <f t="shared" si="7"/>
        <v>4.166187009913501</v>
      </c>
      <c r="F34" s="312">
        <f>分析係数表!C37</f>
        <v>0.58105140483022077</v>
      </c>
      <c r="G34" s="302">
        <f t="shared" si="8"/>
        <v>2.4207688148956565</v>
      </c>
      <c r="H34" s="302">
        <v>3.134790538155737</v>
      </c>
      <c r="I34" s="302">
        <f t="shared" si="9"/>
        <v>3.134790538155737</v>
      </c>
      <c r="J34" s="312">
        <f>分析係数表!G37</f>
        <v>0.40235165952905672</v>
      </c>
      <c r="K34" s="304">
        <f t="shared" si="4"/>
        <v>1.2612881753029457</v>
      </c>
      <c r="L34" s="49"/>
      <c r="M34" s="50"/>
      <c r="N34" s="314">
        <f>分析係数表!I37</f>
        <v>4.2719417558337268E-2</v>
      </c>
      <c r="O34" s="306">
        <f t="shared" si="5"/>
        <v>0.63998041993442267</v>
      </c>
      <c r="P34" s="312">
        <f>分析係数表!C37</f>
        <v>0.58105140483022077</v>
      </c>
      <c r="Q34" s="306">
        <f t="shared" si="6"/>
        <v>0.3718615220667309</v>
      </c>
      <c r="R34" s="306">
        <v>0.50214631402019572</v>
      </c>
      <c r="S34" s="307">
        <f t="shared" si="0"/>
        <v>3.6369368521759329</v>
      </c>
      <c r="T34" s="312">
        <f>分析係数表!F37</f>
        <v>0.63403708963374472</v>
      </c>
      <c r="U34" s="309">
        <f t="shared" si="1"/>
        <v>2.3059528569353414</v>
      </c>
      <c r="V34" s="316">
        <f>分析係数表!D37</f>
        <v>7.9200513574427991E-2</v>
      </c>
      <c r="W34" s="287">
        <f t="shared" si="2"/>
        <v>0</v>
      </c>
      <c r="X34" s="312">
        <f>分析係数表!E37</f>
        <v>7.3600662533244779E-2</v>
      </c>
      <c r="Y34" s="288">
        <f t="shared" si="3"/>
        <v>0</v>
      </c>
    </row>
    <row r="35" spans="1:25">
      <c r="A35" s="278">
        <v>31</v>
      </c>
      <c r="B35" s="268" t="s">
        <v>95</v>
      </c>
      <c r="C35" s="283"/>
      <c r="D35" s="312">
        <f>投入係数表!I35</f>
        <v>4.2647062760520545E-3</v>
      </c>
      <c r="E35" s="302">
        <f t="shared" si="7"/>
        <v>0.42647062760520543</v>
      </c>
      <c r="F35" s="312">
        <f>分析係数表!C38</f>
        <v>0.47456671407271833</v>
      </c>
      <c r="G35" s="302">
        <f t="shared" si="8"/>
        <v>0.20238876439113226</v>
      </c>
      <c r="H35" s="302">
        <v>0.4833601370300486</v>
      </c>
      <c r="I35" s="302">
        <f t="shared" si="9"/>
        <v>0.4833601370300486</v>
      </c>
      <c r="J35" s="312">
        <f>分析係数表!G38</f>
        <v>0.18003386475673192</v>
      </c>
      <c r="K35" s="304">
        <f t="shared" si="4"/>
        <v>8.7021193538863173E-2</v>
      </c>
      <c r="L35" s="49"/>
      <c r="M35" s="50"/>
      <c r="N35" s="314">
        <f>分析係数表!I38</f>
        <v>5.150358926080905E-2</v>
      </c>
      <c r="O35" s="306">
        <f t="shared" si="5"/>
        <v>0.77157626595097994</v>
      </c>
      <c r="P35" s="312">
        <f>分析係数表!C38</f>
        <v>0.47456671407271833</v>
      </c>
      <c r="Q35" s="306">
        <f t="shared" si="6"/>
        <v>0.3661644131888544</v>
      </c>
      <c r="R35" s="306">
        <v>0.51161759829780129</v>
      </c>
      <c r="S35" s="307">
        <f t="shared" si="0"/>
        <v>0.99497773532784994</v>
      </c>
      <c r="T35" s="312">
        <f>分析係数表!F38</f>
        <v>0.4997199825516766</v>
      </c>
      <c r="U35" s="309">
        <f t="shared" si="1"/>
        <v>0.49721025653733986</v>
      </c>
      <c r="V35" s="316">
        <f>分析係数表!D38</f>
        <v>3.5590827435143364E-2</v>
      </c>
      <c r="W35" s="287">
        <f t="shared" si="2"/>
        <v>0</v>
      </c>
      <c r="X35" s="312">
        <f>分析係数表!E38</f>
        <v>3.1059891839156476E-2</v>
      </c>
      <c r="Y35" s="288">
        <f t="shared" si="3"/>
        <v>0</v>
      </c>
    </row>
    <row r="36" spans="1:25">
      <c r="A36" s="278">
        <v>32</v>
      </c>
      <c r="B36" s="268" t="s">
        <v>67</v>
      </c>
      <c r="C36" s="283"/>
      <c r="D36" s="312">
        <f>投入係数表!I36</f>
        <v>0</v>
      </c>
      <c r="E36" s="302">
        <f t="shared" si="7"/>
        <v>0</v>
      </c>
      <c r="F36" s="312">
        <f>分析係数表!C39</f>
        <v>1</v>
      </c>
      <c r="G36" s="302">
        <f t="shared" si="8"/>
        <v>0</v>
      </c>
      <c r="H36" s="302">
        <v>2.758393734022371E-2</v>
      </c>
      <c r="I36" s="302">
        <f t="shared" si="9"/>
        <v>2.758393734022371E-2</v>
      </c>
      <c r="J36" s="312">
        <f>分析係数表!G39</f>
        <v>0.33345520667958617</v>
      </c>
      <c r="K36" s="304">
        <f t="shared" si="4"/>
        <v>9.1980075268210514E-3</v>
      </c>
      <c r="L36" s="49"/>
      <c r="M36" s="50"/>
      <c r="N36" s="314">
        <f>分析係数表!I39</f>
        <v>5.0851604954235139E-3</v>
      </c>
      <c r="O36" s="306">
        <f t="shared" si="5"/>
        <v>7.6180887645551171E-2</v>
      </c>
      <c r="P36" s="312">
        <f>分析係数表!C39</f>
        <v>1</v>
      </c>
      <c r="Q36" s="306">
        <f t="shared" si="6"/>
        <v>7.6180887645551171E-2</v>
      </c>
      <c r="R36" s="306">
        <v>7.9630699472493016E-2</v>
      </c>
      <c r="S36" s="307">
        <f t="shared" si="0"/>
        <v>0.10721463681271673</v>
      </c>
      <c r="T36" s="312">
        <f>分析係数表!F39</f>
        <v>0.70859596344355691</v>
      </c>
      <c r="U36" s="309">
        <f t="shared" si="1"/>
        <v>7.5971858867558056E-2</v>
      </c>
      <c r="V36" s="316">
        <f>分析係数表!D39</f>
        <v>4.8027598057070089E-2</v>
      </c>
      <c r="W36" s="287">
        <f t="shared" si="2"/>
        <v>0</v>
      </c>
      <c r="X36" s="312">
        <f>分析係数表!E39</f>
        <v>4.8027598057070089E-2</v>
      </c>
      <c r="Y36" s="288">
        <f t="shared" si="3"/>
        <v>0</v>
      </c>
    </row>
    <row r="37" spans="1:25">
      <c r="A37" s="278">
        <v>33</v>
      </c>
      <c r="B37" s="268" t="s">
        <v>96</v>
      </c>
      <c r="C37" s="283"/>
      <c r="D37" s="312">
        <f>投入係数表!I37</f>
        <v>2.4629816534638355E-4</v>
      </c>
      <c r="E37" s="302">
        <f t="shared" si="7"/>
        <v>2.4629816534638353E-2</v>
      </c>
      <c r="F37" s="312">
        <f>分析係数表!C40</f>
        <v>0.78927678494152065</v>
      </c>
      <c r="G37" s="302">
        <f t="shared" si="8"/>
        <v>1.9439742408158864E-2</v>
      </c>
      <c r="H37" s="302">
        <v>4.2139216974573998E-2</v>
      </c>
      <c r="I37" s="302">
        <f t="shared" si="9"/>
        <v>4.2139216974573998E-2</v>
      </c>
      <c r="J37" s="312">
        <f>分析係数表!G40</f>
        <v>0.52314226927728547</v>
      </c>
      <c r="K37" s="304">
        <f t="shared" si="4"/>
        <v>2.2044805593646549E-2</v>
      </c>
      <c r="L37" s="49"/>
      <c r="M37" s="50"/>
      <c r="N37" s="314">
        <f>分析係数表!I40</f>
        <v>3.428475595158087E-2</v>
      </c>
      <c r="O37" s="306">
        <f t="shared" si="5"/>
        <v>0.51362059141557115</v>
      </c>
      <c r="P37" s="312">
        <f>分析係数表!C40</f>
        <v>0.78927678494152065</v>
      </c>
      <c r="Q37" s="306">
        <f t="shared" si="6"/>
        <v>0.40538880907224439</v>
      </c>
      <c r="R37" s="306">
        <v>0.41378487436054467</v>
      </c>
      <c r="S37" s="307">
        <f t="shared" si="0"/>
        <v>0.45592409133511869</v>
      </c>
      <c r="T37" s="312">
        <f>分析係数表!F40</f>
        <v>0.70623799726049996</v>
      </c>
      <c r="U37" s="309">
        <f t="shared" si="1"/>
        <v>0.32199091716732747</v>
      </c>
      <c r="V37" s="316">
        <f>分析係数表!D40</f>
        <v>9.0697433955161888E-2</v>
      </c>
      <c r="W37" s="287">
        <f t="shared" si="2"/>
        <v>0</v>
      </c>
      <c r="X37" s="312">
        <f>分析係数表!E40</f>
        <v>9.0562666353757981E-2</v>
      </c>
      <c r="Y37" s="288">
        <f t="shared" si="3"/>
        <v>0</v>
      </c>
    </row>
    <row r="38" spans="1:25">
      <c r="A38" s="278">
        <v>34</v>
      </c>
      <c r="B38" s="268" t="s">
        <v>97</v>
      </c>
      <c r="C38" s="283"/>
      <c r="D38" s="312">
        <f>投入係数表!I38</f>
        <v>0</v>
      </c>
      <c r="E38" s="302">
        <f t="shared" si="7"/>
        <v>0</v>
      </c>
      <c r="F38" s="312">
        <f>分析係数表!C41</f>
        <v>0.99594790611943085</v>
      </c>
      <c r="G38" s="302">
        <f t="shared" si="8"/>
        <v>0</v>
      </c>
      <c r="H38" s="302">
        <v>4.5802539376554952E-3</v>
      </c>
      <c r="I38" s="302">
        <f t="shared" si="9"/>
        <v>4.5802539376554952E-3</v>
      </c>
      <c r="J38" s="312">
        <f>分析係数表!G41</f>
        <v>0.50896339569449323</v>
      </c>
      <c r="K38" s="304">
        <f t="shared" si="4"/>
        <v>2.3311815972522146E-3</v>
      </c>
      <c r="L38" s="49"/>
      <c r="M38" s="50"/>
      <c r="N38" s="314">
        <f>分析係数表!I41</f>
        <v>5.504775199299148E-2</v>
      </c>
      <c r="O38" s="306">
        <f t="shared" si="5"/>
        <v>0.82467143632779072</v>
      </c>
      <c r="P38" s="312">
        <f>分析係数表!C41</f>
        <v>0.99594790611943085</v>
      </c>
      <c r="Q38" s="306">
        <f t="shared" si="6"/>
        <v>0.82132979024716668</v>
      </c>
      <c r="R38" s="306">
        <v>0.83477521279722589</v>
      </c>
      <c r="S38" s="307">
        <f t="shared" si="0"/>
        <v>0.83935546673488137</v>
      </c>
      <c r="T38" s="312">
        <f>分析係数表!F41</f>
        <v>0.58132099287543681</v>
      </c>
      <c r="U38" s="309">
        <f t="shared" si="1"/>
        <v>0.48793495329774694</v>
      </c>
      <c r="V38" s="316">
        <f>分析係数表!D41</f>
        <v>0.12149342216939719</v>
      </c>
      <c r="W38" s="287">
        <f t="shared" si="2"/>
        <v>0</v>
      </c>
      <c r="X38" s="312">
        <f>分析係数表!E41</f>
        <v>0.11755967401821014</v>
      </c>
      <c r="Y38" s="288">
        <f t="shared" si="3"/>
        <v>0</v>
      </c>
    </row>
    <row r="39" spans="1:25">
      <c r="A39" s="278">
        <v>35</v>
      </c>
      <c r="B39" s="268" t="s">
        <v>3</v>
      </c>
      <c r="C39" s="283"/>
      <c r="D39" s="312">
        <f>投入係数表!I39</f>
        <v>5.3810794820242501E-4</v>
      </c>
      <c r="E39" s="302">
        <f>$C$11*D39</f>
        <v>5.3810794820242501E-2</v>
      </c>
      <c r="F39" s="312">
        <f>分析係数表!C42</f>
        <v>0.9655414908579466</v>
      </c>
      <c r="G39" s="302">
        <f>E39*F39</f>
        <v>5.1956555054988016E-2</v>
      </c>
      <c r="H39" s="302">
        <v>9.2817972039196228E-2</v>
      </c>
      <c r="I39" s="302">
        <f>C39+H39</f>
        <v>9.2817972039196228E-2</v>
      </c>
      <c r="J39" s="312">
        <f>分析係数表!G42</f>
        <v>0.53299358903562055</v>
      </c>
      <c r="K39" s="304">
        <f>I39*J39</f>
        <v>4.947138404417907E-2</v>
      </c>
      <c r="L39" s="49"/>
      <c r="M39" s="50"/>
      <c r="N39" s="314">
        <f>分析係数表!I42</f>
        <v>1.3420289237220641E-2</v>
      </c>
      <c r="O39" s="306">
        <f t="shared" si="5"/>
        <v>0.20104961239111449</v>
      </c>
      <c r="P39" s="312">
        <f>分析係数表!C42</f>
        <v>0.9655414908579466</v>
      </c>
      <c r="Q39" s="306">
        <f>O39*P39</f>
        <v>0.19412174248452899</v>
      </c>
      <c r="R39" s="306">
        <v>0.20861355673959642</v>
      </c>
      <c r="S39" s="307">
        <f>I39+R39</f>
        <v>0.30143152877879265</v>
      </c>
      <c r="T39" s="312">
        <f>分析係数表!F42</f>
        <v>0.58706867988829459</v>
      </c>
      <c r="U39" s="309">
        <f t="shared" si="1"/>
        <v>0.17696100967687628</v>
      </c>
      <c r="V39" s="316">
        <f>分析係数表!D42</f>
        <v>0.12536880137580664</v>
      </c>
      <c r="W39" s="287">
        <f t="shared" si="2"/>
        <v>0</v>
      </c>
      <c r="X39" s="312">
        <f>分析係数表!E42</f>
        <v>0.11770088827882173</v>
      </c>
      <c r="Y39" s="288">
        <f t="shared" si="3"/>
        <v>0</v>
      </c>
    </row>
    <row r="40" spans="1:25">
      <c r="A40" s="278">
        <v>36</v>
      </c>
      <c r="B40" s="268" t="s">
        <v>98</v>
      </c>
      <c r="C40" s="283"/>
      <c r="D40" s="312">
        <f>投入係数表!I40</f>
        <v>2.5590914810283485E-2</v>
      </c>
      <c r="E40" s="302">
        <f>$C$11*D40</f>
        <v>2.5590914810283487</v>
      </c>
      <c r="F40" s="312">
        <f>分析係数表!C43</f>
        <v>0.68354347123018677</v>
      </c>
      <c r="G40" s="302">
        <f>E40*F40</f>
        <v>1.7492502741377172</v>
      </c>
      <c r="H40" s="302">
        <v>3.2698788901692297</v>
      </c>
      <c r="I40" s="302">
        <f>C40+H40</f>
        <v>3.2698788901692297</v>
      </c>
      <c r="J40" s="312">
        <f>分析係数表!G43</f>
        <v>0.37257380440005849</v>
      </c>
      <c r="K40" s="304">
        <f>I40*J40</f>
        <v>1.218271218037791</v>
      </c>
      <c r="L40" s="49"/>
      <c r="M40" s="50"/>
      <c r="N40" s="314">
        <f>分析係数表!I43</f>
        <v>1.4147055315786071E-2</v>
      </c>
      <c r="O40" s="306">
        <f t="shared" si="5"/>
        <v>0.21193730905784081</v>
      </c>
      <c r="P40" s="312">
        <f>分析係数表!C43</f>
        <v>0.68354347123018677</v>
      </c>
      <c r="Q40" s="306">
        <f>O40*P40</f>
        <v>0.14486836391658142</v>
      </c>
      <c r="R40" s="306">
        <v>0.68514607357425983</v>
      </c>
      <c r="S40" s="307">
        <f>I40+R40</f>
        <v>3.9550249637434893</v>
      </c>
      <c r="T40" s="312">
        <f>分析係数表!F43</f>
        <v>0.62240825035949521</v>
      </c>
      <c r="U40" s="309">
        <f t="shared" si="1"/>
        <v>2.4616401678117112</v>
      </c>
      <c r="V40" s="316">
        <f>分析係数表!D43</f>
        <v>0.13048156468325811</v>
      </c>
      <c r="W40" s="287">
        <f t="shared" si="2"/>
        <v>1</v>
      </c>
      <c r="X40" s="312">
        <f>分析係数表!E43</f>
        <v>0.11291103502841897</v>
      </c>
      <c r="Y40" s="288">
        <f t="shared" si="3"/>
        <v>0</v>
      </c>
    </row>
    <row r="41" spans="1:25">
      <c r="A41" s="278">
        <v>37</v>
      </c>
      <c r="B41" s="268" t="s">
        <v>99</v>
      </c>
      <c r="C41" s="283"/>
      <c r="D41" s="312">
        <f>投入係数表!I41</f>
        <v>8.0314619134690297E-5</v>
      </c>
      <c r="E41" s="302">
        <f>$C$11*D41</f>
        <v>8.0314619134690297E-3</v>
      </c>
      <c r="F41" s="312">
        <f>分析係数表!C44</f>
        <v>0.55987382763194615</v>
      </c>
      <c r="G41" s="302">
        <f>E41*F41</f>
        <v>4.4966053229740996E-3</v>
      </c>
      <c r="H41" s="302">
        <v>1.4088241162565386E-2</v>
      </c>
      <c r="I41" s="302">
        <f>C41+H41</f>
        <v>1.4088241162565386E-2</v>
      </c>
      <c r="J41" s="312">
        <f>分析係数表!G44</f>
        <v>0.32381925449611038</v>
      </c>
      <c r="K41" s="304">
        <f>I41*J41</f>
        <v>4.5620437504233389E-3</v>
      </c>
      <c r="L41" s="49"/>
      <c r="M41" s="50"/>
      <c r="N41" s="314">
        <f>分析係数表!I44</f>
        <v>0.11509284654657072</v>
      </c>
      <c r="O41" s="306">
        <f t="shared" si="5"/>
        <v>1.7242081581223996</v>
      </c>
      <c r="P41" s="312">
        <f>分析係数表!C44</f>
        <v>0.55987382763194615</v>
      </c>
      <c r="Q41" s="306">
        <f>O41*P41</f>
        <v>0.9653390211222157</v>
      </c>
      <c r="R41" s="306">
        <v>0.99129772455280452</v>
      </c>
      <c r="S41" s="307">
        <f>I41+R41</f>
        <v>1.0053859657153699</v>
      </c>
      <c r="T41" s="312">
        <f>分析係数表!F44</f>
        <v>0.5344179716450459</v>
      </c>
      <c r="U41" s="309">
        <f t="shared" si="1"/>
        <v>0.53729632851800357</v>
      </c>
      <c r="V41" s="316">
        <f>分析係数表!D44</f>
        <v>0.19836337849438287</v>
      </c>
      <c r="W41" s="287">
        <f t="shared" si="2"/>
        <v>0</v>
      </c>
      <c r="X41" s="312">
        <f>分析係数表!E44</f>
        <v>0.16230318686650563</v>
      </c>
      <c r="Y41" s="288">
        <f t="shared" si="3"/>
        <v>0</v>
      </c>
    </row>
    <row r="42" spans="1:25">
      <c r="A42" s="278">
        <v>38</v>
      </c>
      <c r="B42" s="268" t="s">
        <v>4</v>
      </c>
      <c r="C42" s="283"/>
      <c r="D42" s="312">
        <f>投入係数表!I42</f>
        <v>6.3716264513520961E-4</v>
      </c>
      <c r="E42" s="302">
        <f>$C$11*D42</f>
        <v>6.3716264513520957E-2</v>
      </c>
      <c r="F42" s="312">
        <f>分析係数表!C45</f>
        <v>1</v>
      </c>
      <c r="G42" s="302">
        <f>E42*F42</f>
        <v>6.3716264513520957E-2</v>
      </c>
      <c r="H42" s="302">
        <v>0.10167134974834809</v>
      </c>
      <c r="I42" s="302">
        <f>C42+H42</f>
        <v>0.10167134974834809</v>
      </c>
      <c r="J42" s="312">
        <f>分析係数表!G45</f>
        <v>0</v>
      </c>
      <c r="K42" s="304">
        <f>I42*J42</f>
        <v>0</v>
      </c>
      <c r="L42" s="49"/>
      <c r="M42" s="50"/>
      <c r="N42" s="314">
        <f>分析係数表!I45</f>
        <v>0</v>
      </c>
      <c r="O42" s="306">
        <f t="shared" si="5"/>
        <v>0</v>
      </c>
      <c r="P42" s="312">
        <f>分析係数表!C45</f>
        <v>1</v>
      </c>
      <c r="Q42" s="306">
        <f>O42*P42</f>
        <v>0</v>
      </c>
      <c r="R42" s="306">
        <v>1.6923813192655845E-2</v>
      </c>
      <c r="S42" s="307">
        <f>I42+R42</f>
        <v>0.11859516294100393</v>
      </c>
      <c r="T42" s="312">
        <f>分析係数表!F45</f>
        <v>0</v>
      </c>
      <c r="U42" s="309">
        <f t="shared" si="1"/>
        <v>0</v>
      </c>
      <c r="V42" s="316">
        <f>分析係数表!D45</f>
        <v>0</v>
      </c>
      <c r="W42" s="287">
        <f t="shared" si="2"/>
        <v>0</v>
      </c>
      <c r="X42" s="312">
        <f>分析係数表!E45</f>
        <v>0</v>
      </c>
      <c r="Y42" s="288">
        <f t="shared" si="3"/>
        <v>0</v>
      </c>
    </row>
    <row r="43" spans="1:25">
      <c r="A43" s="278">
        <v>39</v>
      </c>
      <c r="B43" s="268" t="s">
        <v>5</v>
      </c>
      <c r="C43" s="283"/>
      <c r="D43" s="312">
        <f>投入係数表!I43</f>
        <v>2.9930581397527916E-3</v>
      </c>
      <c r="E43" s="302">
        <f>$C$11*D43</f>
        <v>0.29930581397527917</v>
      </c>
      <c r="F43" s="312">
        <f>分析係数表!C46</f>
        <v>0.63561708735819755</v>
      </c>
      <c r="G43" s="302">
        <f>E43*F43</f>
        <v>0.19024388970834144</v>
      </c>
      <c r="H43" s="302">
        <v>0.27177285033734294</v>
      </c>
      <c r="I43" s="302">
        <f>C43+H43</f>
        <v>0.27177285033734294</v>
      </c>
      <c r="J43" s="312">
        <f>分析係数表!G46</f>
        <v>7.4261727822867345E-3</v>
      </c>
      <c r="K43" s="304">
        <f>I43*J43</f>
        <v>2.0182321441396625E-3</v>
      </c>
      <c r="L43" s="49"/>
      <c r="M43" s="50"/>
      <c r="N43" s="314">
        <f>分析係数表!I46</f>
        <v>7.1346566917706757E-6</v>
      </c>
      <c r="O43" s="306">
        <f t="shared" si="5"/>
        <v>1.0688442976667437E-4</v>
      </c>
      <c r="P43" s="312">
        <f>分析係数表!C46</f>
        <v>0.63561708735819755</v>
      </c>
      <c r="Q43" s="306">
        <f>O43*P43</f>
        <v>6.7937569932235395E-5</v>
      </c>
      <c r="R43" s="306">
        <v>3.3989534625583497E-2</v>
      </c>
      <c r="S43" s="307">
        <f>I43+R43</f>
        <v>0.30576238496292646</v>
      </c>
      <c r="T43" s="312">
        <f>分析係数表!F46</f>
        <v>0.64740426293918441</v>
      </c>
      <c r="U43" s="309">
        <f t="shared" si="1"/>
        <v>0.19795187147145057</v>
      </c>
      <c r="V43" s="316">
        <f>分析係数表!D46</f>
        <v>3.6867524451068895E-3</v>
      </c>
      <c r="W43" s="287">
        <f t="shared" si="2"/>
        <v>0</v>
      </c>
      <c r="X43" s="312">
        <f>分析係数表!E46</f>
        <v>3.6024838177901608E-3</v>
      </c>
      <c r="Y43" s="288">
        <f t="shared" si="3"/>
        <v>0</v>
      </c>
    </row>
    <row r="44" spans="1:25">
      <c r="A44" s="279">
        <v>40</v>
      </c>
      <c r="B44" s="276" t="s">
        <v>298</v>
      </c>
      <c r="C44" s="289">
        <f>SUM(C5:C43)</f>
        <v>100</v>
      </c>
      <c r="D44" s="313">
        <f>投入係数表!I44</f>
        <v>0.63288990739724416</v>
      </c>
      <c r="E44" s="303">
        <f>SUM(E5:E43)</f>
        <v>63.288990739724404</v>
      </c>
      <c r="F44" s="313">
        <f>分析係数表!C47</f>
        <v>0.59941121331825653</v>
      </c>
      <c r="G44" s="303">
        <f>SUM(G5:G43)</f>
        <v>24.958429794323866</v>
      </c>
      <c r="H44" s="303">
        <f>SUM(H5:H43)</f>
        <v>32.617159478250464</v>
      </c>
      <c r="I44" s="303">
        <f>SUM(I5:I43)</f>
        <v>132.61715947825053</v>
      </c>
      <c r="J44" s="313">
        <f>分析係数表!G47</f>
        <v>0.26745444124294698</v>
      </c>
      <c r="K44" s="305">
        <f>SUM(K5:K43)</f>
        <v>24.762015410910443</v>
      </c>
      <c r="L44" s="318">
        <f>'データ入力（最終需要額等）'!$H$32</f>
        <v>0.60499999999999998</v>
      </c>
      <c r="M44" s="303">
        <f>K44*L44</f>
        <v>14.981019323600817</v>
      </c>
      <c r="N44" s="315">
        <f>分析係数表!I47</f>
        <v>1</v>
      </c>
      <c r="O44" s="303">
        <f>SUM(O5:O43)</f>
        <v>14.981019323600817</v>
      </c>
      <c r="P44" s="313">
        <f>分析係数表!C47</f>
        <v>0.59941121331825653</v>
      </c>
      <c r="Q44" s="303">
        <f>SUM(Q5:Q43)</f>
        <v>9.319020913165776</v>
      </c>
      <c r="R44" s="303">
        <f>SUM(R5:R43)</f>
        <v>11.643781950596457</v>
      </c>
      <c r="S44" s="308">
        <f>SUM(S5:S43)</f>
        <v>144.26094142884693</v>
      </c>
      <c r="T44" s="313">
        <f>分析係数表!F47</f>
        <v>0.52032812004185636</v>
      </c>
      <c r="U44" s="310">
        <f>SUM(U5:U43)</f>
        <v>58.55847229193305</v>
      </c>
      <c r="V44" s="317">
        <f>分析係数表!D47</f>
        <v>6.7043132898265148E-2</v>
      </c>
      <c r="W44" s="290">
        <f>SUM(W5:W43)</f>
        <v>6</v>
      </c>
      <c r="X44" s="313">
        <f>分析係数表!E47</f>
        <v>6.0489972943054145E-2</v>
      </c>
      <c r="Y44" s="291">
        <f>SUM(Y5:Y43)</f>
        <v>4</v>
      </c>
    </row>
    <row r="45" spans="1:25">
      <c r="B45" s="292" t="s">
        <v>299</v>
      </c>
      <c r="C45" s="104" t="s">
        <v>300</v>
      </c>
      <c r="D45" s="104" t="s">
        <v>301</v>
      </c>
      <c r="E45" s="104"/>
      <c r="F45" s="104" t="s">
        <v>131</v>
      </c>
      <c r="G45" s="104"/>
      <c r="H45" s="104" t="s">
        <v>302</v>
      </c>
      <c r="I45" s="104"/>
      <c r="J45" s="104" t="s">
        <v>131</v>
      </c>
      <c r="K45" s="104"/>
      <c r="L45" s="104" t="s">
        <v>300</v>
      </c>
      <c r="M45" s="104"/>
      <c r="N45" s="104" t="s">
        <v>131</v>
      </c>
      <c r="O45" s="104"/>
      <c r="P45" s="104" t="s">
        <v>131</v>
      </c>
      <c r="Q45" s="104"/>
      <c r="R45" s="104"/>
      <c r="S45" s="104" t="s">
        <v>302</v>
      </c>
      <c r="T45" s="104" t="s">
        <v>131</v>
      </c>
      <c r="U45" s="104"/>
      <c r="V45" s="104" t="s">
        <v>131</v>
      </c>
      <c r="W45" s="104"/>
      <c r="X45" s="104" t="s">
        <v>131</v>
      </c>
      <c r="Y45" s="293"/>
    </row>
    <row r="46" spans="1:25">
      <c r="B46" s="83" t="s">
        <v>303</v>
      </c>
    </row>
  </sheetData>
  <phoneticPr fontId="3"/>
  <pageMargins left="0.78740157480314965" right="0" top="0.82677165354330717" bottom="0.78740157480314965" header="0.51181102362204722" footer="0.51181102362204722"/>
  <pageSetup paperSize="9" scale="80" orientation="portrait" r:id="rId1"/>
  <headerFooter alignWithMargins="0">
    <oddFooter>&amp;C&amp;"Fj丸ゴシック体-L,標準"&amp;12- 43 -</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3F87A-1622-4739-8617-81723DFDDCDD}">
  <dimension ref="A1:Y46"/>
  <sheetViews>
    <sheetView showGridLines="0"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8.1640625" defaultRowHeight="11"/>
  <cols>
    <col min="1" max="1" width="2.75" style="83" customWidth="1"/>
    <col min="2" max="2" width="17.5" style="83" customWidth="1"/>
    <col min="3" max="3" width="8.58203125" style="83" customWidth="1"/>
    <col min="4" max="4" width="8.1640625" style="83" customWidth="1"/>
    <col min="5" max="5" width="8.25" style="83" bestFit="1" customWidth="1"/>
    <col min="6" max="16384" width="8.1640625" style="83"/>
  </cols>
  <sheetData>
    <row r="1" spans="1:25" ht="13">
      <c r="B1" s="284" t="s">
        <v>257</v>
      </c>
      <c r="F1" s="285"/>
      <c r="G1" s="83" t="s">
        <v>374</v>
      </c>
    </row>
    <row r="2" spans="1:25">
      <c r="B2" s="83" t="s">
        <v>315</v>
      </c>
      <c r="S2" s="83" t="s">
        <v>259</v>
      </c>
      <c r="U2" s="286" t="s">
        <v>245</v>
      </c>
      <c r="W2" s="83" t="s">
        <v>233</v>
      </c>
      <c r="Y2" s="83" t="s">
        <v>260</v>
      </c>
    </row>
    <row r="3" spans="1:25" ht="44">
      <c r="B3" s="39"/>
      <c r="C3" s="40" t="s">
        <v>261</v>
      </c>
      <c r="D3" s="40" t="s">
        <v>316</v>
      </c>
      <c r="E3" s="40" t="s">
        <v>263</v>
      </c>
      <c r="F3" s="40" t="s">
        <v>264</v>
      </c>
      <c r="G3" s="40" t="s">
        <v>265</v>
      </c>
      <c r="H3" s="40" t="s">
        <v>266</v>
      </c>
      <c r="I3" s="40" t="s">
        <v>267</v>
      </c>
      <c r="J3" s="40" t="s">
        <v>268</v>
      </c>
      <c r="K3" s="41" t="s">
        <v>269</v>
      </c>
      <c r="L3" s="40" t="s">
        <v>402</v>
      </c>
      <c r="M3" s="40" t="s">
        <v>270</v>
      </c>
      <c r="N3" s="40" t="s">
        <v>186</v>
      </c>
      <c r="O3" s="40" t="s">
        <v>270</v>
      </c>
      <c r="P3" s="40" t="s">
        <v>264</v>
      </c>
      <c r="Q3" s="40" t="s">
        <v>271</v>
      </c>
      <c r="R3" s="40" t="s">
        <v>272</v>
      </c>
      <c r="S3" s="42" t="s">
        <v>273</v>
      </c>
      <c r="T3" s="40" t="s">
        <v>403</v>
      </c>
      <c r="U3" s="43" t="s">
        <v>245</v>
      </c>
      <c r="V3" s="44" t="s">
        <v>274</v>
      </c>
      <c r="W3" s="42" t="s">
        <v>275</v>
      </c>
      <c r="X3" s="40" t="s">
        <v>276</v>
      </c>
      <c r="Y3" s="43" t="s">
        <v>277</v>
      </c>
    </row>
    <row r="4" spans="1:25" ht="19">
      <c r="B4" s="45"/>
      <c r="C4" s="46" t="s">
        <v>197</v>
      </c>
      <c r="D4" s="46" t="s">
        <v>198</v>
      </c>
      <c r="E4" s="46" t="s">
        <v>278</v>
      </c>
      <c r="F4" s="46" t="s">
        <v>200</v>
      </c>
      <c r="G4" s="46" t="s">
        <v>279</v>
      </c>
      <c r="H4" s="46" t="s">
        <v>280</v>
      </c>
      <c r="I4" s="46" t="s">
        <v>281</v>
      </c>
      <c r="J4" s="46" t="s">
        <v>282</v>
      </c>
      <c r="K4" s="47" t="s">
        <v>283</v>
      </c>
      <c r="L4" s="46" t="s">
        <v>284</v>
      </c>
      <c r="M4" s="46" t="s">
        <v>285</v>
      </c>
      <c r="N4" s="46" t="s">
        <v>286</v>
      </c>
      <c r="O4" s="46" t="s">
        <v>287</v>
      </c>
      <c r="P4" s="46" t="s">
        <v>288</v>
      </c>
      <c r="Q4" s="46" t="s">
        <v>289</v>
      </c>
      <c r="R4" s="46" t="s">
        <v>290</v>
      </c>
      <c r="S4" s="46" t="s">
        <v>291</v>
      </c>
      <c r="T4" s="48" t="s">
        <v>292</v>
      </c>
      <c r="U4" s="47" t="s">
        <v>293</v>
      </c>
      <c r="V4" s="46" t="s">
        <v>294</v>
      </c>
      <c r="W4" s="46" t="s">
        <v>295</v>
      </c>
      <c r="X4" s="46" t="s">
        <v>296</v>
      </c>
      <c r="Y4" s="47" t="s">
        <v>297</v>
      </c>
    </row>
    <row r="5" spans="1:25">
      <c r="A5" s="277">
        <v>1</v>
      </c>
      <c r="B5" s="268" t="s">
        <v>73</v>
      </c>
      <c r="C5" s="283"/>
      <c r="D5" s="312">
        <f>投入係数表!J5</f>
        <v>1.1182106755748833E-3</v>
      </c>
      <c r="E5" s="302">
        <f>$C$12*D5</f>
        <v>0.11182106755748833</v>
      </c>
      <c r="F5" s="312">
        <f>分析係数表!C8</f>
        <v>0.17333290637377241</v>
      </c>
      <c r="G5" s="302">
        <f>E5*F5</f>
        <v>1.9382270633557405E-2</v>
      </c>
      <c r="H5" s="302">
        <f t="array" ref="H5:H43">MMULT(逆行列係数表!C5:AO43,G5:G43)</f>
        <v>3.0593882297995766E-2</v>
      </c>
      <c r="I5" s="302">
        <f>C5+H5</f>
        <v>3.0593882297995766E-2</v>
      </c>
      <c r="J5" s="312">
        <f>分析係数表!G8</f>
        <v>0.15155149614048036</v>
      </c>
      <c r="K5" s="304">
        <f>I5*J5</f>
        <v>4.6365486350070156E-3</v>
      </c>
      <c r="L5" s="49" t="s">
        <v>132</v>
      </c>
      <c r="M5" s="50" t="s">
        <v>132</v>
      </c>
      <c r="N5" s="314">
        <f>分析係数表!I8</f>
        <v>1.1299182227411633E-2</v>
      </c>
      <c r="O5" s="306">
        <f t="shared" ref="O5:O43" si="0">$M$44*N5</f>
        <v>0.12415739843811932</v>
      </c>
      <c r="P5" s="312">
        <f>分析係数表!C8</f>
        <v>0.17333290637377241</v>
      </c>
      <c r="Q5" s="306">
        <f t="shared" ref="Q5:Q38" si="1">O5*P5</f>
        <v>2.1520562719085694E-2</v>
      </c>
      <c r="R5" s="306">
        <f t="array" ref="R5:R43">MMULT(逆行列係数表!C5:AO43,Q5:Q43)</f>
        <v>3.2552599694621251E-2</v>
      </c>
      <c r="S5" s="307">
        <f>I5+R5</f>
        <v>6.3146481992617021E-2</v>
      </c>
      <c r="T5" s="312">
        <f>分析係数表!F8</f>
        <v>0.42721038226158625</v>
      </c>
      <c r="U5" s="309">
        <f>S5*T5</f>
        <v>2.6976832710540289E-2</v>
      </c>
      <c r="V5" s="316">
        <f>分析係数表!D8</f>
        <v>0.32298797552049696</v>
      </c>
      <c r="W5" s="297">
        <f t="shared" ref="W5:W43" si="2">ROUND(S5*V5,0)</f>
        <v>0</v>
      </c>
      <c r="X5" s="312">
        <f>分析係数表!E8</f>
        <v>0.12265584155979949</v>
      </c>
      <c r="Y5" s="298">
        <f t="shared" ref="Y5:Y43" si="3">ROUND(S5*X5,0)</f>
        <v>0</v>
      </c>
    </row>
    <row r="6" spans="1:25">
      <c r="A6" s="278">
        <v>2</v>
      </c>
      <c r="B6" s="268" t="s">
        <v>74</v>
      </c>
      <c r="C6" s="283"/>
      <c r="D6" s="312">
        <f>投入係数表!J6</f>
        <v>2.9389620897308448E-4</v>
      </c>
      <c r="E6" s="302">
        <f>$C$12*D6</f>
        <v>2.9389620897308448E-2</v>
      </c>
      <c r="F6" s="312">
        <f>分析係数表!C9</f>
        <v>0.39351462480142041</v>
      </c>
      <c r="G6" s="302">
        <f>E6*F6</f>
        <v>1.1565245640460318E-2</v>
      </c>
      <c r="H6" s="302">
        <v>1.8956719910488324E-2</v>
      </c>
      <c r="I6" s="302">
        <f>C6+H6</f>
        <v>1.8956719910488324E-2</v>
      </c>
      <c r="J6" s="312">
        <f>分析係数表!G9</f>
        <v>0.22817522849038765</v>
      </c>
      <c r="K6" s="304">
        <f t="shared" ref="K6:K38" si="4">I6*J6</f>
        <v>4.3254538970039546E-3</v>
      </c>
      <c r="L6" s="49"/>
      <c r="M6" s="50"/>
      <c r="N6" s="314">
        <f>分析係数表!I9</f>
        <v>5.0911500837573466E-4</v>
      </c>
      <c r="O6" s="306">
        <f t="shared" si="0"/>
        <v>5.5942451120387414E-3</v>
      </c>
      <c r="P6" s="312">
        <f>分析係数表!C9</f>
        <v>0.39351462480142041</v>
      </c>
      <c r="Q6" s="306">
        <f t="shared" si="1"/>
        <v>2.2014172663111053E-3</v>
      </c>
      <c r="R6" s="306">
        <v>3.0309536644588138E-3</v>
      </c>
      <c r="S6" s="307">
        <f>I6+R6</f>
        <v>2.1987673574947138E-2</v>
      </c>
      <c r="T6" s="312">
        <f>分析係数表!F9</f>
        <v>0.63987813845992225</v>
      </c>
      <c r="U6" s="309">
        <f>S6*T6</f>
        <v>1.4069431636201599E-2</v>
      </c>
      <c r="V6" s="316">
        <f>分析係数表!D9</f>
        <v>0.29572434079210003</v>
      </c>
      <c r="W6" s="297">
        <f t="shared" si="2"/>
        <v>0</v>
      </c>
      <c r="X6" s="312">
        <f>分析係数表!E9</f>
        <v>0.26862065342998215</v>
      </c>
      <c r="Y6" s="298">
        <f t="shared" si="3"/>
        <v>0</v>
      </c>
    </row>
    <row r="7" spans="1:25">
      <c r="A7" s="278">
        <v>3</v>
      </c>
      <c r="B7" s="268" t="s">
        <v>75</v>
      </c>
      <c r="C7" s="283"/>
      <c r="D7" s="312">
        <f>投入係数表!J7</f>
        <v>4.800695046970703E-5</v>
      </c>
      <c r="E7" s="302">
        <f>$C$12*D7</f>
        <v>4.8006950469707032E-3</v>
      </c>
      <c r="F7" s="312">
        <f>分析係数表!C10</f>
        <v>0.12671464860287895</v>
      </c>
      <c r="G7" s="302">
        <f>E7*F7</f>
        <v>6.083183859264741E-4</v>
      </c>
      <c r="H7" s="302">
        <v>1.1586817656777096E-3</v>
      </c>
      <c r="I7" s="302">
        <f>C7+H7</f>
        <v>1.1586817656777096E-3</v>
      </c>
      <c r="J7" s="312">
        <f>分析係数表!G10</f>
        <v>0.17153349174243465</v>
      </c>
      <c r="K7" s="304">
        <f t="shared" si="4"/>
        <v>1.98752729084987E-4</v>
      </c>
      <c r="L7" s="49"/>
      <c r="M7" s="50"/>
      <c r="N7" s="314">
        <f>分析係数表!I10</f>
        <v>1.1608350684055029E-3</v>
      </c>
      <c r="O7" s="306">
        <f t="shared" si="0"/>
        <v>1.2755459572934008E-2</v>
      </c>
      <c r="P7" s="312">
        <f>分析係数表!C10</f>
        <v>0.12671464860287895</v>
      </c>
      <c r="Q7" s="306">
        <f t="shared" si="1"/>
        <v>1.6163035775525613E-3</v>
      </c>
      <c r="R7" s="306">
        <v>2.4694318041827141E-3</v>
      </c>
      <c r="S7" s="307">
        <f>I7+R7</f>
        <v>3.6281135698604237E-3</v>
      </c>
      <c r="T7" s="312">
        <f>分析係数表!F10</f>
        <v>0.47381340455197063</v>
      </c>
      <c r="U7" s="309">
        <f>S7*T7</f>
        <v>1.7190488426367713E-3</v>
      </c>
      <c r="V7" s="316">
        <f>分析係数表!D10</f>
        <v>9.5045460793747427E-2</v>
      </c>
      <c r="W7" s="297">
        <f t="shared" si="2"/>
        <v>0</v>
      </c>
      <c r="X7" s="312">
        <f>分析係数表!E10</f>
        <v>4.2279520059697977E-2</v>
      </c>
      <c r="Y7" s="298">
        <f t="shared" si="3"/>
        <v>0</v>
      </c>
    </row>
    <row r="8" spans="1:25">
      <c r="A8" s="278">
        <v>4</v>
      </c>
      <c r="B8" s="268" t="s">
        <v>76</v>
      </c>
      <c r="C8" s="283"/>
      <c r="D8" s="312">
        <f>投入係数表!J8</f>
        <v>4.5735402081628213E-3</v>
      </c>
      <c r="E8" s="302">
        <f>$C$12*D8</f>
        <v>0.45735402081628213</v>
      </c>
      <c r="F8" s="312">
        <f>分析係数表!C11</f>
        <v>9.348517078458185E-3</v>
      </c>
      <c r="G8" s="302">
        <f t="shared" ref="G8:G38" si="5">E8*F8</f>
        <v>4.2755818745025334E-3</v>
      </c>
      <c r="H8" s="302">
        <v>1.4607497090550006E-2</v>
      </c>
      <c r="I8" s="302">
        <f>C8+H8</f>
        <v>1.4607497090550006E-2</v>
      </c>
      <c r="J8" s="312">
        <f>分析係数表!G11</f>
        <v>0.2579516055394917</v>
      </c>
      <c r="K8" s="304">
        <f t="shared" si="4"/>
        <v>3.7680273274208276E-3</v>
      </c>
      <c r="L8" s="49"/>
      <c r="M8" s="50"/>
      <c r="N8" s="314">
        <f>分析係数表!I11</f>
        <v>-1.9466162084954558E-5</v>
      </c>
      <c r="O8" s="306">
        <f t="shared" si="0"/>
        <v>-2.1389760722501067E-4</v>
      </c>
      <c r="P8" s="312">
        <f>分析係数表!C11</f>
        <v>9.348517078458185E-3</v>
      </c>
      <c r="Q8" s="306">
        <f t="shared" si="1"/>
        <v>-1.9996254341843529E-6</v>
      </c>
      <c r="R8" s="306">
        <v>1.3369615952789893E-3</v>
      </c>
      <c r="S8" s="307">
        <f t="shared" ref="S8:S38" si="6">I8+R8</f>
        <v>1.5944458685828996E-2</v>
      </c>
      <c r="T8" s="312">
        <f>分析係数表!F11</f>
        <v>0.54360066960888753</v>
      </c>
      <c r="U8" s="309">
        <f>S8*T8</f>
        <v>8.6674184181678854E-3</v>
      </c>
      <c r="V8" s="316">
        <f>分析係数表!D11</f>
        <v>4.0785268604474206E-2</v>
      </c>
      <c r="W8" s="297">
        <f t="shared" si="2"/>
        <v>0</v>
      </c>
      <c r="X8" s="312">
        <f>分析係数表!E11</f>
        <v>3.926343022371024E-2</v>
      </c>
      <c r="Y8" s="298">
        <f t="shared" si="3"/>
        <v>0</v>
      </c>
    </row>
    <row r="9" spans="1:25">
      <c r="A9" s="278">
        <v>5</v>
      </c>
      <c r="B9" s="268" t="s">
        <v>77</v>
      </c>
      <c r="C9" s="283"/>
      <c r="D9" s="312">
        <f>投入係数表!J9</f>
        <v>1.0012376426011337E-2</v>
      </c>
      <c r="E9" s="302">
        <f>$C$12*D9</f>
        <v>1.0012376426011338</v>
      </c>
      <c r="F9" s="312">
        <f>分析係数表!C12</f>
        <v>0.26169189557273109</v>
      </c>
      <c r="G9" s="302">
        <f t="shared" si="5"/>
        <v>0.26201577661106334</v>
      </c>
      <c r="H9" s="302">
        <v>0.30320528732223995</v>
      </c>
      <c r="I9" s="302">
        <f t="shared" ref="I9:I38" si="7">C9+H9</f>
        <v>0.30320528732223995</v>
      </c>
      <c r="J9" s="312">
        <f>分析係数表!G12</f>
        <v>0.13770114594385849</v>
      </c>
      <c r="K9" s="304">
        <f t="shared" si="4"/>
        <v>4.1751715520509311E-2</v>
      </c>
      <c r="L9" s="49"/>
      <c r="M9" s="50"/>
      <c r="N9" s="314">
        <f>分析係数表!I12</f>
        <v>0.10146071966313146</v>
      </c>
      <c r="O9" s="306">
        <f t="shared" si="0"/>
        <v>1.1148682040434204</v>
      </c>
      <c r="P9" s="312">
        <f>分析係数表!C12</f>
        <v>0.26169189557273109</v>
      </c>
      <c r="Q9" s="306">
        <f t="shared" si="1"/>
        <v>0.29175197362988903</v>
      </c>
      <c r="R9" s="306">
        <v>0.33511186660018222</v>
      </c>
      <c r="S9" s="307">
        <f t="shared" si="6"/>
        <v>0.63831715392242216</v>
      </c>
      <c r="T9" s="312">
        <f>分析係数表!F12</f>
        <v>0.33651535386825859</v>
      </c>
      <c r="U9" s="309">
        <f t="shared" ref="U9:U43" si="8">S9*T9</f>
        <v>0.21480352293238358</v>
      </c>
      <c r="V9" s="316">
        <f>分析係数表!D12</f>
        <v>3.4578030097235327E-2</v>
      </c>
      <c r="W9" s="297">
        <f t="shared" si="2"/>
        <v>0</v>
      </c>
      <c r="X9" s="312">
        <f>分析係数表!E12</f>
        <v>3.3355134693599395E-2</v>
      </c>
      <c r="Y9" s="298">
        <f t="shared" si="3"/>
        <v>0</v>
      </c>
    </row>
    <row r="10" spans="1:25">
      <c r="A10" s="278">
        <v>6</v>
      </c>
      <c r="B10" s="268" t="s">
        <v>78</v>
      </c>
      <c r="C10" s="283"/>
      <c r="D10" s="312">
        <f>投入係数表!J10</f>
        <v>1.3910306623905353E-3</v>
      </c>
      <c r="E10" s="302">
        <f t="shared" ref="E10:E38" si="9">$C$12*D10</f>
        <v>0.13910306623905352</v>
      </c>
      <c r="F10" s="312">
        <f>分析係数表!C13</f>
        <v>8.2810371123538395E-2</v>
      </c>
      <c r="G10" s="302">
        <f t="shared" si="5"/>
        <v>1.1519176539678168E-2</v>
      </c>
      <c r="H10" s="302">
        <v>1.6380791018376178E-2</v>
      </c>
      <c r="I10" s="302">
        <f t="shared" si="7"/>
        <v>1.6380791018376178E-2</v>
      </c>
      <c r="J10" s="312">
        <f>分析係数表!G13</f>
        <v>0.2721720626600464</v>
      </c>
      <c r="K10" s="304">
        <f t="shared" si="4"/>
        <v>4.4583936794746065E-3</v>
      </c>
      <c r="L10" s="49"/>
      <c r="M10" s="50"/>
      <c r="N10" s="314">
        <f>分析係数表!I13</f>
        <v>1.212874021164739E-2</v>
      </c>
      <c r="O10" s="306">
        <f t="shared" si="0"/>
        <v>0.13327272723832365</v>
      </c>
      <c r="P10" s="312">
        <f>分析係数表!C13</f>
        <v>8.2810371123538395E-2</v>
      </c>
      <c r="Q10" s="306">
        <f t="shared" si="1"/>
        <v>1.1036364003251685E-2</v>
      </c>
      <c r="R10" s="306">
        <v>1.2569279528263788E-2</v>
      </c>
      <c r="S10" s="307">
        <f t="shared" si="6"/>
        <v>2.8950070546639964E-2</v>
      </c>
      <c r="T10" s="312">
        <f>分析係数表!F13</f>
        <v>0.39077170920544851</v>
      </c>
      <c r="U10" s="309">
        <f t="shared" si="8"/>
        <v>1.1312868549128812E-2</v>
      </c>
      <c r="V10" s="316">
        <f>分析係数表!D13</f>
        <v>0.12720758845381647</v>
      </c>
      <c r="W10" s="297">
        <f t="shared" si="2"/>
        <v>0</v>
      </c>
      <c r="X10" s="312">
        <f>分析係数表!E13</f>
        <v>9.5492852763317662E-2</v>
      </c>
      <c r="Y10" s="298">
        <f t="shared" si="3"/>
        <v>0</v>
      </c>
    </row>
    <row r="11" spans="1:25">
      <c r="A11" s="278">
        <v>7</v>
      </c>
      <c r="B11" s="268" t="s">
        <v>79</v>
      </c>
      <c r="C11" s="283"/>
      <c r="D11" s="312">
        <f>投入係数表!J11</f>
        <v>1.7381443323111364E-2</v>
      </c>
      <c r="E11" s="302">
        <f t="shared" si="9"/>
        <v>1.7381443323111363</v>
      </c>
      <c r="F11" s="312">
        <f>分析係数表!C14</f>
        <v>0.29759344347769412</v>
      </c>
      <c r="G11" s="302">
        <f t="shared" si="5"/>
        <v>0.51726035711370855</v>
      </c>
      <c r="H11" s="302">
        <v>0.67331133879495242</v>
      </c>
      <c r="I11" s="302">
        <f t="shared" si="7"/>
        <v>0.67331133879495242</v>
      </c>
      <c r="J11" s="312">
        <f>分析係数表!G14</f>
        <v>0.17335642824825784</v>
      </c>
      <c r="K11" s="304">
        <f t="shared" si="4"/>
        <v>0.11672284879254559</v>
      </c>
      <c r="L11" s="49"/>
      <c r="M11" s="50"/>
      <c r="N11" s="314">
        <f>分析係数表!I14</f>
        <v>1.9165801846449152E-3</v>
      </c>
      <c r="O11" s="306">
        <f t="shared" si="0"/>
        <v>2.1059719618140304E-2</v>
      </c>
      <c r="P11" s="312">
        <f>分析係数表!C14</f>
        <v>0.29759344347769412</v>
      </c>
      <c r="Q11" s="306">
        <f t="shared" si="1"/>
        <v>6.2672344798371223E-3</v>
      </c>
      <c r="R11" s="306">
        <v>2.3558815054333961E-2</v>
      </c>
      <c r="S11" s="307">
        <f t="shared" si="6"/>
        <v>0.69687015384928641</v>
      </c>
      <c r="T11" s="312">
        <f>分析係数表!F14</f>
        <v>0.35598651785260127</v>
      </c>
      <c r="U11" s="309">
        <f t="shared" si="8"/>
        <v>0.24807637946421399</v>
      </c>
      <c r="V11" s="316">
        <f>分析係数表!D14</f>
        <v>4.3833041969742803E-2</v>
      </c>
      <c r="W11" s="297">
        <f t="shared" si="2"/>
        <v>0</v>
      </c>
      <c r="X11" s="312">
        <f>分析係数表!E14</f>
        <v>3.8757158040430381E-2</v>
      </c>
      <c r="Y11" s="298">
        <f t="shared" si="3"/>
        <v>0</v>
      </c>
    </row>
    <row r="12" spans="1:25">
      <c r="A12" s="278">
        <v>8</v>
      </c>
      <c r="B12" s="268" t="s">
        <v>80</v>
      </c>
      <c r="C12" s="282">
        <f>'データ入力（最終需要額等）'!C13</f>
        <v>100</v>
      </c>
      <c r="D12" s="312">
        <f>投入係数表!J12</f>
        <v>0.33105183228479129</v>
      </c>
      <c r="E12" s="302">
        <f t="shared" si="9"/>
        <v>33.105183228479127</v>
      </c>
      <c r="F12" s="312">
        <f>分析係数表!C15</f>
        <v>0.21593049601829584</v>
      </c>
      <c r="G12" s="302">
        <f t="shared" si="5"/>
        <v>7.1484186353020664</v>
      </c>
      <c r="H12" s="302">
        <v>7.7533775781489913</v>
      </c>
      <c r="I12" s="302">
        <f t="shared" si="7"/>
        <v>107.75337757814899</v>
      </c>
      <c r="J12" s="312">
        <f>分析係数表!G15</f>
        <v>0.1171240792325445</v>
      </c>
      <c r="K12" s="304">
        <f t="shared" si="4"/>
        <v>12.620515133037406</v>
      </c>
      <c r="L12" s="49"/>
      <c r="M12" s="50"/>
      <c r="N12" s="314">
        <f>分析係数表!I15</f>
        <v>7.9892300155183192E-3</v>
      </c>
      <c r="O12" s="306">
        <f t="shared" si="0"/>
        <v>8.7787062310058464E-2</v>
      </c>
      <c r="P12" s="312">
        <f>分析係数表!C15</f>
        <v>0.21593049601829584</v>
      </c>
      <c r="Q12" s="306">
        <f t="shared" si="1"/>
        <v>1.8955903908599969E-2</v>
      </c>
      <c r="R12" s="306">
        <v>4.9802323276635883E-2</v>
      </c>
      <c r="S12" s="307">
        <f t="shared" si="6"/>
        <v>107.80317990142562</v>
      </c>
      <c r="T12" s="312">
        <f>分析係数表!F15</f>
        <v>0.35842164855867914</v>
      </c>
      <c r="U12" s="309">
        <f t="shared" si="8"/>
        <v>38.638993460136838</v>
      </c>
      <c r="V12" s="316">
        <f>分析係数表!D15</f>
        <v>1.5678367482667734E-2</v>
      </c>
      <c r="W12" s="297">
        <f t="shared" si="2"/>
        <v>2</v>
      </c>
      <c r="X12" s="312">
        <f>分析係数表!E15</f>
        <v>1.5634458686506418E-2</v>
      </c>
      <c r="Y12" s="298">
        <f t="shared" si="3"/>
        <v>2</v>
      </c>
    </row>
    <row r="13" spans="1:25">
      <c r="A13" s="278">
        <v>9</v>
      </c>
      <c r="B13" s="268" t="s">
        <v>81</v>
      </c>
      <c r="C13" s="283"/>
      <c r="D13" s="312">
        <f>投入係数表!J13</f>
        <v>7.9381248953507028E-3</v>
      </c>
      <c r="E13" s="302">
        <f t="shared" si="9"/>
        <v>0.79381248953507033</v>
      </c>
      <c r="F13" s="312">
        <f>分析係数表!C16</f>
        <v>0.18770505348742417</v>
      </c>
      <c r="G13" s="302">
        <f t="shared" si="5"/>
        <v>0.1490026158071657</v>
      </c>
      <c r="H13" s="302">
        <v>0.21780590217241522</v>
      </c>
      <c r="I13" s="302">
        <f t="shared" si="7"/>
        <v>0.21780590217241522</v>
      </c>
      <c r="J13" s="312">
        <f>分析係数表!G16</f>
        <v>1.5279579137581789E-2</v>
      </c>
      <c r="K13" s="304">
        <f t="shared" si="4"/>
        <v>3.3279825188758157E-3</v>
      </c>
      <c r="L13" s="49"/>
      <c r="M13" s="50"/>
      <c r="N13" s="314">
        <f>分析係数表!I16</f>
        <v>6.0242927132958465E-3</v>
      </c>
      <c r="O13" s="306">
        <f t="shared" si="0"/>
        <v>6.619598619252208E-2</v>
      </c>
      <c r="P13" s="312">
        <f>分析係数表!C16</f>
        <v>0.18770505348742417</v>
      </c>
      <c r="Q13" s="306">
        <f t="shared" si="1"/>
        <v>1.2425321128920148E-2</v>
      </c>
      <c r="R13" s="306">
        <v>2.4312213280074015E-2</v>
      </c>
      <c r="S13" s="307">
        <f t="shared" si="6"/>
        <v>0.24211811545248924</v>
      </c>
      <c r="T13" s="312">
        <f>分析係数表!F16</f>
        <v>0.2627694146106877</v>
      </c>
      <c r="U13" s="309">
        <f t="shared" si="8"/>
        <v>6.3621235464093498E-2</v>
      </c>
      <c r="V13" s="316">
        <f>分析係数表!D16</f>
        <v>1.0339400475073228E-2</v>
      </c>
      <c r="W13" s="297">
        <f t="shared" si="2"/>
        <v>0</v>
      </c>
      <c r="X13" s="312">
        <f>分析係数表!E16</f>
        <v>1.0339400475073228E-2</v>
      </c>
      <c r="Y13" s="298">
        <f t="shared" si="3"/>
        <v>0</v>
      </c>
    </row>
    <row r="14" spans="1:25">
      <c r="A14" s="278">
        <v>10</v>
      </c>
      <c r="B14" s="268" t="s">
        <v>82</v>
      </c>
      <c r="C14" s="283"/>
      <c r="D14" s="312">
        <f>投入係数表!J14</f>
        <v>2.9288923391445162E-2</v>
      </c>
      <c r="E14" s="302">
        <f t="shared" si="9"/>
        <v>2.9288923391445163</v>
      </c>
      <c r="F14" s="312">
        <f>分析係数表!C17</f>
        <v>0.24245613901755958</v>
      </c>
      <c r="G14" s="302">
        <f t="shared" si="5"/>
        <v>0.71012792814708814</v>
      </c>
      <c r="H14" s="302">
        <v>0.84060127623429581</v>
      </c>
      <c r="I14" s="302">
        <f t="shared" si="7"/>
        <v>0.84060127623429581</v>
      </c>
      <c r="J14" s="312">
        <f>分析係数表!G17</f>
        <v>0.24054742090319753</v>
      </c>
      <c r="K14" s="304">
        <f t="shared" si="4"/>
        <v>0.20220446900609618</v>
      </c>
      <c r="L14" s="49"/>
      <c r="M14" s="50"/>
      <c r="N14" s="314">
        <f>分析係数表!I17</f>
        <v>2.8816966460243139E-3</v>
      </c>
      <c r="O14" s="306">
        <f t="shared" si="0"/>
        <v>3.166458876911063E-2</v>
      </c>
      <c r="P14" s="312">
        <f>分析係数表!C17</f>
        <v>0.24245613901755958</v>
      </c>
      <c r="Q14" s="306">
        <f t="shared" si="1"/>
        <v>7.6772739365373426E-3</v>
      </c>
      <c r="R14" s="306">
        <v>1.8849556201271465E-2</v>
      </c>
      <c r="S14" s="307">
        <f t="shared" si="6"/>
        <v>0.8594508324355673</v>
      </c>
      <c r="T14" s="312">
        <f>分析係数表!F17</f>
        <v>0.42825667105631338</v>
      </c>
      <c r="U14" s="309">
        <f t="shared" si="8"/>
        <v>0.36806555243543343</v>
      </c>
      <c r="V14" s="316">
        <f>分析係数表!D17</f>
        <v>5.1560411778863557E-2</v>
      </c>
      <c r="W14" s="297">
        <f t="shared" si="2"/>
        <v>0</v>
      </c>
      <c r="X14" s="312">
        <f>分析係数表!E17</f>
        <v>4.9008807340167618E-2</v>
      </c>
      <c r="Y14" s="298">
        <f t="shared" si="3"/>
        <v>0</v>
      </c>
    </row>
    <row r="15" spans="1:25">
      <c r="A15" s="278">
        <v>11</v>
      </c>
      <c r="B15" s="268" t="s">
        <v>83</v>
      </c>
      <c r="C15" s="283"/>
      <c r="D15" s="312">
        <f>投入係数表!J15</f>
        <v>8.0476041604462534E-3</v>
      </c>
      <c r="E15" s="302">
        <f t="shared" si="9"/>
        <v>0.80476041604462534</v>
      </c>
      <c r="F15" s="312">
        <f>分析係数表!C18</f>
        <v>0.40831687749419565</v>
      </c>
      <c r="G15" s="302">
        <f t="shared" si="5"/>
        <v>0.32859726021027119</v>
      </c>
      <c r="H15" s="302">
        <v>0.39101214005326229</v>
      </c>
      <c r="I15" s="302">
        <f t="shared" si="7"/>
        <v>0.39101214005326229</v>
      </c>
      <c r="J15" s="312">
        <f>分析係数表!G18</f>
        <v>0.21766947174074985</v>
      </c>
      <c r="K15" s="304">
        <f t="shared" si="4"/>
        <v>8.5111405969613696E-2</v>
      </c>
      <c r="L15" s="49"/>
      <c r="M15" s="50"/>
      <c r="N15" s="314">
        <f>分析係数表!I18</f>
        <v>4.4543159123807785E-4</v>
      </c>
      <c r="O15" s="306">
        <f t="shared" si="0"/>
        <v>4.8944805417958327E-3</v>
      </c>
      <c r="P15" s="312">
        <f>分析係数表!C18</f>
        <v>0.40831687749419565</v>
      </c>
      <c r="Q15" s="306">
        <f t="shared" si="1"/>
        <v>1.9984990117821733E-3</v>
      </c>
      <c r="R15" s="306">
        <v>6.4164295943991883E-3</v>
      </c>
      <c r="S15" s="307">
        <f t="shared" si="6"/>
        <v>0.39742856964766149</v>
      </c>
      <c r="T15" s="312">
        <f>分析係数表!F18</f>
        <v>0.48997194925916815</v>
      </c>
      <c r="U15" s="309">
        <f t="shared" si="8"/>
        <v>0.19472885096154777</v>
      </c>
      <c r="V15" s="316">
        <f>分析係数表!D18</f>
        <v>3.8565313316438733E-2</v>
      </c>
      <c r="W15" s="297">
        <f t="shared" si="2"/>
        <v>0</v>
      </c>
      <c r="X15" s="312">
        <f>分析係数表!E18</f>
        <v>3.6576455199010559E-2</v>
      </c>
      <c r="Y15" s="298">
        <f t="shared" si="3"/>
        <v>0</v>
      </c>
    </row>
    <row r="16" spans="1:25">
      <c r="A16" s="278">
        <v>12</v>
      </c>
      <c r="B16" s="268" t="s">
        <v>84</v>
      </c>
      <c r="C16" s="283"/>
      <c r="D16" s="312">
        <f>投入係数表!J16</f>
        <v>1.9905320926463891E-5</v>
      </c>
      <c r="E16" s="302">
        <f t="shared" si="9"/>
        <v>1.990532092646389E-3</v>
      </c>
      <c r="F16" s="312">
        <f>分析係数表!C19</f>
        <v>0.72110086081153413</v>
      </c>
      <c r="G16" s="302">
        <f t="shared" si="5"/>
        <v>1.4353744054802955E-3</v>
      </c>
      <c r="H16" s="302">
        <v>0.13565194127219471</v>
      </c>
      <c r="I16" s="302">
        <f t="shared" si="7"/>
        <v>0.13565194127219471</v>
      </c>
      <c r="J16" s="312">
        <f>分析係数表!G19</f>
        <v>6.2445810408374151E-2</v>
      </c>
      <c r="K16" s="304">
        <f t="shared" si="4"/>
        <v>8.4708954062113762E-3</v>
      </c>
      <c r="L16" s="49"/>
      <c r="M16" s="50"/>
      <c r="N16" s="314">
        <f>分析係数表!I19</f>
        <v>-1.2604560155461526E-4</v>
      </c>
      <c r="O16" s="306">
        <f t="shared" si="0"/>
        <v>-1.3850112033438474E-3</v>
      </c>
      <c r="P16" s="312">
        <f>分析係数表!C19</f>
        <v>0.72110086081153413</v>
      </c>
      <c r="Q16" s="306">
        <f t="shared" si="1"/>
        <v>-9.9873277096486704E-4</v>
      </c>
      <c r="R16" s="306">
        <v>7.8993149656730582E-3</v>
      </c>
      <c r="S16" s="307">
        <f t="shared" si="6"/>
        <v>0.14355125623786777</v>
      </c>
      <c r="T16" s="312">
        <f>分析係数表!F19</f>
        <v>0.21331101927013058</v>
      </c>
      <c r="U16" s="309">
        <f t="shared" si="8"/>
        <v>3.0621064785607263E-2</v>
      </c>
      <c r="V16" s="316">
        <f>分析係数表!D19</f>
        <v>1.2736199640345095E-2</v>
      </c>
      <c r="W16" s="297">
        <f t="shared" si="2"/>
        <v>0</v>
      </c>
      <c r="X16" s="312">
        <f>分析係数表!E19</f>
        <v>1.2523714081279422E-2</v>
      </c>
      <c r="Y16" s="298">
        <f t="shared" si="3"/>
        <v>0</v>
      </c>
    </row>
    <row r="17" spans="1:25">
      <c r="A17" s="278">
        <v>13</v>
      </c>
      <c r="B17" s="268" t="s">
        <v>85</v>
      </c>
      <c r="C17" s="283"/>
      <c r="D17" s="312">
        <f>投入係数表!J17</f>
        <v>6.4756692578710907E-3</v>
      </c>
      <c r="E17" s="302">
        <f t="shared" si="9"/>
        <v>0.64756692578710906</v>
      </c>
      <c r="F17" s="312">
        <f>分析係数表!C20</f>
        <v>4.9598906854145253E-2</v>
      </c>
      <c r="G17" s="302">
        <f t="shared" si="5"/>
        <v>3.2118611633940017E-2</v>
      </c>
      <c r="H17" s="302">
        <v>3.8368764303397397E-2</v>
      </c>
      <c r="I17" s="302">
        <f t="shared" si="7"/>
        <v>3.8368764303397397E-2</v>
      </c>
      <c r="J17" s="312">
        <f>分析係数表!G20</f>
        <v>0.11671945764775135</v>
      </c>
      <c r="K17" s="304">
        <f t="shared" si="4"/>
        <v>4.478381360106946E-3</v>
      </c>
      <c r="L17" s="49"/>
      <c r="M17" s="50"/>
      <c r="N17" s="314">
        <f>分析係数表!I20</f>
        <v>7.0439320449493942E-4</v>
      </c>
      <c r="O17" s="306">
        <f t="shared" si="0"/>
        <v>7.7399962216217668E-3</v>
      </c>
      <c r="P17" s="312">
        <f>分析係数表!C20</f>
        <v>4.9598906854145253E-2</v>
      </c>
      <c r="Q17" s="306">
        <f t="shared" si="1"/>
        <v>3.8389535164765423E-4</v>
      </c>
      <c r="R17" s="306">
        <v>8.7920688143722193E-4</v>
      </c>
      <c r="S17" s="307">
        <f t="shared" si="6"/>
        <v>3.9247971184834619E-2</v>
      </c>
      <c r="T17" s="312">
        <f>分析係数表!F20</f>
        <v>0.2109583665362576</v>
      </c>
      <c r="U17" s="309">
        <f t="shared" si="8"/>
        <v>8.2796878910148183E-3</v>
      </c>
      <c r="V17" s="316">
        <f>分析係数表!D20</f>
        <v>3.0797631013066269E-2</v>
      </c>
      <c r="W17" s="297">
        <f t="shared" si="2"/>
        <v>0</v>
      </c>
      <c r="X17" s="312">
        <f>分析係数表!E20</f>
        <v>2.9972730221401771E-2</v>
      </c>
      <c r="Y17" s="298">
        <f t="shared" si="3"/>
        <v>0</v>
      </c>
    </row>
    <row r="18" spans="1:25">
      <c r="A18" s="278">
        <v>14</v>
      </c>
      <c r="B18" s="268" t="s">
        <v>86</v>
      </c>
      <c r="C18" s="283"/>
      <c r="D18" s="312">
        <f>投入係数表!J18</f>
        <v>1.4171417598411321E-2</v>
      </c>
      <c r="E18" s="302">
        <f t="shared" si="9"/>
        <v>1.417141759841132</v>
      </c>
      <c r="F18" s="312">
        <f>分析係数表!C21</f>
        <v>0.28411166756853934</v>
      </c>
      <c r="G18" s="302">
        <f t="shared" si="5"/>
        <v>0.40262650856947851</v>
      </c>
      <c r="H18" s="302">
        <v>0.47526294897973809</v>
      </c>
      <c r="I18" s="302">
        <f t="shared" si="7"/>
        <v>0.47526294897973809</v>
      </c>
      <c r="J18" s="312">
        <f>分析係数表!G21</f>
        <v>0.29005387701730417</v>
      </c>
      <c r="K18" s="304">
        <f t="shared" si="4"/>
        <v>0.13785186095425025</v>
      </c>
      <c r="L18" s="49"/>
      <c r="M18" s="50"/>
      <c r="N18" s="314">
        <f>分析係数表!I21</f>
        <v>2.3737267060065176E-3</v>
      </c>
      <c r="O18" s="306">
        <f t="shared" si="0"/>
        <v>2.6082925869261597E-2</v>
      </c>
      <c r="P18" s="312">
        <f>分析係数表!C21</f>
        <v>0.28411166756853934</v>
      </c>
      <c r="Q18" s="306">
        <f t="shared" si="1"/>
        <v>7.4104635637825059E-3</v>
      </c>
      <c r="R18" s="306">
        <v>1.42717309168008E-2</v>
      </c>
      <c r="S18" s="307">
        <f t="shared" si="6"/>
        <v>0.48953467989653887</v>
      </c>
      <c r="T18" s="312">
        <f>分析係数表!F21</f>
        <v>0.45791147145628314</v>
      </c>
      <c r="U18" s="309">
        <f t="shared" si="8"/>
        <v>0.22416354560030466</v>
      </c>
      <c r="V18" s="316">
        <f>分析係数表!D21</f>
        <v>5.9847590028896828E-2</v>
      </c>
      <c r="W18" s="297">
        <f t="shared" si="2"/>
        <v>0</v>
      </c>
      <c r="X18" s="312">
        <f>分析係数表!E21</f>
        <v>5.4782163530779596E-2</v>
      </c>
      <c r="Y18" s="298">
        <f t="shared" si="3"/>
        <v>0</v>
      </c>
    </row>
    <row r="19" spans="1:25">
      <c r="A19" s="278">
        <v>15</v>
      </c>
      <c r="B19" s="268" t="s">
        <v>70</v>
      </c>
      <c r="C19" s="283"/>
      <c r="D19" s="312">
        <f>投入係数表!J19</f>
        <v>3.1028882620664301E-5</v>
      </c>
      <c r="E19" s="302">
        <f t="shared" si="9"/>
        <v>3.10288826206643E-3</v>
      </c>
      <c r="F19" s="312">
        <f>分析係数表!C22</f>
        <v>0.28280144764930404</v>
      </c>
      <c r="G19" s="302">
        <f t="shared" si="5"/>
        <v>8.7750129240641954E-4</v>
      </c>
      <c r="H19" s="302">
        <v>2.0823921756846143E-2</v>
      </c>
      <c r="I19" s="302">
        <f t="shared" si="7"/>
        <v>2.0823921756846143E-2</v>
      </c>
      <c r="J19" s="312">
        <f>分析係数表!G22</f>
        <v>0.21325815420745545</v>
      </c>
      <c r="K19" s="304">
        <f t="shared" si="4"/>
        <v>4.4408711172254818E-3</v>
      </c>
      <c r="L19" s="49"/>
      <c r="M19" s="50"/>
      <c r="N19" s="314">
        <f>分析係数表!I22</f>
        <v>5.2408897921031505E-5</v>
      </c>
      <c r="O19" s="306">
        <f t="shared" si="0"/>
        <v>5.7587817329810562E-4</v>
      </c>
      <c r="P19" s="312">
        <f>分析係数表!C22</f>
        <v>0.28280144764930404</v>
      </c>
      <c r="Q19" s="306">
        <f t="shared" si="1"/>
        <v>1.6285918107834105E-4</v>
      </c>
      <c r="R19" s="306">
        <v>2.4548931675091932E-3</v>
      </c>
      <c r="S19" s="307">
        <f t="shared" si="6"/>
        <v>2.3278814924355337E-2</v>
      </c>
      <c r="T19" s="312">
        <f>分析係数表!F22</f>
        <v>0.43073258580094059</v>
      </c>
      <c r="U19" s="309">
        <f t="shared" si="8"/>
        <v>1.0026944146749102E-2</v>
      </c>
      <c r="V19" s="316">
        <f>分析係数表!D22</f>
        <v>2.2938556731137788E-2</v>
      </c>
      <c r="W19" s="297">
        <f t="shared" si="2"/>
        <v>0</v>
      </c>
      <c r="X19" s="312">
        <f>分析係数表!E22</f>
        <v>2.2183368519679003E-2</v>
      </c>
      <c r="Y19" s="298">
        <f t="shared" si="3"/>
        <v>0</v>
      </c>
    </row>
    <row r="20" spans="1:25">
      <c r="A20" s="278">
        <v>16</v>
      </c>
      <c r="B20" s="268" t="s">
        <v>71</v>
      </c>
      <c r="C20" s="283"/>
      <c r="D20" s="312">
        <f>投入係数表!J20</f>
        <v>0</v>
      </c>
      <c r="E20" s="302">
        <f t="shared" si="9"/>
        <v>0</v>
      </c>
      <c r="F20" s="312">
        <f>分析係数表!C23</f>
        <v>0.31843177703160996</v>
      </c>
      <c r="G20" s="302">
        <f t="shared" si="5"/>
        <v>0</v>
      </c>
      <c r="H20" s="302">
        <v>2.7114100513224521E-2</v>
      </c>
      <c r="I20" s="302">
        <f t="shared" si="7"/>
        <v>2.7114100513224521E-2</v>
      </c>
      <c r="J20" s="312">
        <f>分析係数表!G23</f>
        <v>0.24379890925547271</v>
      </c>
      <c r="K20" s="304">
        <f t="shared" si="4"/>
        <v>6.6103881305673911E-3</v>
      </c>
      <c r="L20" s="49"/>
      <c r="M20" s="50"/>
      <c r="N20" s="314">
        <f>分析係数表!I23</f>
        <v>7.2227388731505603E-6</v>
      </c>
      <c r="O20" s="306">
        <f t="shared" si="0"/>
        <v>7.9364723042764138E-5</v>
      </c>
      <c r="P20" s="312">
        <f>分析係数表!C23</f>
        <v>0.31843177703160996</v>
      </c>
      <c r="Q20" s="306">
        <f t="shared" si="1"/>
        <v>2.5272249792128948E-5</v>
      </c>
      <c r="R20" s="306">
        <v>2.4213158602448643E-3</v>
      </c>
      <c r="S20" s="307">
        <f t="shared" si="6"/>
        <v>2.9535416373469386E-2</v>
      </c>
      <c r="T20" s="312">
        <f>分析係数表!F23</f>
        <v>0.43764444987651224</v>
      </c>
      <c r="U20" s="309">
        <f t="shared" si="8"/>
        <v>1.2926011050640741E-2</v>
      </c>
      <c r="V20" s="316">
        <f>分析係数表!D23</f>
        <v>3.7770855561684982E-2</v>
      </c>
      <c r="W20" s="297">
        <f t="shared" si="2"/>
        <v>0</v>
      </c>
      <c r="X20" s="312">
        <f>分析係数表!E23</f>
        <v>3.6503495425501575E-2</v>
      </c>
      <c r="Y20" s="298">
        <f t="shared" si="3"/>
        <v>0</v>
      </c>
    </row>
    <row r="21" spans="1:25">
      <c r="A21" s="278">
        <v>17</v>
      </c>
      <c r="B21" s="268" t="s">
        <v>72</v>
      </c>
      <c r="C21" s="283"/>
      <c r="D21" s="312">
        <f>投入係数表!J21</f>
        <v>2.3418024619369282E-6</v>
      </c>
      <c r="E21" s="302">
        <f t="shared" si="9"/>
        <v>2.3418024619369283E-4</v>
      </c>
      <c r="F21" s="312">
        <f>分析係数表!C24</f>
        <v>6.5709335168878003E-2</v>
      </c>
      <c r="G21" s="302">
        <f t="shared" si="5"/>
        <v>1.5387828287071729E-5</v>
      </c>
      <c r="H21" s="302">
        <v>1.8965030740867089E-3</v>
      </c>
      <c r="I21" s="302">
        <f t="shared" si="7"/>
        <v>1.8965030740867089E-3</v>
      </c>
      <c r="J21" s="312">
        <f>分析係数表!G24</f>
        <v>0.24633125110096343</v>
      </c>
      <c r="K21" s="304">
        <f t="shared" si="4"/>
        <v>4.6716797495660215E-4</v>
      </c>
      <c r="L21" s="49"/>
      <c r="M21" s="50"/>
      <c r="N21" s="314">
        <f>分析係数表!I24</f>
        <v>2.8080599423907303E-4</v>
      </c>
      <c r="O21" s="306">
        <f t="shared" si="0"/>
        <v>3.085545573906489E-3</v>
      </c>
      <c r="P21" s="312">
        <f>分析係数表!C24</f>
        <v>6.5709335168878003E-2</v>
      </c>
      <c r="Q21" s="306">
        <f t="shared" si="1"/>
        <v>2.0274914829466952E-4</v>
      </c>
      <c r="R21" s="306">
        <v>9.2839322340206379E-4</v>
      </c>
      <c r="S21" s="307">
        <f t="shared" si="6"/>
        <v>2.8248962974887727E-3</v>
      </c>
      <c r="T21" s="312">
        <f>分析係数表!F24</f>
        <v>0.36721364788140759</v>
      </c>
      <c r="U21" s="309">
        <f t="shared" si="8"/>
        <v>1.0373404742875343E-3</v>
      </c>
      <c r="V21" s="316">
        <f>分析係数表!D24</f>
        <v>3.9309475738153632E-2</v>
      </c>
      <c r="W21" s="297">
        <f t="shared" si="2"/>
        <v>0</v>
      </c>
      <c r="X21" s="312">
        <f>分析係数表!E24</f>
        <v>3.8550657867992791E-2</v>
      </c>
      <c r="Y21" s="298">
        <f t="shared" si="3"/>
        <v>0</v>
      </c>
    </row>
    <row r="22" spans="1:25">
      <c r="A22" s="278">
        <v>18</v>
      </c>
      <c r="B22" s="268" t="s">
        <v>87</v>
      </c>
      <c r="C22" s="283"/>
      <c r="D22" s="312">
        <f>投入係数表!J22</f>
        <v>4.6836049238738565E-6</v>
      </c>
      <c r="E22" s="302">
        <f t="shared" si="9"/>
        <v>4.6836049238738566E-4</v>
      </c>
      <c r="F22" s="312">
        <f>分析係数表!C25</f>
        <v>0.13092441386923714</v>
      </c>
      <c r="G22" s="302">
        <f t="shared" si="5"/>
        <v>6.1319822945325776E-5</v>
      </c>
      <c r="H22" s="302">
        <v>1.2294160036028666E-2</v>
      </c>
      <c r="I22" s="302">
        <f t="shared" si="7"/>
        <v>1.2294160036028666E-2</v>
      </c>
      <c r="J22" s="312">
        <f>分析係数表!G25</f>
        <v>0.2605848403511512</v>
      </c>
      <c r="K22" s="304">
        <f t="shared" si="4"/>
        <v>3.2036717302400333E-3</v>
      </c>
      <c r="L22" s="49"/>
      <c r="M22" s="50"/>
      <c r="N22" s="314">
        <f>分析係数表!I25</f>
        <v>9.8123550057191766E-5</v>
      </c>
      <c r="O22" s="306">
        <f t="shared" si="0"/>
        <v>1.0781987984102349E-3</v>
      </c>
      <c r="P22" s="312">
        <f>分析係数表!C25</f>
        <v>0.13092441386923714</v>
      </c>
      <c r="Q22" s="306">
        <f t="shared" si="1"/>
        <v>1.4116254571637578E-4</v>
      </c>
      <c r="R22" s="306">
        <v>3.6174629685686772E-3</v>
      </c>
      <c r="S22" s="307">
        <f t="shared" si="6"/>
        <v>1.5911623004597343E-2</v>
      </c>
      <c r="T22" s="312">
        <f>分析係数表!F25</f>
        <v>0.33318683873123567</v>
      </c>
      <c r="U22" s="309">
        <f t="shared" si="8"/>
        <v>5.3015433679849946E-3</v>
      </c>
      <c r="V22" s="316">
        <f>分析係数表!D25</f>
        <v>4.284059086963312E-2</v>
      </c>
      <c r="W22" s="297">
        <f t="shared" si="2"/>
        <v>0</v>
      </c>
      <c r="X22" s="312">
        <f>分析係数表!E25</f>
        <v>4.249917369780222E-2</v>
      </c>
      <c r="Y22" s="298">
        <f t="shared" si="3"/>
        <v>0</v>
      </c>
    </row>
    <row r="23" spans="1:25">
      <c r="A23" s="278">
        <v>19</v>
      </c>
      <c r="B23" s="268" t="s">
        <v>88</v>
      </c>
      <c r="C23" s="283"/>
      <c r="D23" s="312">
        <f>投入係数表!J23</f>
        <v>5.2690555393580881E-6</v>
      </c>
      <c r="E23" s="302">
        <f t="shared" si="9"/>
        <v>5.2690555393580883E-4</v>
      </c>
      <c r="F23" s="312">
        <f>分析係数表!C26</f>
        <v>0.15308736674872969</v>
      </c>
      <c r="G23" s="302">
        <f t="shared" si="5"/>
        <v>8.0662583777313743E-5</v>
      </c>
      <c r="H23" s="302">
        <v>6.9188128156060643E-3</v>
      </c>
      <c r="I23" s="302">
        <f t="shared" si="7"/>
        <v>6.9188128156060643E-3</v>
      </c>
      <c r="J23" s="312">
        <f>分析係数表!G26</f>
        <v>0.20415569699579933</v>
      </c>
      <c r="K23" s="304">
        <f t="shared" si="4"/>
        <v>1.4125150527535249E-3</v>
      </c>
      <c r="L23" s="49"/>
      <c r="M23" s="50"/>
      <c r="N23" s="314">
        <f>分析係数表!I26</f>
        <v>8.8175548492147558E-3</v>
      </c>
      <c r="O23" s="306">
        <f t="shared" si="0"/>
        <v>9.6888841035596918E-2</v>
      </c>
      <c r="P23" s="312">
        <f>分析係数表!C26</f>
        <v>0.15308736674872969</v>
      </c>
      <c r="Q23" s="306">
        <f t="shared" si="1"/>
        <v>1.4832457541475797E-2</v>
      </c>
      <c r="R23" s="306">
        <v>1.6286935300755784E-2</v>
      </c>
      <c r="S23" s="307">
        <f t="shared" si="6"/>
        <v>2.3205748116361849E-2</v>
      </c>
      <c r="T23" s="312">
        <f>分析係数表!F26</f>
        <v>0.33811565690794865</v>
      </c>
      <c r="U23" s="309">
        <f t="shared" si="8"/>
        <v>7.8462267684040778E-3</v>
      </c>
      <c r="V23" s="316">
        <f>分析係数表!D26</f>
        <v>3.3929737559631502E-2</v>
      </c>
      <c r="W23" s="297">
        <f t="shared" si="2"/>
        <v>0</v>
      </c>
      <c r="X23" s="312">
        <f>分析係数表!E26</f>
        <v>3.3531988342571602E-2</v>
      </c>
      <c r="Y23" s="298">
        <f t="shared" si="3"/>
        <v>0</v>
      </c>
    </row>
    <row r="24" spans="1:25">
      <c r="A24" s="278">
        <v>20</v>
      </c>
      <c r="B24" s="268" t="s">
        <v>89</v>
      </c>
      <c r="C24" s="283"/>
      <c r="D24" s="312">
        <f>投入係数表!J24</f>
        <v>3.1614333236148534E-5</v>
      </c>
      <c r="E24" s="302">
        <f t="shared" si="9"/>
        <v>3.1614333236148532E-3</v>
      </c>
      <c r="F24" s="312">
        <f>分析係数表!C27</f>
        <v>0.18884998044104273</v>
      </c>
      <c r="G24" s="302">
        <f t="shared" si="5"/>
        <v>5.9703662133032574E-4</v>
      </c>
      <c r="H24" s="302">
        <v>2.4811669303024366E-3</v>
      </c>
      <c r="I24" s="302">
        <f t="shared" si="7"/>
        <v>2.4811669303024366E-3</v>
      </c>
      <c r="J24" s="312">
        <f>分析係数表!G27</f>
        <v>0.16481626532719168</v>
      </c>
      <c r="K24" s="304">
        <f t="shared" si="4"/>
        <v>4.0893666710578011E-4</v>
      </c>
      <c r="L24" s="49"/>
      <c r="M24" s="50"/>
      <c r="N24" s="314">
        <f>分析係数表!I27</f>
        <v>2.2388024205688101E-2</v>
      </c>
      <c r="O24" s="306">
        <f t="shared" si="0"/>
        <v>0.24600354128323718</v>
      </c>
      <c r="P24" s="312">
        <f>分析係数表!C27</f>
        <v>0.18884998044104273</v>
      </c>
      <c r="Q24" s="306">
        <f t="shared" si="1"/>
        <v>4.6457763959766592E-2</v>
      </c>
      <c r="R24" s="306">
        <v>4.6863786072093239E-2</v>
      </c>
      <c r="S24" s="307">
        <f t="shared" si="6"/>
        <v>4.9344953002395678E-2</v>
      </c>
      <c r="T24" s="312">
        <f>分析係数表!F27</f>
        <v>0.29536956526946395</v>
      </c>
      <c r="U24" s="309">
        <f t="shared" si="8"/>
        <v>1.4574997316559741E-2</v>
      </c>
      <c r="V24" s="316">
        <f>分析係数表!D27</f>
        <v>2.042747265118797E-2</v>
      </c>
      <c r="W24" s="297">
        <f t="shared" si="2"/>
        <v>0</v>
      </c>
      <c r="X24" s="312">
        <f>分析係数表!E27</f>
        <v>2.035082172191522E-2</v>
      </c>
      <c r="Y24" s="298">
        <f t="shared" si="3"/>
        <v>0</v>
      </c>
    </row>
    <row r="25" spans="1:25">
      <c r="A25" s="278">
        <v>21</v>
      </c>
      <c r="B25" s="268" t="s">
        <v>90</v>
      </c>
      <c r="C25" s="283"/>
      <c r="D25" s="312">
        <f>投入係数表!J25</f>
        <v>0</v>
      </c>
      <c r="E25" s="302">
        <f t="shared" si="9"/>
        <v>0</v>
      </c>
      <c r="F25" s="312">
        <f>分析係数表!C28</f>
        <v>0.2115566871254172</v>
      </c>
      <c r="G25" s="302">
        <f t="shared" si="5"/>
        <v>0</v>
      </c>
      <c r="H25" s="302">
        <v>3.2134517156961528E-2</v>
      </c>
      <c r="I25" s="302">
        <f t="shared" si="7"/>
        <v>3.2134517156961528E-2</v>
      </c>
      <c r="J25" s="312">
        <f>分析係数表!G28</f>
        <v>0.18177207604774032</v>
      </c>
      <c r="K25" s="304">
        <f t="shared" si="4"/>
        <v>5.8411578964126269E-3</v>
      </c>
      <c r="L25" s="49"/>
      <c r="M25" s="50"/>
      <c r="N25" s="314">
        <f>分析係数表!I28</f>
        <v>7.2231792840574596E-3</v>
      </c>
      <c r="O25" s="306">
        <f t="shared" si="0"/>
        <v>7.9369562355144793E-2</v>
      </c>
      <c r="P25" s="312">
        <f>分析係数表!C28</f>
        <v>0.2115566871254172</v>
      </c>
      <c r="Q25" s="306">
        <f t="shared" si="1"/>
        <v>1.6791161670448657E-2</v>
      </c>
      <c r="R25" s="306">
        <v>2.1919957641355917E-2</v>
      </c>
      <c r="S25" s="307">
        <f t="shared" si="6"/>
        <v>5.4054474798317445E-2</v>
      </c>
      <c r="T25" s="312">
        <f>分析係数表!F28</f>
        <v>0.29628808224417325</v>
      </c>
      <c r="U25" s="309">
        <f t="shared" si="8"/>
        <v>1.6015696674709468E-2</v>
      </c>
      <c r="V25" s="316">
        <f>分析係数表!D28</f>
        <v>3.0551159487848582E-2</v>
      </c>
      <c r="W25" s="297">
        <f t="shared" si="2"/>
        <v>0</v>
      </c>
      <c r="X25" s="312">
        <f>分析係数表!E28</f>
        <v>3.018459578819983E-2</v>
      </c>
      <c r="Y25" s="298">
        <f t="shared" si="3"/>
        <v>0</v>
      </c>
    </row>
    <row r="26" spans="1:25">
      <c r="A26" s="278">
        <v>22</v>
      </c>
      <c r="B26" s="268" t="s">
        <v>64</v>
      </c>
      <c r="C26" s="283"/>
      <c r="D26" s="312">
        <f>投入係数表!J26</f>
        <v>4.4359593135240259E-3</v>
      </c>
      <c r="E26" s="302">
        <f t="shared" si="9"/>
        <v>0.44359593135240261</v>
      </c>
      <c r="F26" s="312">
        <f>分析係数表!C29</f>
        <v>0.4024048564090591</v>
      </c>
      <c r="G26" s="302">
        <f t="shared" si="5"/>
        <v>0.1785051570595064</v>
      </c>
      <c r="H26" s="302">
        <v>0.25884169239011851</v>
      </c>
      <c r="I26" s="302">
        <f t="shared" si="7"/>
        <v>0.25884169239011851</v>
      </c>
      <c r="J26" s="312">
        <f>分析係数表!G29</f>
        <v>0.28848634430593861</v>
      </c>
      <c r="K26" s="304">
        <f t="shared" si="4"/>
        <v>7.4672293591587571E-2</v>
      </c>
      <c r="L26" s="49"/>
      <c r="M26" s="50"/>
      <c r="N26" s="314">
        <f>分析係数表!I29</f>
        <v>7.7130042947109994E-3</v>
      </c>
      <c r="O26" s="306">
        <f t="shared" si="0"/>
        <v>8.4751845584910793E-2</v>
      </c>
      <c r="P26" s="312">
        <f>分析係数表!C29</f>
        <v>0.4024048564090591</v>
      </c>
      <c r="Q26" s="306">
        <f t="shared" si="1"/>
        <v>3.4104554252998777E-2</v>
      </c>
      <c r="R26" s="306">
        <v>5.5401918472673083E-2</v>
      </c>
      <c r="S26" s="307">
        <f t="shared" si="6"/>
        <v>0.31424361086279157</v>
      </c>
      <c r="T26" s="312">
        <f>分析係数表!F29</f>
        <v>0.40202182464221792</v>
      </c>
      <c r="U26" s="309">
        <f t="shared" si="8"/>
        <v>0.12633278982121857</v>
      </c>
      <c r="V26" s="316">
        <f>分析係数表!D29</f>
        <v>7.9194780809421356E-2</v>
      </c>
      <c r="W26" s="297">
        <f t="shared" si="2"/>
        <v>0</v>
      </c>
      <c r="X26" s="312">
        <f>分析係数表!E29</f>
        <v>6.5944675090492746E-2</v>
      </c>
      <c r="Y26" s="298">
        <f t="shared" si="3"/>
        <v>0</v>
      </c>
    </row>
    <row r="27" spans="1:25">
      <c r="A27" s="278">
        <v>23</v>
      </c>
      <c r="B27" s="268" t="s">
        <v>91</v>
      </c>
      <c r="C27" s="283"/>
      <c r="D27" s="312">
        <f>投入係数表!J27</f>
        <v>3.8868066361998168E-3</v>
      </c>
      <c r="E27" s="302">
        <f t="shared" si="9"/>
        <v>0.38868066361998166</v>
      </c>
      <c r="F27" s="312">
        <f>分析係数表!C30</f>
        <v>1</v>
      </c>
      <c r="G27" s="302">
        <f t="shared" si="5"/>
        <v>0.38868066361998166</v>
      </c>
      <c r="H27" s="302">
        <v>0.59685543814780773</v>
      </c>
      <c r="I27" s="302">
        <f t="shared" si="7"/>
        <v>0.59685543814780773</v>
      </c>
      <c r="J27" s="312">
        <f>分析係数表!G30</f>
        <v>0.33838967095036887</v>
      </c>
      <c r="K27" s="304">
        <f t="shared" si="4"/>
        <v>0.2019697153197749</v>
      </c>
      <c r="L27" s="49"/>
      <c r="M27" s="50"/>
      <c r="N27" s="314">
        <f>分析係数表!I30</f>
        <v>0</v>
      </c>
      <c r="O27" s="306">
        <f t="shared" si="0"/>
        <v>0</v>
      </c>
      <c r="P27" s="312">
        <f>分析係数表!C30</f>
        <v>1</v>
      </c>
      <c r="Q27" s="306">
        <f t="shared" si="1"/>
        <v>0</v>
      </c>
      <c r="R27" s="306">
        <v>7.6543833696550254E-2</v>
      </c>
      <c r="S27" s="307">
        <f t="shared" si="6"/>
        <v>0.67339927184435799</v>
      </c>
      <c r="T27" s="312">
        <f>分析係数表!F30</f>
        <v>0.46362091424568164</v>
      </c>
      <c r="U27" s="309">
        <f t="shared" si="8"/>
        <v>0.31220198606485755</v>
      </c>
      <c r="V27" s="316">
        <f>分析係数表!D30</f>
        <v>7.3824536053885614E-2</v>
      </c>
      <c r="W27" s="297">
        <f t="shared" si="2"/>
        <v>0</v>
      </c>
      <c r="X27" s="312">
        <f>分析係数表!E30</f>
        <v>5.6949248710145881E-2</v>
      </c>
      <c r="Y27" s="298">
        <f t="shared" si="3"/>
        <v>0</v>
      </c>
    </row>
    <row r="28" spans="1:25">
      <c r="A28" s="278">
        <v>24</v>
      </c>
      <c r="B28" s="268" t="s">
        <v>92</v>
      </c>
      <c r="C28" s="283"/>
      <c r="D28" s="312">
        <f>投入係数表!J28</f>
        <v>2.7893794574746236E-2</v>
      </c>
      <c r="E28" s="302">
        <f t="shared" si="9"/>
        <v>2.7893794574746238</v>
      </c>
      <c r="F28" s="312">
        <f>分析係数表!C31</f>
        <v>0.99932498158227889</v>
      </c>
      <c r="G28" s="302">
        <f t="shared" si="5"/>
        <v>2.7874965749668155</v>
      </c>
      <c r="H28" s="302">
        <v>3.5971188419632032</v>
      </c>
      <c r="I28" s="302">
        <f t="shared" si="7"/>
        <v>3.5971188419632032</v>
      </c>
      <c r="J28" s="312">
        <f>分析係数表!G31</f>
        <v>7.0262508387801376E-2</v>
      </c>
      <c r="K28" s="304">
        <f t="shared" si="4"/>
        <v>0.25274259280535794</v>
      </c>
      <c r="L28" s="49"/>
      <c r="M28" s="50"/>
      <c r="N28" s="314">
        <f>分析係数表!I31</f>
        <v>3.314462019579964E-2</v>
      </c>
      <c r="O28" s="306">
        <f t="shared" si="0"/>
        <v>0.36419890686838785</v>
      </c>
      <c r="P28" s="312">
        <f>分析係数表!C31</f>
        <v>0.99932498158227889</v>
      </c>
      <c r="Q28" s="306">
        <f t="shared" si="1"/>
        <v>0.36395306589853782</v>
      </c>
      <c r="R28" s="306">
        <v>0.50387145000323252</v>
      </c>
      <c r="S28" s="307">
        <f t="shared" si="6"/>
        <v>4.1009902919664354</v>
      </c>
      <c r="T28" s="312">
        <f>分析係数表!F31</f>
        <v>0.39948542779773355</v>
      </c>
      <c r="U28" s="309">
        <f t="shared" si="8"/>
        <v>1.6382858611805637</v>
      </c>
      <c r="V28" s="316">
        <f>分析係数表!D31</f>
        <v>2.9145126840892164E-3</v>
      </c>
      <c r="W28" s="297">
        <f t="shared" si="2"/>
        <v>0</v>
      </c>
      <c r="X28" s="312">
        <f>分析係数表!E31</f>
        <v>2.9145126840892164E-3</v>
      </c>
      <c r="Y28" s="298">
        <f t="shared" si="3"/>
        <v>0</v>
      </c>
    </row>
    <row r="29" spans="1:25">
      <c r="A29" s="278">
        <v>25</v>
      </c>
      <c r="B29" s="268" t="s">
        <v>1</v>
      </c>
      <c r="C29" s="283"/>
      <c r="D29" s="312">
        <f>投入係数表!J29</f>
        <v>2.4653325418041014E-3</v>
      </c>
      <c r="E29" s="302">
        <f t="shared" si="9"/>
        <v>0.24653325418041014</v>
      </c>
      <c r="F29" s="312">
        <f>分析係数表!C32</f>
        <v>0.9998360837770528</v>
      </c>
      <c r="G29" s="302">
        <f t="shared" si="5"/>
        <v>0.24649284338055399</v>
      </c>
      <c r="H29" s="302">
        <v>0.32147071193387289</v>
      </c>
      <c r="I29" s="302">
        <f t="shared" si="7"/>
        <v>0.32147071193387289</v>
      </c>
      <c r="J29" s="312">
        <f>分析係数表!G32</f>
        <v>0.11380414292785156</v>
      </c>
      <c r="K29" s="304">
        <f t="shared" si="4"/>
        <v>3.6584698848040664E-2</v>
      </c>
      <c r="L29" s="49"/>
      <c r="M29" s="50"/>
      <c r="N29" s="314">
        <f>分析係数表!I32</f>
        <v>7.2296973654795713E-3</v>
      </c>
      <c r="O29" s="306">
        <f t="shared" si="0"/>
        <v>7.9441184178378518E-2</v>
      </c>
      <c r="P29" s="312">
        <f>分析係数表!C32</f>
        <v>0.9998360837770528</v>
      </c>
      <c r="Q29" s="306">
        <f t="shared" si="1"/>
        <v>7.9428162479521544E-2</v>
      </c>
      <c r="R29" s="306">
        <v>0.10726227225454812</v>
      </c>
      <c r="S29" s="307">
        <f t="shared" si="6"/>
        <v>0.42873298418842098</v>
      </c>
      <c r="T29" s="312">
        <f>分析係数表!F32</f>
        <v>0.44272670787830282</v>
      </c>
      <c r="U29" s="309">
        <f t="shared" si="8"/>
        <v>0.18981154264858008</v>
      </c>
      <c r="V29" s="316">
        <f>分析係数表!D32</f>
        <v>2.1120085933633119E-2</v>
      </c>
      <c r="W29" s="297">
        <f t="shared" si="2"/>
        <v>0</v>
      </c>
      <c r="X29" s="312">
        <f>分析係数表!E32</f>
        <v>2.1120085933633119E-2</v>
      </c>
      <c r="Y29" s="298">
        <f t="shared" si="3"/>
        <v>0</v>
      </c>
    </row>
    <row r="30" spans="1:25">
      <c r="A30" s="278">
        <v>26</v>
      </c>
      <c r="B30" s="268" t="s">
        <v>2</v>
      </c>
      <c r="C30" s="283"/>
      <c r="D30" s="312">
        <f>投入係数表!J30</f>
        <v>3.3827336562678926E-3</v>
      </c>
      <c r="E30" s="302">
        <f t="shared" si="9"/>
        <v>0.33827336562678928</v>
      </c>
      <c r="F30" s="312">
        <f>分析係数表!C33</f>
        <v>0.99108509199615646</v>
      </c>
      <c r="G30" s="302">
        <f t="shared" si="5"/>
        <v>0.33525768969207592</v>
      </c>
      <c r="H30" s="302">
        <v>0.46386581983624553</v>
      </c>
      <c r="I30" s="302">
        <f t="shared" si="7"/>
        <v>0.46386581983624553</v>
      </c>
      <c r="J30" s="312">
        <f>分析係数表!G33</f>
        <v>0.4529749017181946</v>
      </c>
      <c r="K30" s="304">
        <f t="shared" si="4"/>
        <v>0.21011957415075308</v>
      </c>
      <c r="L30" s="49"/>
      <c r="M30" s="50"/>
      <c r="N30" s="314">
        <f>分析係数表!I33</f>
        <v>7.7168799106917146E-4</v>
      </c>
      <c r="O30" s="306">
        <f t="shared" si="0"/>
        <v>8.479443153386057E-3</v>
      </c>
      <c r="P30" s="312">
        <f>分析係数表!C33</f>
        <v>0.99108509199615646</v>
      </c>
      <c r="Q30" s="306">
        <f t="shared" si="1"/>
        <v>8.4038496977497986E-3</v>
      </c>
      <c r="R30" s="306">
        <v>5.1133208852590629E-2</v>
      </c>
      <c r="S30" s="307">
        <f t="shared" si="6"/>
        <v>0.51499902868883618</v>
      </c>
      <c r="T30" s="312">
        <f>分析係数表!F33</f>
        <v>0.63278689994307047</v>
      </c>
      <c r="U30" s="309">
        <f t="shared" si="8"/>
        <v>0.32588463883770108</v>
      </c>
      <c r="V30" s="316">
        <f>分析係数表!D33</f>
        <v>8.7702783269007503E-2</v>
      </c>
      <c r="W30" s="297">
        <f t="shared" si="2"/>
        <v>0</v>
      </c>
      <c r="X30" s="312">
        <f>分析係数表!E33</f>
        <v>8.4336323251883824E-2</v>
      </c>
      <c r="Y30" s="298">
        <f t="shared" si="3"/>
        <v>0</v>
      </c>
    </row>
    <row r="31" spans="1:25">
      <c r="A31" s="278">
        <v>27</v>
      </c>
      <c r="B31" s="268" t="s">
        <v>65</v>
      </c>
      <c r="C31" s="283"/>
      <c r="D31" s="312">
        <f>投入係数表!J31</f>
        <v>5.0675434375084157E-2</v>
      </c>
      <c r="E31" s="302">
        <f t="shared" si="9"/>
        <v>5.0675434375084158</v>
      </c>
      <c r="F31" s="312">
        <f>分析係数表!C34</f>
        <v>0.24606089914510665</v>
      </c>
      <c r="G31" s="302">
        <f t="shared" si="5"/>
        <v>1.2469242946902053</v>
      </c>
      <c r="H31" s="302">
        <v>1.4522508839579782</v>
      </c>
      <c r="I31" s="302">
        <f t="shared" si="7"/>
        <v>1.4522508839579782</v>
      </c>
      <c r="J31" s="312">
        <f>分析係数表!G34</f>
        <v>0.43749758717185111</v>
      </c>
      <c r="K31" s="304">
        <f t="shared" si="4"/>
        <v>0.63535625769980342</v>
      </c>
      <c r="L31" s="49"/>
      <c r="M31" s="50"/>
      <c r="N31" s="314">
        <f>分析係数表!I34</f>
        <v>0.137069350800852</v>
      </c>
      <c r="O31" s="306">
        <f t="shared" si="0"/>
        <v>1.5061420958191043</v>
      </c>
      <c r="P31" s="312">
        <f>分析係数表!C34</f>
        <v>0.24606089914510665</v>
      </c>
      <c r="Q31" s="306">
        <f t="shared" si="1"/>
        <v>0.37060267833754418</v>
      </c>
      <c r="R31" s="306">
        <v>0.41226806728365295</v>
      </c>
      <c r="S31" s="307">
        <f t="shared" si="6"/>
        <v>1.8645189512416311</v>
      </c>
      <c r="T31" s="312">
        <f>分析係数表!F34</f>
        <v>0.68044247766447119</v>
      </c>
      <c r="U31" s="309">
        <f t="shared" si="8"/>
        <v>1.2686978948352168</v>
      </c>
      <c r="V31" s="316">
        <f>分析係数表!D34</f>
        <v>0.15389009392691583</v>
      </c>
      <c r="W31" s="297">
        <f t="shared" si="2"/>
        <v>0</v>
      </c>
      <c r="X31" s="312">
        <f>分析係数表!E34</f>
        <v>0.1433320704064108</v>
      </c>
      <c r="Y31" s="298">
        <f t="shared" si="3"/>
        <v>0</v>
      </c>
    </row>
    <row r="32" spans="1:25">
      <c r="A32" s="278">
        <v>28</v>
      </c>
      <c r="B32" s="268" t="s">
        <v>66</v>
      </c>
      <c r="C32" s="283"/>
      <c r="D32" s="312">
        <f>投入係数表!J32</f>
        <v>8.0042808149004205E-3</v>
      </c>
      <c r="E32" s="302">
        <f t="shared" si="9"/>
        <v>0.80042808149004208</v>
      </c>
      <c r="F32" s="312">
        <f>分析係数表!C35</f>
        <v>0.75377646979277246</v>
      </c>
      <c r="G32" s="302">
        <f t="shared" si="5"/>
        <v>0.60334385358856557</v>
      </c>
      <c r="H32" s="302">
        <v>0.95624804910073469</v>
      </c>
      <c r="I32" s="302">
        <f t="shared" si="7"/>
        <v>0.95624804910073469</v>
      </c>
      <c r="J32" s="312">
        <f>分析係数表!G35</f>
        <v>0.30282397072447498</v>
      </c>
      <c r="K32" s="304">
        <f t="shared" si="4"/>
        <v>0.28957483122621719</v>
      </c>
      <c r="L32" s="49"/>
      <c r="M32" s="50"/>
      <c r="N32" s="314">
        <f>分析係数表!I35</f>
        <v>5.7629969222324183E-2</v>
      </c>
      <c r="O32" s="306">
        <f t="shared" si="0"/>
        <v>0.63324822157078675</v>
      </c>
      <c r="P32" s="312">
        <f>分析係数表!C35</f>
        <v>0.75377646979277246</v>
      </c>
      <c r="Q32" s="306">
        <f t="shared" si="1"/>
        <v>0.47732760895817905</v>
      </c>
      <c r="R32" s="306">
        <v>0.74033469667192586</v>
      </c>
      <c r="S32" s="307">
        <f t="shared" si="6"/>
        <v>1.6965827457726605</v>
      </c>
      <c r="T32" s="312">
        <f>分析係数表!F35</f>
        <v>0.60548890850388704</v>
      </c>
      <c r="U32" s="309">
        <f t="shared" si="8"/>
        <v>1.0272620349244159</v>
      </c>
      <c r="V32" s="316">
        <f>分析係数表!D35</f>
        <v>4.0363234612300396E-2</v>
      </c>
      <c r="W32" s="297">
        <f t="shared" si="2"/>
        <v>0</v>
      </c>
      <c r="X32" s="312">
        <f>分析係数表!E35</f>
        <v>3.9154079363329694E-2</v>
      </c>
      <c r="Y32" s="298">
        <f t="shared" si="3"/>
        <v>0</v>
      </c>
    </row>
    <row r="33" spans="1:25">
      <c r="A33" s="278">
        <v>29</v>
      </c>
      <c r="B33" s="268" t="s">
        <v>93</v>
      </c>
      <c r="C33" s="283"/>
      <c r="D33" s="312">
        <f>投入係数表!J33</f>
        <v>3.1620187742303373E-3</v>
      </c>
      <c r="E33" s="302">
        <f t="shared" si="9"/>
        <v>0.31620187742303374</v>
      </c>
      <c r="F33" s="312">
        <f>分析係数表!C36</f>
        <v>0.99118010215945485</v>
      </c>
      <c r="G33" s="302">
        <f t="shared" si="5"/>
        <v>0.31341300916717402</v>
      </c>
      <c r="H33" s="302">
        <v>0.63640834130509283</v>
      </c>
      <c r="I33" s="302">
        <f t="shared" si="7"/>
        <v>0.63640834130509283</v>
      </c>
      <c r="J33" s="312">
        <f>分析係数表!G36</f>
        <v>5.8650173764370726E-2</v>
      </c>
      <c r="K33" s="304">
        <f t="shared" si="4"/>
        <v>3.7325459802638648E-2</v>
      </c>
      <c r="L33" s="49"/>
      <c r="M33" s="50"/>
      <c r="N33" s="314">
        <f>分析係数表!I36</f>
        <v>0.2375179181177472</v>
      </c>
      <c r="O33" s="306">
        <f t="shared" si="0"/>
        <v>2.6098885921493</v>
      </c>
      <c r="P33" s="312">
        <f>分析係数表!C36</f>
        <v>0.99118010215945485</v>
      </c>
      <c r="Q33" s="306">
        <f t="shared" si="1"/>
        <v>2.5868696413913388</v>
      </c>
      <c r="R33" s="306">
        <v>2.8282892121887566</v>
      </c>
      <c r="S33" s="307">
        <f t="shared" si="6"/>
        <v>3.4646975534938496</v>
      </c>
      <c r="T33" s="312">
        <f>分析係数表!F36</f>
        <v>0.81306518983088305</v>
      </c>
      <c r="U33" s="309">
        <f t="shared" si="8"/>
        <v>2.8170249740380728</v>
      </c>
      <c r="V33" s="316">
        <f>分析係数表!D36</f>
        <v>1.5774342104513773E-2</v>
      </c>
      <c r="W33" s="297">
        <f t="shared" si="2"/>
        <v>0</v>
      </c>
      <c r="X33" s="312">
        <f>分析係数表!E36</f>
        <v>1.3229670821596217E-2</v>
      </c>
      <c r="Y33" s="298">
        <f t="shared" si="3"/>
        <v>0</v>
      </c>
    </row>
    <row r="34" spans="1:25">
      <c r="A34" s="278">
        <v>30</v>
      </c>
      <c r="B34" s="268" t="s">
        <v>94</v>
      </c>
      <c r="C34" s="283"/>
      <c r="D34" s="312">
        <f>投入係数表!J34</f>
        <v>2.4922047250548276E-2</v>
      </c>
      <c r="E34" s="302">
        <f t="shared" si="9"/>
        <v>2.4922047250548274</v>
      </c>
      <c r="F34" s="312">
        <f>分析係数表!C37</f>
        <v>0.58105140483022077</v>
      </c>
      <c r="G34" s="302">
        <f t="shared" si="5"/>
        <v>1.4480990566176215</v>
      </c>
      <c r="H34" s="302">
        <v>1.9133503960475431</v>
      </c>
      <c r="I34" s="302">
        <f t="shared" si="7"/>
        <v>1.9133503960475431</v>
      </c>
      <c r="J34" s="312">
        <f>分析係数表!G37</f>
        <v>0.40235165952905672</v>
      </c>
      <c r="K34" s="304">
        <f t="shared" si="4"/>
        <v>0.76983970711030691</v>
      </c>
      <c r="L34" s="49"/>
      <c r="M34" s="50"/>
      <c r="N34" s="314">
        <f>分析係数表!I37</f>
        <v>4.2719417558337268E-2</v>
      </c>
      <c r="O34" s="306">
        <f t="shared" si="0"/>
        <v>0.4694084616112853</v>
      </c>
      <c r="P34" s="312">
        <f>分析係数表!C37</f>
        <v>0.58105140483022077</v>
      </c>
      <c r="Q34" s="306">
        <f t="shared" si="1"/>
        <v>0.27275044605843007</v>
      </c>
      <c r="R34" s="306">
        <v>0.36831084424762595</v>
      </c>
      <c r="S34" s="307">
        <f t="shared" si="6"/>
        <v>2.2816612402951693</v>
      </c>
      <c r="T34" s="312">
        <f>分析係数表!F37</f>
        <v>0.63403708963374472</v>
      </c>
      <c r="U34" s="309">
        <f t="shared" si="8"/>
        <v>1.4466578523268694</v>
      </c>
      <c r="V34" s="316">
        <f>分析係数表!D37</f>
        <v>7.9200513574427991E-2</v>
      </c>
      <c r="W34" s="297">
        <f t="shared" si="2"/>
        <v>0</v>
      </c>
      <c r="X34" s="312">
        <f>分析係数表!E37</f>
        <v>7.3600662533244779E-2</v>
      </c>
      <c r="Y34" s="298">
        <f t="shared" si="3"/>
        <v>0</v>
      </c>
    </row>
    <row r="35" spans="1:25">
      <c r="A35" s="278">
        <v>31</v>
      </c>
      <c r="B35" s="268" t="s">
        <v>95</v>
      </c>
      <c r="C35" s="283"/>
      <c r="D35" s="312">
        <f>投入係数表!J35</f>
        <v>1.0500642239325186E-2</v>
      </c>
      <c r="E35" s="302">
        <f t="shared" si="9"/>
        <v>1.0500642239325186</v>
      </c>
      <c r="F35" s="312">
        <f>分析係数表!C38</f>
        <v>0.47456671407271833</v>
      </c>
      <c r="G35" s="302">
        <f t="shared" si="5"/>
        <v>0.49832552831697446</v>
      </c>
      <c r="H35" s="302">
        <v>0.82836005890108433</v>
      </c>
      <c r="I35" s="302">
        <f t="shared" si="7"/>
        <v>0.82836005890108433</v>
      </c>
      <c r="J35" s="312">
        <f>分析係数表!G38</f>
        <v>0.18003386475673192</v>
      </c>
      <c r="K35" s="304">
        <f t="shared" si="4"/>
        <v>0.14913286281407631</v>
      </c>
      <c r="L35" s="49"/>
      <c r="M35" s="50"/>
      <c r="N35" s="314">
        <f>分析係数表!I38</f>
        <v>5.150358926080905E-2</v>
      </c>
      <c r="O35" s="306">
        <f t="shared" si="0"/>
        <v>0.5659304827684285</v>
      </c>
      <c r="P35" s="312">
        <f>分析係数表!C38</f>
        <v>0.47456671407271833</v>
      </c>
      <c r="Q35" s="306">
        <f t="shared" si="1"/>
        <v>0.26857176960100027</v>
      </c>
      <c r="R35" s="306">
        <v>0.37525777706580438</v>
      </c>
      <c r="S35" s="307">
        <f t="shared" si="6"/>
        <v>1.2036178359668888</v>
      </c>
      <c r="T35" s="312">
        <f>分析係数表!F38</f>
        <v>0.4997199825516766</v>
      </c>
      <c r="U35" s="309">
        <f t="shared" si="8"/>
        <v>0.60147188398826035</v>
      </c>
      <c r="V35" s="316">
        <f>分析係数表!D38</f>
        <v>3.5590827435143364E-2</v>
      </c>
      <c r="W35" s="297">
        <f t="shared" si="2"/>
        <v>0</v>
      </c>
      <c r="X35" s="312">
        <f>分析係数表!E38</f>
        <v>3.1059891839156476E-2</v>
      </c>
      <c r="Y35" s="298">
        <f t="shared" si="3"/>
        <v>0</v>
      </c>
    </row>
    <row r="36" spans="1:25">
      <c r="A36" s="278">
        <v>32</v>
      </c>
      <c r="B36" s="268" t="s">
        <v>67</v>
      </c>
      <c r="C36" s="283"/>
      <c r="D36" s="312">
        <f>投入係数表!J36</f>
        <v>0</v>
      </c>
      <c r="E36" s="302">
        <f t="shared" si="9"/>
        <v>0</v>
      </c>
      <c r="F36" s="312">
        <f>分析係数表!C39</f>
        <v>1</v>
      </c>
      <c r="G36" s="302">
        <f t="shared" si="5"/>
        <v>0</v>
      </c>
      <c r="H36" s="302">
        <v>1.3235334138790033E-2</v>
      </c>
      <c r="I36" s="302">
        <f t="shared" si="7"/>
        <v>1.3235334138790033E-2</v>
      </c>
      <c r="J36" s="312">
        <f>分析係数表!G39</f>
        <v>0.33345520667958617</v>
      </c>
      <c r="K36" s="304">
        <f t="shared" si="4"/>
        <v>4.4133910807236127E-3</v>
      </c>
      <c r="L36" s="49"/>
      <c r="M36" s="50"/>
      <c r="N36" s="314">
        <f>分析係数表!I39</f>
        <v>5.0851604954235139E-3</v>
      </c>
      <c r="O36" s="306">
        <f t="shared" si="0"/>
        <v>5.587663647201048E-2</v>
      </c>
      <c r="P36" s="312">
        <f>分析係数表!C39</f>
        <v>1</v>
      </c>
      <c r="Q36" s="306">
        <f t="shared" si="1"/>
        <v>5.587663647201048E-2</v>
      </c>
      <c r="R36" s="306">
        <v>5.84069808577014E-2</v>
      </c>
      <c r="S36" s="307">
        <f t="shared" si="6"/>
        <v>7.164231499649143E-2</v>
      </c>
      <c r="T36" s="312">
        <f>分析係数表!F39</f>
        <v>0.70859596344355691</v>
      </c>
      <c r="U36" s="309">
        <f t="shared" si="8"/>
        <v>5.0765455218265629E-2</v>
      </c>
      <c r="V36" s="316">
        <f>分析係数表!D39</f>
        <v>4.8027598057070089E-2</v>
      </c>
      <c r="W36" s="297">
        <f t="shared" si="2"/>
        <v>0</v>
      </c>
      <c r="X36" s="312">
        <f>分析係数表!E39</f>
        <v>4.8027598057070089E-2</v>
      </c>
      <c r="Y36" s="298">
        <f t="shared" si="3"/>
        <v>0</v>
      </c>
    </row>
    <row r="37" spans="1:25">
      <c r="A37" s="278">
        <v>33</v>
      </c>
      <c r="B37" s="268" t="s">
        <v>96</v>
      </c>
      <c r="C37" s="283"/>
      <c r="D37" s="312">
        <f>投入係数表!J37</f>
        <v>7.6635485566885978E-4</v>
      </c>
      <c r="E37" s="302">
        <f t="shared" si="9"/>
        <v>7.6635485566885972E-2</v>
      </c>
      <c r="F37" s="312">
        <f>分析係数表!C40</f>
        <v>0.78927678494152065</v>
      </c>
      <c r="G37" s="302">
        <f t="shared" si="5"/>
        <v>6.0486609660664069E-2</v>
      </c>
      <c r="H37" s="302">
        <v>8.5629841089318884E-2</v>
      </c>
      <c r="I37" s="302">
        <f t="shared" si="7"/>
        <v>8.5629841089318884E-2</v>
      </c>
      <c r="J37" s="312">
        <f>分析係数表!G40</f>
        <v>0.52314226927728547</v>
      </c>
      <c r="K37" s="304">
        <f t="shared" si="4"/>
        <v>4.4796589385319621E-2</v>
      </c>
      <c r="L37" s="49"/>
      <c r="M37" s="50"/>
      <c r="N37" s="314">
        <f>分析係数表!I40</f>
        <v>3.428475595158087E-2</v>
      </c>
      <c r="O37" s="306">
        <f t="shared" si="0"/>
        <v>0.37672691875943098</v>
      </c>
      <c r="P37" s="312">
        <f>分析係数表!C40</f>
        <v>0.78927678494152065</v>
      </c>
      <c r="Q37" s="306">
        <f t="shared" si="1"/>
        <v>0.29734181123936915</v>
      </c>
      <c r="R37" s="306">
        <v>0.30350009978665438</v>
      </c>
      <c r="S37" s="307">
        <f t="shared" si="6"/>
        <v>0.38912994087597325</v>
      </c>
      <c r="T37" s="312">
        <f>分析係数表!F40</f>
        <v>0.70623799726049996</v>
      </c>
      <c r="U37" s="309">
        <f t="shared" si="8"/>
        <v>0.2748183501183441</v>
      </c>
      <c r="V37" s="316">
        <f>分析係数表!D40</f>
        <v>9.0697433955161888E-2</v>
      </c>
      <c r="W37" s="297">
        <f t="shared" si="2"/>
        <v>0</v>
      </c>
      <c r="X37" s="312">
        <f>分析係数表!E40</f>
        <v>9.0562666353757981E-2</v>
      </c>
      <c r="Y37" s="298">
        <f t="shared" si="3"/>
        <v>0</v>
      </c>
    </row>
    <row r="38" spans="1:25">
      <c r="A38" s="278">
        <v>34</v>
      </c>
      <c r="B38" s="268" t="s">
        <v>97</v>
      </c>
      <c r="C38" s="283"/>
      <c r="D38" s="312">
        <f>投入係数表!J38</f>
        <v>4.098154308389624E-6</v>
      </c>
      <c r="E38" s="302">
        <f t="shared" si="9"/>
        <v>4.0981543083896239E-4</v>
      </c>
      <c r="F38" s="312">
        <f>分析係数表!C41</f>
        <v>0.99594790611943085</v>
      </c>
      <c r="G38" s="302">
        <f t="shared" si="5"/>
        <v>4.0815482023949702E-4</v>
      </c>
      <c r="H38" s="302">
        <v>3.5768964843155052E-3</v>
      </c>
      <c r="I38" s="302">
        <f t="shared" si="7"/>
        <v>3.5768964843155052E-3</v>
      </c>
      <c r="J38" s="312">
        <f>分析係数表!G41</f>
        <v>0.50896339569449323</v>
      </c>
      <c r="K38" s="304">
        <f t="shared" si="4"/>
        <v>1.8205093807049141E-3</v>
      </c>
      <c r="L38" s="49"/>
      <c r="M38" s="50"/>
      <c r="N38" s="314">
        <f>分析係数表!I41</f>
        <v>5.504775199299148E-2</v>
      </c>
      <c r="O38" s="306">
        <f t="shared" si="0"/>
        <v>0.6048743652205224</v>
      </c>
      <c r="P38" s="312">
        <f>分析係数表!C41</f>
        <v>0.99594790611943085</v>
      </c>
      <c r="Q38" s="306">
        <f t="shared" si="1"/>
        <v>0.60242335750669918</v>
      </c>
      <c r="R38" s="306">
        <v>0.61228521408597336</v>
      </c>
      <c r="S38" s="307">
        <f t="shared" si="6"/>
        <v>0.61586211057028883</v>
      </c>
      <c r="T38" s="312">
        <f>分析係数表!F41</f>
        <v>0.58132099287543681</v>
      </c>
      <c r="U38" s="309">
        <f t="shared" si="8"/>
        <v>0.35801357359108238</v>
      </c>
      <c r="V38" s="316">
        <f>分析係数表!D41</f>
        <v>0.12149342216939719</v>
      </c>
      <c r="W38" s="297">
        <f t="shared" si="2"/>
        <v>0</v>
      </c>
      <c r="X38" s="312">
        <f>分析係数表!E41</f>
        <v>0.11755967401821014</v>
      </c>
      <c r="Y38" s="298">
        <f t="shared" si="3"/>
        <v>0</v>
      </c>
    </row>
    <row r="39" spans="1:25">
      <c r="A39" s="278">
        <v>35</v>
      </c>
      <c r="B39" s="268" t="s">
        <v>3</v>
      </c>
      <c r="C39" s="283"/>
      <c r="D39" s="312">
        <f>投入係数表!J39</f>
        <v>1.0748873300290502E-3</v>
      </c>
      <c r="E39" s="302">
        <f>$C$12*D39</f>
        <v>0.10748873300290501</v>
      </c>
      <c r="F39" s="312">
        <f>分析係数表!C42</f>
        <v>0.9655414908579466</v>
      </c>
      <c r="G39" s="302">
        <f>E39*F39</f>
        <v>0.10378483151405668</v>
      </c>
      <c r="H39" s="302">
        <v>0.14342956680954047</v>
      </c>
      <c r="I39" s="302">
        <f>C39+H39</f>
        <v>0.14342956680954047</v>
      </c>
      <c r="J39" s="312">
        <f>分析係数表!G42</f>
        <v>0.53299358903562055</v>
      </c>
      <c r="K39" s="304">
        <f>I39*J39</f>
        <v>7.6447039587641291E-2</v>
      </c>
      <c r="L39" s="49"/>
      <c r="M39" s="50"/>
      <c r="N39" s="314">
        <f>分析係数表!I42</f>
        <v>1.3420289237220641E-2</v>
      </c>
      <c r="O39" s="306">
        <f t="shared" si="0"/>
        <v>0.14746449472583645</v>
      </c>
      <c r="P39" s="312">
        <f>分析係数表!C42</f>
        <v>0.9655414908579466</v>
      </c>
      <c r="Q39" s="306">
        <f>O39*P39</f>
        <v>0.14238308808619793</v>
      </c>
      <c r="R39" s="306">
        <v>0.15301244489702776</v>
      </c>
      <c r="S39" s="307">
        <f>I39+R39</f>
        <v>0.29644201170656825</v>
      </c>
      <c r="T39" s="312">
        <f>分析係数表!F42</f>
        <v>0.58706867988829459</v>
      </c>
      <c r="U39" s="309">
        <f t="shared" si="8"/>
        <v>0.17403182047600541</v>
      </c>
      <c r="V39" s="316">
        <f>分析係数表!D42</f>
        <v>0.12536880137580664</v>
      </c>
      <c r="W39" s="297">
        <f t="shared" si="2"/>
        <v>0</v>
      </c>
      <c r="X39" s="312">
        <f>分析係数表!E42</f>
        <v>0.11770088827882173</v>
      </c>
      <c r="Y39" s="298">
        <f t="shared" si="3"/>
        <v>0</v>
      </c>
    </row>
    <row r="40" spans="1:25">
      <c r="A40" s="278">
        <v>36</v>
      </c>
      <c r="B40" s="268" t="s">
        <v>98</v>
      </c>
      <c r="C40" s="283"/>
      <c r="D40" s="312">
        <f>投入係数表!J40</f>
        <v>5.7772266735984019E-2</v>
      </c>
      <c r="E40" s="302">
        <f>$C$12*D40</f>
        <v>5.7772266735984017</v>
      </c>
      <c r="F40" s="312">
        <f>分析係数表!C43</f>
        <v>0.68354347123018677</v>
      </c>
      <c r="G40" s="302">
        <f>E40*F40</f>
        <v>3.9489855745550768</v>
      </c>
      <c r="H40" s="302">
        <v>5.6554823413936006</v>
      </c>
      <c r="I40" s="302">
        <f>C40+H40</f>
        <v>5.6554823413936006</v>
      </c>
      <c r="J40" s="312">
        <f>分析係数表!G43</f>
        <v>0.37257380440005849</v>
      </c>
      <c r="K40" s="304">
        <f>I40*J40</f>
        <v>2.1070845716503643</v>
      </c>
      <c r="L40" s="49"/>
      <c r="M40" s="50"/>
      <c r="N40" s="314">
        <f>分析係数表!I43</f>
        <v>1.4147055315786071E-2</v>
      </c>
      <c r="O40" s="306">
        <f t="shared" si="0"/>
        <v>0.15545032801639555</v>
      </c>
      <c r="P40" s="312">
        <f>分析係数表!C43</f>
        <v>0.68354347123018677</v>
      </c>
      <c r="Q40" s="306">
        <f>O40*P40</f>
        <v>0.10625705681619817</v>
      </c>
      <c r="R40" s="306">
        <v>0.50253625635681298</v>
      </c>
      <c r="S40" s="307">
        <f>I40+R40</f>
        <v>6.1580185977504138</v>
      </c>
      <c r="T40" s="312">
        <f>分析係数表!F43</f>
        <v>0.62240825035949521</v>
      </c>
      <c r="U40" s="309">
        <f t="shared" si="8"/>
        <v>3.8328015811070673</v>
      </c>
      <c r="V40" s="316">
        <f>分析係数表!D43</f>
        <v>0.13048156468325811</v>
      </c>
      <c r="W40" s="297">
        <f t="shared" si="2"/>
        <v>1</v>
      </c>
      <c r="X40" s="312">
        <f>分析係数表!E43</f>
        <v>0.11291103502841897</v>
      </c>
      <c r="Y40" s="298">
        <f t="shared" si="3"/>
        <v>1</v>
      </c>
    </row>
    <row r="41" spans="1:25">
      <c r="A41" s="278">
        <v>37</v>
      </c>
      <c r="B41" s="268" t="s">
        <v>99</v>
      </c>
      <c r="C41" s="283"/>
      <c r="D41" s="312">
        <f>投入係数表!J41</f>
        <v>2.8101629543243137E-4</v>
      </c>
      <c r="E41" s="302">
        <f>$C$12*D41</f>
        <v>2.8101629543243137E-2</v>
      </c>
      <c r="F41" s="312">
        <f>分析係数表!C44</f>
        <v>0.55987382763194615</v>
      </c>
      <c r="G41" s="302">
        <f>E41*F41</f>
        <v>1.5733366895070513E-2</v>
      </c>
      <c r="H41" s="302">
        <v>2.8468524589709159E-2</v>
      </c>
      <c r="I41" s="302">
        <f>C41+H41</f>
        <v>2.8468524589709159E-2</v>
      </c>
      <c r="J41" s="312">
        <f>分析係数表!G44</f>
        <v>0.32381925449611038</v>
      </c>
      <c r="K41" s="304">
        <f>I41*J41</f>
        <v>9.2186564092438059E-3</v>
      </c>
      <c r="L41" s="49"/>
      <c r="M41" s="50"/>
      <c r="N41" s="314">
        <f>分析係数表!I44</f>
        <v>0.11509284654657072</v>
      </c>
      <c r="O41" s="306">
        <f t="shared" si="0"/>
        <v>1.2646604080243524</v>
      </c>
      <c r="P41" s="312">
        <f>分析係数表!C44</f>
        <v>0.55987382763194615</v>
      </c>
      <c r="Q41" s="306">
        <f>O41*P41</f>
        <v>0.70805026329517295</v>
      </c>
      <c r="R41" s="306">
        <v>0.72709027555683681</v>
      </c>
      <c r="S41" s="307">
        <f>I41+R41</f>
        <v>0.75555880014654597</v>
      </c>
      <c r="T41" s="312">
        <f>分析係数表!F44</f>
        <v>0.5344179716450459</v>
      </c>
      <c r="U41" s="309">
        <f t="shared" si="8"/>
        <v>0.40378420143288168</v>
      </c>
      <c r="V41" s="316">
        <f>分析係数表!D44</f>
        <v>0.19836337849438287</v>
      </c>
      <c r="W41" s="297">
        <f t="shared" si="2"/>
        <v>0</v>
      </c>
      <c r="X41" s="312">
        <f>分析係数表!E44</f>
        <v>0.16230318686650563</v>
      </c>
      <c r="Y41" s="298">
        <f t="shared" si="3"/>
        <v>0</v>
      </c>
    </row>
    <row r="42" spans="1:25">
      <c r="A42" s="278">
        <v>38</v>
      </c>
      <c r="B42" s="268" t="s">
        <v>4</v>
      </c>
      <c r="C42" s="283"/>
      <c r="D42" s="312">
        <f>投入係数表!J42</f>
        <v>6.8146451642364615E-4</v>
      </c>
      <c r="E42" s="302">
        <f>$C$12*D42</f>
        <v>6.8146451642364617E-2</v>
      </c>
      <c r="F42" s="312">
        <f>分析係数表!C45</f>
        <v>1</v>
      </c>
      <c r="G42" s="302">
        <f>E42*F42</f>
        <v>6.8146451642364617E-2</v>
      </c>
      <c r="H42" s="302">
        <v>0.1005813084382013</v>
      </c>
      <c r="I42" s="302">
        <f>C42+H42</f>
        <v>0.1005813084382013</v>
      </c>
      <c r="J42" s="312">
        <f>分析係数表!G45</f>
        <v>0</v>
      </c>
      <c r="K42" s="304">
        <f>I42*J42</f>
        <v>0</v>
      </c>
      <c r="L42" s="49"/>
      <c r="M42" s="50"/>
      <c r="N42" s="314">
        <f>分析係数表!I45</f>
        <v>0</v>
      </c>
      <c r="O42" s="306">
        <f t="shared" si="0"/>
        <v>0</v>
      </c>
      <c r="P42" s="312">
        <f>分析係数表!C45</f>
        <v>1</v>
      </c>
      <c r="Q42" s="306">
        <f>O42*P42</f>
        <v>0</v>
      </c>
      <c r="R42" s="306">
        <v>1.2413162759222194E-2</v>
      </c>
      <c r="S42" s="307">
        <f>I42+R42</f>
        <v>0.11299447119742349</v>
      </c>
      <c r="T42" s="312">
        <f>分析係数表!F45</f>
        <v>0</v>
      </c>
      <c r="U42" s="309">
        <f t="shared" si="8"/>
        <v>0</v>
      </c>
      <c r="V42" s="316">
        <f>分析係数表!D45</f>
        <v>0</v>
      </c>
      <c r="W42" s="297">
        <f t="shared" si="2"/>
        <v>0</v>
      </c>
      <c r="X42" s="312">
        <f>分析係数表!E45</f>
        <v>0</v>
      </c>
      <c r="Y42" s="298">
        <f t="shared" si="3"/>
        <v>0</v>
      </c>
    </row>
    <row r="43" spans="1:25">
      <c r="A43" s="278">
        <v>39</v>
      </c>
      <c r="B43" s="268" t="s">
        <v>5</v>
      </c>
      <c r="C43" s="283"/>
      <c r="D43" s="312">
        <f>投入係数表!J43</f>
        <v>1.0344912375606381E-3</v>
      </c>
      <c r="E43" s="302">
        <f>$C$12*D43</f>
        <v>0.1034491237560638</v>
      </c>
      <c r="F43" s="312">
        <f>分析係数表!C46</f>
        <v>0.63561708735819755</v>
      </c>
      <c r="G43" s="302">
        <f>E43*F43</f>
        <v>6.575403073158699E-2</v>
      </c>
      <c r="H43" s="302">
        <v>0.13040214091629521</v>
      </c>
      <c r="I43" s="302">
        <f>C43+H43</f>
        <v>0.13040214091629521</v>
      </c>
      <c r="J43" s="312">
        <f>分析係数表!G46</f>
        <v>7.4261727822867345E-3</v>
      </c>
      <c r="K43" s="304">
        <f>I43*J43</f>
        <v>9.6838882962451084E-4</v>
      </c>
      <c r="L43" s="49"/>
      <c r="M43" s="50"/>
      <c r="N43" s="314">
        <f>分析係数表!I46</f>
        <v>7.1346566917706757E-6</v>
      </c>
      <c r="O43" s="306">
        <f t="shared" si="0"/>
        <v>7.8396860566632874E-5</v>
      </c>
      <c r="P43" s="312">
        <f>分析係数表!C46</f>
        <v>0.63561708735819755</v>
      </c>
      <c r="Q43" s="306">
        <f>O43*P43</f>
        <v>4.983038417138992E-5</v>
      </c>
      <c r="R43" s="306">
        <v>2.493041140401378E-2</v>
      </c>
      <c r="S43" s="307">
        <f>I43+R43</f>
        <v>0.15533255232030899</v>
      </c>
      <c r="T43" s="312">
        <f>分析係数表!F46</f>
        <v>0.64740426293918441</v>
      </c>
      <c r="U43" s="309">
        <f t="shared" si="8"/>
        <v>0.10056295654539193</v>
      </c>
      <c r="V43" s="316">
        <f>分析係数表!D46</f>
        <v>3.6867524451068895E-3</v>
      </c>
      <c r="W43" s="297">
        <f t="shared" si="2"/>
        <v>0</v>
      </c>
      <c r="X43" s="312">
        <f>分析係数表!E46</f>
        <v>3.6024838177901608E-3</v>
      </c>
      <c r="Y43" s="298">
        <f t="shared" si="3"/>
        <v>0</v>
      </c>
    </row>
    <row r="44" spans="1:25">
      <c r="A44" s="279">
        <v>40</v>
      </c>
      <c r="B44" s="276" t="s">
        <v>298</v>
      </c>
      <c r="C44" s="289">
        <f>SUM(C5:C43)</f>
        <v>100</v>
      </c>
      <c r="D44" s="313">
        <f>投入係数表!J44</f>
        <v>0.63283054834475549</v>
      </c>
      <c r="E44" s="303">
        <f>SUM(E5:E43)</f>
        <v>63.283054834475536</v>
      </c>
      <c r="F44" s="313">
        <f>分析係数表!C47</f>
        <v>0.59941121331825653</v>
      </c>
      <c r="G44" s="303">
        <f>SUM(G5:G43)</f>
        <v>21.910423259941663</v>
      </c>
      <c r="H44" s="303">
        <f>SUM(H5:H43)</f>
        <v>28.199534119091087</v>
      </c>
      <c r="I44" s="303">
        <f>SUM(I5:I43)</f>
        <v>128.19953411909111</v>
      </c>
      <c r="J44" s="313">
        <f>分析係数表!G47</f>
        <v>0.26745444124294698</v>
      </c>
      <c r="K44" s="305">
        <f>SUM(K5:K43)</f>
        <v>18.162273717095037</v>
      </c>
      <c r="L44" s="318">
        <f>'データ入力（最終需要額等）'!$H$32</f>
        <v>0.60499999999999998</v>
      </c>
      <c r="M44" s="303">
        <f>K44*L44</f>
        <v>10.988175598842497</v>
      </c>
      <c r="N44" s="315">
        <f>分析係数表!I47</f>
        <v>1</v>
      </c>
      <c r="O44" s="303">
        <f>SUM(O5:O43)</f>
        <v>10.988175598842499</v>
      </c>
      <c r="P44" s="313">
        <f>分析係数表!C47</f>
        <v>0.59941121331825653</v>
      </c>
      <c r="Q44" s="303">
        <f>SUM(Q5:Q43)</f>
        <v>6.8352517269524906</v>
      </c>
      <c r="R44" s="303">
        <f>SUM(R5:R43)</f>
        <v>8.5404015537331457</v>
      </c>
      <c r="S44" s="308">
        <f>SUM(S5:S43)</f>
        <v>136.7399356728242</v>
      </c>
      <c r="T44" s="313">
        <f>分析係数表!F47</f>
        <v>0.52032812004185636</v>
      </c>
      <c r="U44" s="310">
        <f>SUM(U5:U43)</f>
        <v>55.070237056782233</v>
      </c>
      <c r="V44" s="317">
        <f>分析係数表!D47</f>
        <v>6.7043132898265148E-2</v>
      </c>
      <c r="W44" s="300">
        <f>SUM(W5:W43)</f>
        <v>3</v>
      </c>
      <c r="X44" s="313">
        <f>分析係数表!E47</f>
        <v>6.0489972943054145E-2</v>
      </c>
      <c r="Y44" s="301">
        <f>SUM(Y5:Y43)</f>
        <v>3</v>
      </c>
    </row>
    <row r="45" spans="1:25">
      <c r="B45" s="292" t="s">
        <v>299</v>
      </c>
      <c r="C45" s="104" t="s">
        <v>300</v>
      </c>
      <c r="D45" s="104" t="s">
        <v>301</v>
      </c>
      <c r="E45" s="104"/>
      <c r="F45" s="104" t="s">
        <v>131</v>
      </c>
      <c r="G45" s="104"/>
      <c r="H45" s="104" t="s">
        <v>302</v>
      </c>
      <c r="I45" s="104"/>
      <c r="J45" s="104" t="s">
        <v>131</v>
      </c>
      <c r="K45" s="104"/>
      <c r="L45" s="104" t="s">
        <v>300</v>
      </c>
      <c r="M45" s="104"/>
      <c r="N45" s="104" t="s">
        <v>131</v>
      </c>
      <c r="O45" s="104"/>
      <c r="P45" s="104" t="s">
        <v>131</v>
      </c>
      <c r="Q45" s="104"/>
      <c r="R45" s="104"/>
      <c r="S45" s="104" t="s">
        <v>302</v>
      </c>
      <c r="T45" s="104" t="s">
        <v>131</v>
      </c>
      <c r="U45" s="104"/>
      <c r="V45" s="104" t="s">
        <v>131</v>
      </c>
      <c r="W45" s="104"/>
      <c r="X45" s="104" t="s">
        <v>131</v>
      </c>
      <c r="Y45" s="293"/>
    </row>
    <row r="46" spans="1:25">
      <c r="B46" s="83" t="s">
        <v>303</v>
      </c>
    </row>
  </sheetData>
  <phoneticPr fontId="3"/>
  <pageMargins left="0.78740157480314965" right="0" top="0.82677165354330717" bottom="0.78740157480314965" header="0.51181102362204722" footer="0.51181102362204722"/>
  <pageSetup paperSize="9" scale="80" orientation="portrait" r:id="rId1"/>
  <headerFooter alignWithMargins="0">
    <oddFooter>&amp;C&amp;"Fj丸ゴシック体-L,標準"&amp;12- 43 -</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EDC58-5E64-40C3-81AC-A2F11F2A1167}">
  <dimension ref="A1:Y46"/>
  <sheetViews>
    <sheetView showGridLines="0"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8.1640625" defaultRowHeight="11"/>
  <cols>
    <col min="1" max="1" width="2.75" style="83" customWidth="1"/>
    <col min="2" max="2" width="17.5" style="83" customWidth="1"/>
    <col min="3" max="3" width="8.58203125" style="83" customWidth="1"/>
    <col min="4" max="4" width="8.1640625" style="83" customWidth="1"/>
    <col min="5" max="6" width="8.25" style="83" bestFit="1" customWidth="1"/>
    <col min="7" max="16384" width="8.1640625" style="83"/>
  </cols>
  <sheetData>
    <row r="1" spans="1:25" ht="13">
      <c r="B1" s="284" t="s">
        <v>257</v>
      </c>
      <c r="F1" s="285"/>
      <c r="G1" s="83" t="s">
        <v>374</v>
      </c>
    </row>
    <row r="2" spans="1:25">
      <c r="B2" s="83" t="s">
        <v>317</v>
      </c>
      <c r="S2" s="83" t="s">
        <v>259</v>
      </c>
      <c r="U2" s="286" t="s">
        <v>245</v>
      </c>
      <c r="W2" s="83" t="s">
        <v>233</v>
      </c>
      <c r="Y2" s="83" t="s">
        <v>260</v>
      </c>
    </row>
    <row r="3" spans="1:25" ht="44">
      <c r="B3" s="39"/>
      <c r="C3" s="40" t="s">
        <v>261</v>
      </c>
      <c r="D3" s="40" t="s">
        <v>318</v>
      </c>
      <c r="E3" s="40" t="s">
        <v>263</v>
      </c>
      <c r="F3" s="40" t="s">
        <v>264</v>
      </c>
      <c r="G3" s="40" t="s">
        <v>265</v>
      </c>
      <c r="H3" s="40" t="s">
        <v>266</v>
      </c>
      <c r="I3" s="40" t="s">
        <v>267</v>
      </c>
      <c r="J3" s="40" t="s">
        <v>268</v>
      </c>
      <c r="K3" s="41" t="s">
        <v>269</v>
      </c>
      <c r="L3" s="40" t="s">
        <v>402</v>
      </c>
      <c r="M3" s="40" t="s">
        <v>270</v>
      </c>
      <c r="N3" s="40" t="s">
        <v>186</v>
      </c>
      <c r="O3" s="40" t="s">
        <v>270</v>
      </c>
      <c r="P3" s="40" t="s">
        <v>264</v>
      </c>
      <c r="Q3" s="40" t="s">
        <v>271</v>
      </c>
      <c r="R3" s="40" t="s">
        <v>272</v>
      </c>
      <c r="S3" s="42" t="s">
        <v>273</v>
      </c>
      <c r="T3" s="40" t="s">
        <v>403</v>
      </c>
      <c r="U3" s="43" t="s">
        <v>245</v>
      </c>
      <c r="V3" s="44" t="s">
        <v>274</v>
      </c>
      <c r="W3" s="42" t="s">
        <v>275</v>
      </c>
      <c r="X3" s="40" t="s">
        <v>276</v>
      </c>
      <c r="Y3" s="43" t="s">
        <v>277</v>
      </c>
    </row>
    <row r="4" spans="1:25" ht="19">
      <c r="B4" s="45"/>
      <c r="C4" s="46" t="s">
        <v>197</v>
      </c>
      <c r="D4" s="46" t="s">
        <v>198</v>
      </c>
      <c r="E4" s="46" t="s">
        <v>278</v>
      </c>
      <c r="F4" s="46" t="s">
        <v>200</v>
      </c>
      <c r="G4" s="46" t="s">
        <v>279</v>
      </c>
      <c r="H4" s="46" t="s">
        <v>280</v>
      </c>
      <c r="I4" s="46" t="s">
        <v>281</v>
      </c>
      <c r="J4" s="46" t="s">
        <v>282</v>
      </c>
      <c r="K4" s="47" t="s">
        <v>283</v>
      </c>
      <c r="L4" s="46" t="s">
        <v>284</v>
      </c>
      <c r="M4" s="46" t="s">
        <v>285</v>
      </c>
      <c r="N4" s="46" t="s">
        <v>286</v>
      </c>
      <c r="O4" s="46" t="s">
        <v>287</v>
      </c>
      <c r="P4" s="46" t="s">
        <v>288</v>
      </c>
      <c r="Q4" s="46" t="s">
        <v>289</v>
      </c>
      <c r="R4" s="46" t="s">
        <v>290</v>
      </c>
      <c r="S4" s="46" t="s">
        <v>291</v>
      </c>
      <c r="T4" s="48" t="s">
        <v>292</v>
      </c>
      <c r="U4" s="47" t="s">
        <v>293</v>
      </c>
      <c r="V4" s="46" t="s">
        <v>294</v>
      </c>
      <c r="W4" s="46" t="s">
        <v>295</v>
      </c>
      <c r="X4" s="46" t="s">
        <v>296</v>
      </c>
      <c r="Y4" s="47" t="s">
        <v>297</v>
      </c>
    </row>
    <row r="5" spans="1:25">
      <c r="A5" s="277">
        <v>1</v>
      </c>
      <c r="B5" s="268" t="s">
        <v>73</v>
      </c>
      <c r="C5" s="283"/>
      <c r="D5" s="294">
        <f>投入係数表!K5</f>
        <v>0</v>
      </c>
      <c r="E5" s="302">
        <f>$C$13*D5</f>
        <v>0</v>
      </c>
      <c r="F5" s="312">
        <f>分析係数表!C8</f>
        <v>0.17333290637377241</v>
      </c>
      <c r="G5" s="302">
        <f>E5*F5</f>
        <v>0</v>
      </c>
      <c r="H5" s="302">
        <f t="array" ref="H5:H43">MMULT(逆行列係数表!C5:AO43,G5:G43)</f>
        <v>4.5819891419889431E-4</v>
      </c>
      <c r="I5" s="302">
        <f>C5+H5</f>
        <v>4.5819891419889431E-4</v>
      </c>
      <c r="J5" s="294">
        <f>分析係数表!G8</f>
        <v>0.15155149614048036</v>
      </c>
      <c r="K5" s="304">
        <f>I5*J5</f>
        <v>6.9440730976786017E-5</v>
      </c>
      <c r="L5" s="49" t="s">
        <v>132</v>
      </c>
      <c r="M5" s="50" t="s">
        <v>132</v>
      </c>
      <c r="N5" s="314">
        <f>分析係数表!I8</f>
        <v>1.1299182227411633E-2</v>
      </c>
      <c r="O5" s="306">
        <f>$M$44*N5</f>
        <v>2.812127840551187E-2</v>
      </c>
      <c r="P5" s="312">
        <f>分析係数表!C8</f>
        <v>0.17333290637377241</v>
      </c>
      <c r="Q5" s="306">
        <f>O5*P5</f>
        <v>4.8743429169733768E-3</v>
      </c>
      <c r="R5" s="306">
        <f t="array" ref="R5:R43">MMULT(逆行列係数表!C5:AO43,Q5:Q43)</f>
        <v>7.3730662075033359E-3</v>
      </c>
      <c r="S5" s="307">
        <f>I5+R5</f>
        <v>7.8312651217022303E-3</v>
      </c>
      <c r="T5" s="312">
        <f>分析係数表!F8</f>
        <v>0.42721038226158625</v>
      </c>
      <c r="U5" s="309">
        <f>S5*T5</f>
        <v>3.3455977662342376E-3</v>
      </c>
      <c r="V5" s="316">
        <f>分析係数表!D8</f>
        <v>0.32298797552049696</v>
      </c>
      <c r="W5" s="287">
        <f>ROUND(S5*V5,0)</f>
        <v>0</v>
      </c>
      <c r="X5" s="312">
        <f>分析係数表!E8</f>
        <v>0.12265584155979949</v>
      </c>
      <c r="Y5" s="288">
        <f t="shared" ref="Y5:Y43" si="0">ROUND(S5*X5,0)</f>
        <v>0</v>
      </c>
    </row>
    <row r="6" spans="1:25">
      <c r="A6" s="278">
        <v>2</v>
      </c>
      <c r="B6" s="268" t="s">
        <v>74</v>
      </c>
      <c r="C6" s="283"/>
      <c r="D6" s="294">
        <f>投入係数表!K6</f>
        <v>0</v>
      </c>
      <c r="E6" s="302">
        <f>$C$13*D6</f>
        <v>0</v>
      </c>
      <c r="F6" s="312">
        <f>分析係数表!C9</f>
        <v>0.39351462480142041</v>
      </c>
      <c r="G6" s="302">
        <f t="shared" ref="G6:G38" si="1">E6*F6</f>
        <v>0</v>
      </c>
      <c r="H6" s="302">
        <v>3.701069742745453E-4</v>
      </c>
      <c r="I6" s="302">
        <f>C6+H6</f>
        <v>3.701069742745453E-4</v>
      </c>
      <c r="J6" s="294">
        <f>分析係数表!G9</f>
        <v>0.22817522849038765</v>
      </c>
      <c r="K6" s="304">
        <f>I6*J6</f>
        <v>8.4449243420980398E-5</v>
      </c>
      <c r="L6" s="49"/>
      <c r="M6" s="50"/>
      <c r="N6" s="314">
        <f>分析係数表!I9</f>
        <v>5.0911500837573466E-4</v>
      </c>
      <c r="O6" s="306">
        <f>$M$44*N6</f>
        <v>1.2670797410653152E-3</v>
      </c>
      <c r="P6" s="312">
        <f>分析係数表!C9</f>
        <v>0.39351462480142041</v>
      </c>
      <c r="Q6" s="306">
        <f t="shared" ref="Q6:Q38" si="2">O6*P6</f>
        <v>4.9861440889879848E-4</v>
      </c>
      <c r="R6" s="306">
        <v>6.8650191534847492E-4</v>
      </c>
      <c r="S6" s="307">
        <f>I6+R6</f>
        <v>1.0566088896230203E-3</v>
      </c>
      <c r="T6" s="312">
        <f>分析係数表!F9</f>
        <v>0.63987813845992225</v>
      </c>
      <c r="U6" s="309">
        <f t="shared" ref="U6:U43" si="3">S6*T6</f>
        <v>6.7610092937218371E-4</v>
      </c>
      <c r="V6" s="316">
        <f>分析係数表!D9</f>
        <v>0.29572434079210003</v>
      </c>
      <c r="W6" s="287">
        <f t="shared" ref="W6:W43" si="4">ROUND(S6*V6,0)</f>
        <v>0</v>
      </c>
      <c r="X6" s="312">
        <f>分析係数表!E9</f>
        <v>0.26862065342998215</v>
      </c>
      <c r="Y6" s="288">
        <f t="shared" si="0"/>
        <v>0</v>
      </c>
    </row>
    <row r="7" spans="1:25">
      <c r="A7" s="278">
        <v>3</v>
      </c>
      <c r="B7" s="268" t="s">
        <v>75</v>
      </c>
      <c r="C7" s="283"/>
      <c r="D7" s="294">
        <f>投入係数表!K7</f>
        <v>0</v>
      </c>
      <c r="E7" s="302">
        <f>$C$13*D7</f>
        <v>0</v>
      </c>
      <c r="F7" s="312">
        <f>分析係数表!C10</f>
        <v>0.12671464860287895</v>
      </c>
      <c r="G7" s="302">
        <f t="shared" si="1"/>
        <v>0</v>
      </c>
      <c r="H7" s="302">
        <v>9.7535190632717789E-5</v>
      </c>
      <c r="I7" s="302">
        <f>C7+H7</f>
        <v>9.7535190632717789E-5</v>
      </c>
      <c r="J7" s="294">
        <f>分析係数表!G10</f>
        <v>0.17153349174243465</v>
      </c>
      <c r="K7" s="304">
        <f>I7*J7</f>
        <v>1.6730551816994087E-5</v>
      </c>
      <c r="L7" s="49"/>
      <c r="M7" s="50"/>
      <c r="N7" s="314">
        <f>分析係数表!I10</f>
        <v>1.1608350684055029E-3</v>
      </c>
      <c r="O7" s="306">
        <f t="shared" ref="O7:O43" si="5">$M$44*N7</f>
        <v>2.8890733403978868E-3</v>
      </c>
      <c r="P7" s="312">
        <f>分析係数表!C10</f>
        <v>0.12671464860287895</v>
      </c>
      <c r="Q7" s="306">
        <f t="shared" si="2"/>
        <v>3.6608791311646392E-4</v>
      </c>
      <c r="R7" s="306">
        <v>5.5931889796691084E-4</v>
      </c>
      <c r="S7" s="307">
        <f>I7+R7</f>
        <v>6.5685408859962862E-4</v>
      </c>
      <c r="T7" s="312">
        <f>分析係数表!F10</f>
        <v>0.47381340455197063</v>
      </c>
      <c r="U7" s="309">
        <f t="shared" si="3"/>
        <v>3.1122627201327178E-4</v>
      </c>
      <c r="V7" s="316">
        <f>分析係数表!D10</f>
        <v>9.5045460793747427E-2</v>
      </c>
      <c r="W7" s="287">
        <f t="shared" si="4"/>
        <v>0</v>
      </c>
      <c r="X7" s="312">
        <f>分析係数表!E10</f>
        <v>4.2279520059697977E-2</v>
      </c>
      <c r="Y7" s="288">
        <f t="shared" si="0"/>
        <v>0</v>
      </c>
    </row>
    <row r="8" spans="1:25">
      <c r="A8" s="278">
        <v>4</v>
      </c>
      <c r="B8" s="268" t="s">
        <v>76</v>
      </c>
      <c r="C8" s="283"/>
      <c r="D8" s="294">
        <f>投入係数表!K8</f>
        <v>0.52835137931536991</v>
      </c>
      <c r="E8" s="302">
        <f>$C$13*D8</f>
        <v>52.835137931536991</v>
      </c>
      <c r="F8" s="312">
        <f>分析係数表!C11</f>
        <v>9.348517078458185E-3</v>
      </c>
      <c r="G8" s="302">
        <f t="shared" si="1"/>
        <v>0.4939301892956674</v>
      </c>
      <c r="H8" s="302">
        <v>0.50635926601941827</v>
      </c>
      <c r="I8" s="302">
        <f t="shared" ref="I8:I38" si="6">C8+H8</f>
        <v>0.50635926601941827</v>
      </c>
      <c r="J8" s="294">
        <f>分析係数表!G11</f>
        <v>0.2579516055394917</v>
      </c>
      <c r="K8" s="304">
        <f t="shared" ref="K8:K38" si="7">I8*J8</f>
        <v>0.13061618564950753</v>
      </c>
      <c r="L8" s="49"/>
      <c r="M8" s="50"/>
      <c r="N8" s="314">
        <f>分析係数表!I11</f>
        <v>-1.9466162084954558E-5</v>
      </c>
      <c r="O8" s="306">
        <f t="shared" si="5"/>
        <v>-4.8447166570144395E-5</v>
      </c>
      <c r="P8" s="312">
        <f>分析係数表!C11</f>
        <v>9.348517078458185E-3</v>
      </c>
      <c r="Q8" s="306">
        <f t="shared" si="2"/>
        <v>-4.5290916408390331E-7</v>
      </c>
      <c r="R8" s="306">
        <v>3.0281779186164498E-4</v>
      </c>
      <c r="S8" s="307">
        <f t="shared" ref="S8:S38" si="8">I8+R8</f>
        <v>0.50666208381127997</v>
      </c>
      <c r="T8" s="312">
        <f>分析係数表!F11</f>
        <v>0.54360066960888753</v>
      </c>
      <c r="U8" s="309">
        <f t="shared" si="3"/>
        <v>0.27542184802524611</v>
      </c>
      <c r="V8" s="316">
        <f>分析係数表!D11</f>
        <v>4.0785268604474206E-2</v>
      </c>
      <c r="W8" s="287">
        <f t="shared" si="4"/>
        <v>0</v>
      </c>
      <c r="X8" s="312">
        <f>分析係数表!E11</f>
        <v>3.926343022371024E-2</v>
      </c>
      <c r="Y8" s="288">
        <f t="shared" si="0"/>
        <v>0</v>
      </c>
    </row>
    <row r="9" spans="1:25">
      <c r="A9" s="278">
        <v>5</v>
      </c>
      <c r="B9" s="268" t="s">
        <v>77</v>
      </c>
      <c r="C9" s="283"/>
      <c r="D9" s="294">
        <f>投入係数表!K9</f>
        <v>0</v>
      </c>
      <c r="E9" s="302">
        <f>$C$13*D9</f>
        <v>0</v>
      </c>
      <c r="F9" s="312">
        <f>分析係数表!C12</f>
        <v>0.26169189557273109</v>
      </c>
      <c r="G9" s="302">
        <f t="shared" si="1"/>
        <v>0</v>
      </c>
      <c r="H9" s="302">
        <v>1.454899234922579E-3</v>
      </c>
      <c r="I9" s="302">
        <f t="shared" si="6"/>
        <v>1.454899234922579E-3</v>
      </c>
      <c r="J9" s="294">
        <f>分析係数表!G12</f>
        <v>0.13770114594385849</v>
      </c>
      <c r="K9" s="304">
        <f t="shared" si="7"/>
        <v>2.0034129188168211E-4</v>
      </c>
      <c r="L9" s="49"/>
      <c r="M9" s="50"/>
      <c r="N9" s="314">
        <f>分析係数表!I12</f>
        <v>0.10146071966313146</v>
      </c>
      <c r="O9" s="306">
        <f t="shared" si="5"/>
        <v>0.25251430479178244</v>
      </c>
      <c r="P9" s="312">
        <f>分析係数表!C12</f>
        <v>0.26169189557273109</v>
      </c>
      <c r="Q9" s="306">
        <f t="shared" si="2"/>
        <v>6.6080947080191924E-2</v>
      </c>
      <c r="R9" s="306">
        <v>7.590183280419921E-2</v>
      </c>
      <c r="S9" s="307">
        <f t="shared" si="8"/>
        <v>7.7356732039121787E-2</v>
      </c>
      <c r="T9" s="312">
        <f>分析係数表!F12</f>
        <v>0.33651535386825859</v>
      </c>
      <c r="U9" s="309">
        <f t="shared" si="3"/>
        <v>2.6031728056237127E-2</v>
      </c>
      <c r="V9" s="316">
        <f>分析係数表!D12</f>
        <v>3.4578030097235327E-2</v>
      </c>
      <c r="W9" s="287">
        <f t="shared" si="4"/>
        <v>0</v>
      </c>
      <c r="X9" s="312">
        <f>分析係数表!E12</f>
        <v>3.3355134693599395E-2</v>
      </c>
      <c r="Y9" s="288">
        <f t="shared" si="0"/>
        <v>0</v>
      </c>
    </row>
    <row r="10" spans="1:25">
      <c r="A10" s="278">
        <v>6</v>
      </c>
      <c r="B10" s="268" t="s">
        <v>78</v>
      </c>
      <c r="C10" s="283"/>
      <c r="D10" s="294">
        <f>投入係数表!K10</f>
        <v>2.2587837542443275E-4</v>
      </c>
      <c r="E10" s="302">
        <f t="shared" ref="E10:E38" si="9">$C$13*D10</f>
        <v>2.2587837542443274E-2</v>
      </c>
      <c r="F10" s="312">
        <f>分析係数表!C13</f>
        <v>8.2810371123538395E-2</v>
      </c>
      <c r="G10" s="302">
        <f t="shared" si="1"/>
        <v>1.8705072097679209E-3</v>
      </c>
      <c r="H10" s="302">
        <v>3.7678296667149089E-3</v>
      </c>
      <c r="I10" s="302">
        <f t="shared" si="6"/>
        <v>3.7678296667149089E-3</v>
      </c>
      <c r="J10" s="294">
        <f>分析係数表!G13</f>
        <v>0.2721720626600464</v>
      </c>
      <c r="K10" s="304">
        <f t="shared" si="7"/>
        <v>1.0254979721415118E-3</v>
      </c>
      <c r="L10" s="49"/>
      <c r="M10" s="50"/>
      <c r="N10" s="314">
        <f>分析係数表!I13</f>
        <v>1.212874021164739E-2</v>
      </c>
      <c r="O10" s="306">
        <f t="shared" si="5"/>
        <v>3.0185873042424181E-2</v>
      </c>
      <c r="P10" s="312">
        <f>分析係数表!C13</f>
        <v>8.2810371123538395E-2</v>
      </c>
      <c r="Q10" s="306">
        <f t="shared" si="2"/>
        <v>2.4997033493311593E-3</v>
      </c>
      <c r="R10" s="306">
        <v>2.8469041186230666E-3</v>
      </c>
      <c r="S10" s="307">
        <f t="shared" si="8"/>
        <v>6.6147337853379755E-3</v>
      </c>
      <c r="T10" s="312">
        <f>分析係数表!F13</f>
        <v>0.39077170920544851</v>
      </c>
      <c r="U10" s="309">
        <f t="shared" si="3"/>
        <v>2.5848508272355471E-3</v>
      </c>
      <c r="V10" s="316">
        <f>分析係数表!D13</f>
        <v>0.12720758845381647</v>
      </c>
      <c r="W10" s="287">
        <f t="shared" si="4"/>
        <v>0</v>
      </c>
      <c r="X10" s="312">
        <f>分析係数表!E13</f>
        <v>9.5492852763317662E-2</v>
      </c>
      <c r="Y10" s="288">
        <f t="shared" si="0"/>
        <v>0</v>
      </c>
    </row>
    <row r="11" spans="1:25">
      <c r="A11" s="278">
        <v>7</v>
      </c>
      <c r="B11" s="268" t="s">
        <v>79</v>
      </c>
      <c r="C11" s="283"/>
      <c r="D11" s="294">
        <f>投入係数表!K11</f>
        <v>2.4045117383891229E-4</v>
      </c>
      <c r="E11" s="302">
        <f t="shared" si="9"/>
        <v>2.4045117383891229E-2</v>
      </c>
      <c r="F11" s="312">
        <f>分析係数表!C14</f>
        <v>0.29759344347769412</v>
      </c>
      <c r="G11" s="302">
        <f t="shared" si="1"/>
        <v>7.1556692810975549E-3</v>
      </c>
      <c r="H11" s="302">
        <v>3.6220743208532913E-2</v>
      </c>
      <c r="I11" s="302">
        <f t="shared" si="6"/>
        <v>3.6220743208532913E-2</v>
      </c>
      <c r="J11" s="294">
        <f>分析係数表!G14</f>
        <v>0.17335642824825784</v>
      </c>
      <c r="K11" s="304">
        <f t="shared" si="7"/>
        <v>6.2790986711286079E-3</v>
      </c>
      <c r="L11" s="49"/>
      <c r="M11" s="50"/>
      <c r="N11" s="314">
        <f>分析係数表!I14</f>
        <v>1.9165801846449152E-3</v>
      </c>
      <c r="O11" s="306">
        <f t="shared" si="5"/>
        <v>4.7699633366505515E-3</v>
      </c>
      <c r="P11" s="312">
        <f>分析係数表!C14</f>
        <v>0.29759344347769412</v>
      </c>
      <c r="Q11" s="306">
        <f t="shared" si="2"/>
        <v>1.4195098146161892E-3</v>
      </c>
      <c r="R11" s="306">
        <v>5.3360009583084574E-3</v>
      </c>
      <c r="S11" s="307">
        <f t="shared" si="8"/>
        <v>4.1556744166841367E-2</v>
      </c>
      <c r="T11" s="312">
        <f>分析係数表!F14</f>
        <v>0.35598651785260127</v>
      </c>
      <c r="U11" s="309">
        <f t="shared" si="3"/>
        <v>1.4793640649245259E-2</v>
      </c>
      <c r="V11" s="316">
        <f>分析係数表!D14</f>
        <v>4.3833041969742803E-2</v>
      </c>
      <c r="W11" s="287">
        <f t="shared" si="4"/>
        <v>0</v>
      </c>
      <c r="X11" s="312">
        <f>分析係数表!E14</f>
        <v>3.8757158040430381E-2</v>
      </c>
      <c r="Y11" s="288">
        <f t="shared" si="0"/>
        <v>0</v>
      </c>
    </row>
    <row r="12" spans="1:25">
      <c r="A12" s="278">
        <v>8</v>
      </c>
      <c r="B12" s="268" t="s">
        <v>80</v>
      </c>
      <c r="C12" s="283"/>
      <c r="D12" s="294">
        <f>投入係数表!K12</f>
        <v>6.4630360968216723E-3</v>
      </c>
      <c r="E12" s="302">
        <f t="shared" si="9"/>
        <v>0.64630360968216727</v>
      </c>
      <c r="F12" s="312">
        <f>分析係数表!C15</f>
        <v>0.21593049601829584</v>
      </c>
      <c r="G12" s="302">
        <f t="shared" si="1"/>
        <v>0.13955665901708544</v>
      </c>
      <c r="H12" s="302">
        <v>0.16336663572164153</v>
      </c>
      <c r="I12" s="302">
        <f t="shared" si="6"/>
        <v>0.16336663572164153</v>
      </c>
      <c r="J12" s="294">
        <f>分析係数表!G15</f>
        <v>0.1171240792325445</v>
      </c>
      <c r="K12" s="304">
        <f t="shared" si="7"/>
        <v>1.9134166786215778E-2</v>
      </c>
      <c r="L12" s="49"/>
      <c r="M12" s="50"/>
      <c r="N12" s="314">
        <f>分析係数表!I15</f>
        <v>7.9892300155183192E-3</v>
      </c>
      <c r="O12" s="306">
        <f t="shared" si="5"/>
        <v>1.9883506345001075E-2</v>
      </c>
      <c r="P12" s="312">
        <f>分析係数表!C15</f>
        <v>0.21593049601829584</v>
      </c>
      <c r="Q12" s="306">
        <f t="shared" si="2"/>
        <v>4.293455387659015E-3</v>
      </c>
      <c r="R12" s="306">
        <v>1.1280076867925039E-2</v>
      </c>
      <c r="S12" s="307">
        <f t="shared" si="8"/>
        <v>0.17464671258956657</v>
      </c>
      <c r="T12" s="312">
        <f>分析係数表!F15</f>
        <v>0.35842164855867914</v>
      </c>
      <c r="U12" s="309">
        <f t="shared" si="3"/>
        <v>6.2597162641706269E-2</v>
      </c>
      <c r="V12" s="316">
        <f>分析係数表!D15</f>
        <v>1.5678367482667734E-2</v>
      </c>
      <c r="W12" s="287">
        <f t="shared" si="4"/>
        <v>0</v>
      </c>
      <c r="X12" s="312">
        <f>分析係数表!E15</f>
        <v>1.5634458686506418E-2</v>
      </c>
      <c r="Y12" s="288">
        <f t="shared" si="0"/>
        <v>0</v>
      </c>
    </row>
    <row r="13" spans="1:25">
      <c r="A13" s="278">
        <v>9</v>
      </c>
      <c r="B13" s="268" t="s">
        <v>81</v>
      </c>
      <c r="C13" s="282">
        <f>'データ入力（最終需要額等）'!C14</f>
        <v>100</v>
      </c>
      <c r="D13" s="294">
        <f>投入係数表!K13</f>
        <v>9.6289765523673507E-2</v>
      </c>
      <c r="E13" s="302">
        <f t="shared" si="9"/>
        <v>9.6289765523673498</v>
      </c>
      <c r="F13" s="312">
        <f>分析係数表!C16</f>
        <v>0.18770505348742417</v>
      </c>
      <c r="G13" s="302">
        <f t="shared" si="1"/>
        <v>1.8074075587912666</v>
      </c>
      <c r="H13" s="302">
        <v>1.8807145724368475</v>
      </c>
      <c r="I13" s="302">
        <f t="shared" si="6"/>
        <v>101.88071457243684</v>
      </c>
      <c r="J13" s="294">
        <f>分析係数表!G16</f>
        <v>1.5279579137581789E-2</v>
      </c>
      <c r="K13" s="304">
        <f t="shared" si="7"/>
        <v>1.5566944409029311</v>
      </c>
      <c r="L13" s="49"/>
      <c r="M13" s="50"/>
      <c r="N13" s="314">
        <f>分析係数表!I16</f>
        <v>6.0242927132958465E-3</v>
      </c>
      <c r="O13" s="306">
        <f t="shared" si="5"/>
        <v>1.4993192354744144E-2</v>
      </c>
      <c r="P13" s="312">
        <f>分析係数表!C16</f>
        <v>0.18770505348742417</v>
      </c>
      <c r="Q13" s="306">
        <f t="shared" si="2"/>
        <v>2.8142979728944888E-3</v>
      </c>
      <c r="R13" s="306">
        <v>5.5066433970416958E-3</v>
      </c>
      <c r="S13" s="307">
        <f t="shared" si="8"/>
        <v>101.88622121583388</v>
      </c>
      <c r="T13" s="312">
        <f>分析係数表!F16</f>
        <v>0.2627694146106877</v>
      </c>
      <c r="U13" s="309">
        <f t="shared" si="3"/>
        <v>26.772582705779701</v>
      </c>
      <c r="V13" s="316">
        <f>分析係数表!D16</f>
        <v>1.0339400475073228E-2</v>
      </c>
      <c r="W13" s="287">
        <f t="shared" si="4"/>
        <v>1</v>
      </c>
      <c r="X13" s="312">
        <f>分析係数表!E16</f>
        <v>1.0339400475073228E-2</v>
      </c>
      <c r="Y13" s="288">
        <f t="shared" si="0"/>
        <v>1</v>
      </c>
    </row>
    <row r="14" spans="1:25">
      <c r="A14" s="278">
        <v>10</v>
      </c>
      <c r="B14" s="268" t="s">
        <v>82</v>
      </c>
      <c r="C14" s="283"/>
      <c r="D14" s="294">
        <f>投入係数表!K14</f>
        <v>1.7487358097375438E-4</v>
      </c>
      <c r="E14" s="302">
        <f t="shared" si="9"/>
        <v>1.7487358097375439E-2</v>
      </c>
      <c r="F14" s="312">
        <f>分析係数表!C17</f>
        <v>0.24245613901755958</v>
      </c>
      <c r="G14" s="302">
        <f t="shared" si="1"/>
        <v>4.2399173259071053E-3</v>
      </c>
      <c r="H14" s="302">
        <v>2.2531607437321952E-2</v>
      </c>
      <c r="I14" s="302">
        <f t="shared" si="6"/>
        <v>2.2531607437321952E-2</v>
      </c>
      <c r="J14" s="294">
        <f>分析係数表!G17</f>
        <v>0.24054742090319753</v>
      </c>
      <c r="K14" s="304">
        <f t="shared" si="7"/>
        <v>5.4199200578510997E-3</v>
      </c>
      <c r="L14" s="49"/>
      <c r="M14" s="50"/>
      <c r="N14" s="314">
        <f>分析係数表!I17</f>
        <v>2.8816966460243139E-3</v>
      </c>
      <c r="O14" s="306">
        <f t="shared" si="5"/>
        <v>7.1719343959676203E-3</v>
      </c>
      <c r="P14" s="312">
        <f>分析係数表!C17</f>
        <v>0.24245613901755958</v>
      </c>
      <c r="Q14" s="306">
        <f t="shared" si="2"/>
        <v>1.7388795229335426E-3</v>
      </c>
      <c r="R14" s="306">
        <v>4.2693679508796168E-3</v>
      </c>
      <c r="S14" s="307">
        <f t="shared" si="8"/>
        <v>2.6800975388201569E-2</v>
      </c>
      <c r="T14" s="312">
        <f>分析係数表!F17</f>
        <v>0.42825667105631338</v>
      </c>
      <c r="U14" s="309">
        <f t="shared" si="3"/>
        <v>1.147769650081339E-2</v>
      </c>
      <c r="V14" s="316">
        <f>分析係数表!D17</f>
        <v>5.1560411778863557E-2</v>
      </c>
      <c r="W14" s="287">
        <f t="shared" si="4"/>
        <v>0</v>
      </c>
      <c r="X14" s="312">
        <f>分析係数表!E17</f>
        <v>4.9008807340167618E-2</v>
      </c>
      <c r="Y14" s="288">
        <f t="shared" si="0"/>
        <v>0</v>
      </c>
    </row>
    <row r="15" spans="1:25">
      <c r="A15" s="278">
        <v>11</v>
      </c>
      <c r="B15" s="268" t="s">
        <v>83</v>
      </c>
      <c r="C15" s="283"/>
      <c r="D15" s="294">
        <f>投入係数表!K15</f>
        <v>4.8673146704361642E-3</v>
      </c>
      <c r="E15" s="302">
        <f t="shared" si="9"/>
        <v>0.48673146704361642</v>
      </c>
      <c r="F15" s="312">
        <f>分析係数表!C18</f>
        <v>0.40831687749419565</v>
      </c>
      <c r="G15" s="302">
        <f t="shared" si="1"/>
        <v>0.19874067280141844</v>
      </c>
      <c r="H15" s="302">
        <v>0.22153618929446625</v>
      </c>
      <c r="I15" s="302">
        <f t="shared" si="6"/>
        <v>0.22153618929446625</v>
      </c>
      <c r="J15" s="294">
        <f>分析係数表!G18</f>
        <v>0.21766947174074985</v>
      </c>
      <c r="K15" s="304">
        <f t="shared" si="7"/>
        <v>4.8221665295185234E-2</v>
      </c>
      <c r="L15" s="49"/>
      <c r="M15" s="50"/>
      <c r="N15" s="314">
        <f>分析係数表!I18</f>
        <v>4.4543159123807785E-4</v>
      </c>
      <c r="O15" s="306">
        <f t="shared" si="5"/>
        <v>1.10858516445801E-3</v>
      </c>
      <c r="P15" s="312">
        <f>分析係数表!C18</f>
        <v>0.40831687749419565</v>
      </c>
      <c r="Q15" s="306">
        <f t="shared" si="2"/>
        <v>4.5265403278788399E-4</v>
      </c>
      <c r="R15" s="306">
        <v>1.4533020606371397E-3</v>
      </c>
      <c r="S15" s="307">
        <f t="shared" si="8"/>
        <v>0.2229894913551034</v>
      </c>
      <c r="T15" s="312">
        <f>分析係数表!F18</f>
        <v>0.48997194925916815</v>
      </c>
      <c r="U15" s="309">
        <f t="shared" si="3"/>
        <v>0.10925859574357044</v>
      </c>
      <c r="V15" s="316">
        <f>分析係数表!D18</f>
        <v>3.8565313316438733E-2</v>
      </c>
      <c r="W15" s="287">
        <f t="shared" si="4"/>
        <v>0</v>
      </c>
      <c r="X15" s="312">
        <f>分析係数表!E18</f>
        <v>3.6576455199010559E-2</v>
      </c>
      <c r="Y15" s="288">
        <f t="shared" si="0"/>
        <v>0</v>
      </c>
    </row>
    <row r="16" spans="1:25">
      <c r="A16" s="278">
        <v>12</v>
      </c>
      <c r="B16" s="268" t="s">
        <v>84</v>
      </c>
      <c r="C16" s="283"/>
      <c r="D16" s="294">
        <f>投入係数表!K16</f>
        <v>0</v>
      </c>
      <c r="E16" s="302">
        <f t="shared" si="9"/>
        <v>0</v>
      </c>
      <c r="F16" s="312">
        <f>分析係数表!C19</f>
        <v>0.72110086081153413</v>
      </c>
      <c r="G16" s="302">
        <f t="shared" si="1"/>
        <v>0</v>
      </c>
      <c r="H16" s="302">
        <v>2.7140749318815226E-2</v>
      </c>
      <c r="I16" s="302">
        <f t="shared" si="6"/>
        <v>2.7140749318815226E-2</v>
      </c>
      <c r="J16" s="294">
        <f>分析係数表!G19</f>
        <v>6.2445810408374151E-2</v>
      </c>
      <c r="K16" s="304">
        <f t="shared" si="7"/>
        <v>1.6948260863039455E-3</v>
      </c>
      <c r="L16" s="49"/>
      <c r="M16" s="50"/>
      <c r="N16" s="314">
        <f>分析係数表!I19</f>
        <v>-1.2604560155461526E-4</v>
      </c>
      <c r="O16" s="306">
        <f t="shared" si="5"/>
        <v>-3.1370088399039199E-4</v>
      </c>
      <c r="P16" s="312">
        <f>分析係数表!C19</f>
        <v>0.72110086081153413</v>
      </c>
      <c r="Q16" s="306">
        <f t="shared" si="2"/>
        <v>-2.2620997748281087E-4</v>
      </c>
      <c r="R16" s="306">
        <v>1.7891711501448189E-3</v>
      </c>
      <c r="S16" s="307">
        <f t="shared" si="8"/>
        <v>2.8929920468960046E-2</v>
      </c>
      <c r="T16" s="312">
        <f>分析係数表!F19</f>
        <v>0.21331101927013058</v>
      </c>
      <c r="U16" s="309">
        <f t="shared" si="3"/>
        <v>6.1710708226376809E-3</v>
      </c>
      <c r="V16" s="316">
        <f>分析係数表!D19</f>
        <v>1.2736199640345095E-2</v>
      </c>
      <c r="W16" s="287">
        <f t="shared" si="4"/>
        <v>0</v>
      </c>
      <c r="X16" s="312">
        <f>分析係数表!E19</f>
        <v>1.2523714081279422E-2</v>
      </c>
      <c r="Y16" s="288">
        <f t="shared" si="0"/>
        <v>0</v>
      </c>
    </row>
    <row r="17" spans="1:25">
      <c r="A17" s="278">
        <v>13</v>
      </c>
      <c r="B17" s="268" t="s">
        <v>85</v>
      </c>
      <c r="C17" s="283"/>
      <c r="D17" s="294">
        <f>投入係数表!K17</f>
        <v>7.2863992072397667E-6</v>
      </c>
      <c r="E17" s="302">
        <f t="shared" si="9"/>
        <v>7.2863992072397666E-4</v>
      </c>
      <c r="F17" s="312">
        <f>分析係数表!C20</f>
        <v>4.9598906854145253E-2</v>
      </c>
      <c r="G17" s="302">
        <f t="shared" si="1"/>
        <v>3.6139743558200303E-5</v>
      </c>
      <c r="H17" s="302">
        <v>9.54206516611808E-4</v>
      </c>
      <c r="I17" s="302">
        <f t="shared" si="6"/>
        <v>9.54206516611808E-4</v>
      </c>
      <c r="J17" s="294">
        <f>分析係数表!G20</f>
        <v>0.11671945764775135</v>
      </c>
      <c r="K17" s="304">
        <f t="shared" si="7"/>
        <v>1.1137446710288027E-4</v>
      </c>
      <c r="L17" s="49"/>
      <c r="M17" s="50"/>
      <c r="N17" s="314">
        <f>分析係数表!I20</f>
        <v>7.0439320449493942E-4</v>
      </c>
      <c r="O17" s="306">
        <f t="shared" si="5"/>
        <v>1.7530859324047274E-3</v>
      </c>
      <c r="P17" s="312">
        <f>分析係数表!C20</f>
        <v>4.9598906854145253E-2</v>
      </c>
      <c r="Q17" s="306">
        <f t="shared" si="2"/>
        <v>8.6951145868654451E-5</v>
      </c>
      <c r="R17" s="306">
        <v>1.9913772195589912E-4</v>
      </c>
      <c r="S17" s="307">
        <f t="shared" si="8"/>
        <v>1.1533442385677072E-3</v>
      </c>
      <c r="T17" s="312">
        <f>分析係数表!F20</f>
        <v>0.2109583665362576</v>
      </c>
      <c r="U17" s="309">
        <f t="shared" si="3"/>
        <v>2.433076166222473E-4</v>
      </c>
      <c r="V17" s="316">
        <f>分析係数表!D20</f>
        <v>3.0797631013066269E-2</v>
      </c>
      <c r="W17" s="287">
        <f t="shared" si="4"/>
        <v>0</v>
      </c>
      <c r="X17" s="312">
        <f>分析係数表!E20</f>
        <v>2.9972730221401771E-2</v>
      </c>
      <c r="Y17" s="288">
        <f t="shared" si="0"/>
        <v>0</v>
      </c>
    </row>
    <row r="18" spans="1:25">
      <c r="A18" s="278">
        <v>14</v>
      </c>
      <c r="B18" s="268" t="s">
        <v>86</v>
      </c>
      <c r="C18" s="283"/>
      <c r="D18" s="294">
        <f>投入係数表!K18</f>
        <v>9.5451829614840941E-4</v>
      </c>
      <c r="E18" s="302">
        <f t="shared" si="9"/>
        <v>9.5451829614840944E-2</v>
      </c>
      <c r="F18" s="312">
        <f>分析係数表!C21</f>
        <v>0.28411166756853934</v>
      </c>
      <c r="G18" s="302">
        <f t="shared" si="1"/>
        <v>2.7118978484340549E-2</v>
      </c>
      <c r="H18" s="302">
        <v>4.4381653350261098E-2</v>
      </c>
      <c r="I18" s="302">
        <f t="shared" si="6"/>
        <v>4.4381653350261098E-2</v>
      </c>
      <c r="J18" s="294">
        <f>分析係数表!G21</f>
        <v>0.29005387701730417</v>
      </c>
      <c r="K18" s="304">
        <f t="shared" si="7"/>
        <v>1.2873070622681258E-2</v>
      </c>
      <c r="L18" s="49"/>
      <c r="M18" s="50"/>
      <c r="N18" s="314">
        <f>分析係数表!I21</f>
        <v>2.3737267060065176E-3</v>
      </c>
      <c r="O18" s="306">
        <f t="shared" si="5"/>
        <v>5.9077044882299605E-3</v>
      </c>
      <c r="P18" s="312">
        <f>分析係数表!C21</f>
        <v>0.28411166756853934</v>
      </c>
      <c r="Q18" s="306">
        <f t="shared" si="2"/>
        <v>1.6784477736531585E-3</v>
      </c>
      <c r="R18" s="306">
        <v>3.232504252575299E-3</v>
      </c>
      <c r="S18" s="307">
        <f t="shared" si="8"/>
        <v>4.7614157602836396E-2</v>
      </c>
      <c r="T18" s="312">
        <f>分析係数表!F21</f>
        <v>0.45791147145628314</v>
      </c>
      <c r="U18" s="309">
        <f t="shared" si="3"/>
        <v>2.1803068970066185E-2</v>
      </c>
      <c r="V18" s="316">
        <f>分析係数表!D21</f>
        <v>5.9847590028896828E-2</v>
      </c>
      <c r="W18" s="287">
        <f t="shared" si="4"/>
        <v>0</v>
      </c>
      <c r="X18" s="312">
        <f>分析係数表!E21</f>
        <v>5.4782163530779596E-2</v>
      </c>
      <c r="Y18" s="288">
        <f t="shared" si="0"/>
        <v>0</v>
      </c>
    </row>
    <row r="19" spans="1:25">
      <c r="A19" s="278">
        <v>15</v>
      </c>
      <c r="B19" s="268" t="s">
        <v>70</v>
      </c>
      <c r="C19" s="283"/>
      <c r="D19" s="294">
        <f>投入係数表!K19</f>
        <v>0</v>
      </c>
      <c r="E19" s="302">
        <f t="shared" si="9"/>
        <v>0</v>
      </c>
      <c r="F19" s="312">
        <f>分析係数表!C22</f>
        <v>0.28280144764930404</v>
      </c>
      <c r="G19" s="302">
        <f t="shared" si="1"/>
        <v>0</v>
      </c>
      <c r="H19" s="302">
        <v>6.7377959371986143E-3</v>
      </c>
      <c r="I19" s="302">
        <f t="shared" si="6"/>
        <v>6.7377959371986143E-3</v>
      </c>
      <c r="J19" s="294">
        <f>分析係数表!G22</f>
        <v>0.21325815420745545</v>
      </c>
      <c r="K19" s="304">
        <f t="shared" si="7"/>
        <v>1.436889924993469E-3</v>
      </c>
      <c r="L19" s="49"/>
      <c r="M19" s="50"/>
      <c r="N19" s="314">
        <f>分析係数表!I22</f>
        <v>5.2408897921031505E-5</v>
      </c>
      <c r="O19" s="306">
        <f t="shared" si="5"/>
        <v>1.3043467922731184E-4</v>
      </c>
      <c r="P19" s="312">
        <f>分析係数表!C22</f>
        <v>0.28280144764930404</v>
      </c>
      <c r="Q19" s="306">
        <f t="shared" si="2"/>
        <v>3.6887116109156396E-5</v>
      </c>
      <c r="R19" s="306">
        <v>5.5602594036087329E-4</v>
      </c>
      <c r="S19" s="307">
        <f t="shared" si="8"/>
        <v>7.2938218775594876E-3</v>
      </c>
      <c r="T19" s="312">
        <f>分析係数表!F22</f>
        <v>0.43073258580094059</v>
      </c>
      <c r="U19" s="309">
        <f t="shared" si="3"/>
        <v>3.1416867576926698E-3</v>
      </c>
      <c r="V19" s="316">
        <f>分析係数表!D22</f>
        <v>2.2938556731137788E-2</v>
      </c>
      <c r="W19" s="287">
        <f t="shared" si="4"/>
        <v>0</v>
      </c>
      <c r="X19" s="312">
        <f>分析係数表!E22</f>
        <v>2.2183368519679003E-2</v>
      </c>
      <c r="Y19" s="288">
        <f t="shared" si="0"/>
        <v>0</v>
      </c>
    </row>
    <row r="20" spans="1:25">
      <c r="A20" s="278">
        <v>16</v>
      </c>
      <c r="B20" s="268" t="s">
        <v>71</v>
      </c>
      <c r="C20" s="283"/>
      <c r="D20" s="294">
        <f>投入係数表!K20</f>
        <v>2.1859197621719297E-5</v>
      </c>
      <c r="E20" s="302">
        <f t="shared" si="9"/>
        <v>2.1859197621719299E-3</v>
      </c>
      <c r="F20" s="312">
        <f>分析係数表!C23</f>
        <v>0.31843177703160996</v>
      </c>
      <c r="G20" s="302">
        <f t="shared" si="1"/>
        <v>6.9606631431692184E-4</v>
      </c>
      <c r="H20" s="302">
        <v>8.0968733030115578E-3</v>
      </c>
      <c r="I20" s="302">
        <f t="shared" si="6"/>
        <v>8.0968733030115578E-3</v>
      </c>
      <c r="J20" s="294">
        <f>分析係数表!G23</f>
        <v>0.24379890925547271</v>
      </c>
      <c r="K20" s="304">
        <f t="shared" si="7"/>
        <v>1.9740088796539744E-3</v>
      </c>
      <c r="L20" s="49"/>
      <c r="M20" s="50"/>
      <c r="N20" s="314">
        <f>分析係数表!I23</f>
        <v>7.2227388731505603E-6</v>
      </c>
      <c r="O20" s="306">
        <f t="shared" si="5"/>
        <v>1.7975871759058102E-5</v>
      </c>
      <c r="P20" s="312">
        <f>分析係数表!C23</f>
        <v>0.31843177703160996</v>
      </c>
      <c r="Q20" s="306">
        <f t="shared" si="2"/>
        <v>5.7240887879292037E-6</v>
      </c>
      <c r="R20" s="306">
        <v>5.4842078096186873E-4</v>
      </c>
      <c r="S20" s="307">
        <f t="shared" si="8"/>
        <v>8.6452940839734267E-3</v>
      </c>
      <c r="T20" s="312">
        <f>分析係数表!F23</f>
        <v>0.43764444987651224</v>
      </c>
      <c r="U20" s="309">
        <f t="shared" si="3"/>
        <v>3.7835649734012161E-3</v>
      </c>
      <c r="V20" s="316">
        <f>分析係数表!D23</f>
        <v>3.7770855561684982E-2</v>
      </c>
      <c r="W20" s="287">
        <f t="shared" si="4"/>
        <v>0</v>
      </c>
      <c r="X20" s="312">
        <f>分析係数表!E23</f>
        <v>3.6503495425501575E-2</v>
      </c>
      <c r="Y20" s="288">
        <f t="shared" si="0"/>
        <v>0</v>
      </c>
    </row>
    <row r="21" spans="1:25">
      <c r="A21" s="278">
        <v>17</v>
      </c>
      <c r="B21" s="268" t="s">
        <v>72</v>
      </c>
      <c r="C21" s="283"/>
      <c r="D21" s="294">
        <f>投入係数表!K21</f>
        <v>0</v>
      </c>
      <c r="E21" s="302">
        <f t="shared" si="9"/>
        <v>0</v>
      </c>
      <c r="F21" s="312">
        <f>分析係数表!C24</f>
        <v>6.5709335168878003E-2</v>
      </c>
      <c r="G21" s="302">
        <f t="shared" si="1"/>
        <v>0</v>
      </c>
      <c r="H21" s="302">
        <v>5.1741943358962631E-4</v>
      </c>
      <c r="I21" s="302">
        <f t="shared" si="6"/>
        <v>5.1741943358962631E-4</v>
      </c>
      <c r="J21" s="294">
        <f>分析係数表!G24</f>
        <v>0.24633125110096343</v>
      </c>
      <c r="K21" s="304">
        <f t="shared" si="7"/>
        <v>1.2745657642008451E-4</v>
      </c>
      <c r="L21" s="49"/>
      <c r="M21" s="50"/>
      <c r="N21" s="314">
        <f>分析係数表!I24</f>
        <v>2.8080599423907303E-4</v>
      </c>
      <c r="O21" s="306">
        <f t="shared" si="5"/>
        <v>6.9886681912045411E-4</v>
      </c>
      <c r="P21" s="312">
        <f>分析係数表!C24</f>
        <v>6.5709335168878003E-2</v>
      </c>
      <c r="Q21" s="306">
        <f t="shared" si="2"/>
        <v>4.5922074055993554E-5</v>
      </c>
      <c r="R21" s="306">
        <v>2.1027828090399445E-4</v>
      </c>
      <c r="S21" s="307">
        <f t="shared" si="8"/>
        <v>7.2769771449362076E-4</v>
      </c>
      <c r="T21" s="312">
        <f>分析係数表!F24</f>
        <v>0.36721364788140759</v>
      </c>
      <c r="U21" s="309">
        <f t="shared" si="3"/>
        <v>2.6722053229416554E-4</v>
      </c>
      <c r="V21" s="316">
        <f>分析係数表!D24</f>
        <v>3.9309475738153632E-2</v>
      </c>
      <c r="W21" s="287">
        <f t="shared" si="4"/>
        <v>0</v>
      </c>
      <c r="X21" s="312">
        <f>分析係数表!E24</f>
        <v>3.8550657867992791E-2</v>
      </c>
      <c r="Y21" s="288">
        <f t="shared" si="0"/>
        <v>0</v>
      </c>
    </row>
    <row r="22" spans="1:25">
      <c r="A22" s="278">
        <v>18</v>
      </c>
      <c r="B22" s="268" t="s">
        <v>87</v>
      </c>
      <c r="C22" s="283"/>
      <c r="D22" s="294">
        <f>投入係数表!K22</f>
        <v>0</v>
      </c>
      <c r="E22" s="302">
        <f t="shared" si="9"/>
        <v>0</v>
      </c>
      <c r="F22" s="312">
        <f>分析係数表!C25</f>
        <v>0.13092441386923714</v>
      </c>
      <c r="G22" s="302">
        <f t="shared" si="1"/>
        <v>0</v>
      </c>
      <c r="H22" s="302">
        <v>3.2861816708735446E-3</v>
      </c>
      <c r="I22" s="302">
        <f t="shared" si="6"/>
        <v>3.2861816708735446E-3</v>
      </c>
      <c r="J22" s="294">
        <f>分析係数表!G25</f>
        <v>0.2605848403511512</v>
      </c>
      <c r="K22" s="304">
        <f t="shared" si="7"/>
        <v>8.5632912606946191E-4</v>
      </c>
      <c r="L22" s="49"/>
      <c r="M22" s="50"/>
      <c r="N22" s="314">
        <f>分析係数表!I25</f>
        <v>9.8123550057191766E-5</v>
      </c>
      <c r="O22" s="306">
        <f t="shared" si="5"/>
        <v>2.4420879438525277E-4</v>
      </c>
      <c r="P22" s="312">
        <f>分析係数表!C25</f>
        <v>0.13092441386923714</v>
      </c>
      <c r="Q22" s="306">
        <f t="shared" si="2"/>
        <v>3.1972893266602273E-5</v>
      </c>
      <c r="R22" s="306">
        <v>8.1934451382251552E-4</v>
      </c>
      <c r="S22" s="307">
        <f t="shared" si="8"/>
        <v>4.1055261846960605E-3</v>
      </c>
      <c r="T22" s="312">
        <f>分析係数表!F25</f>
        <v>0.33318683873123567</v>
      </c>
      <c r="U22" s="309">
        <f t="shared" si="3"/>
        <v>1.3679072908071915E-3</v>
      </c>
      <c r="V22" s="316">
        <f>分析係数表!D25</f>
        <v>4.284059086963312E-2</v>
      </c>
      <c r="W22" s="287">
        <f t="shared" si="4"/>
        <v>0</v>
      </c>
      <c r="X22" s="312">
        <f>分析係数表!E25</f>
        <v>4.249917369780222E-2</v>
      </c>
      <c r="Y22" s="288">
        <f t="shared" si="0"/>
        <v>0</v>
      </c>
    </row>
    <row r="23" spans="1:25">
      <c r="A23" s="278">
        <v>19</v>
      </c>
      <c r="B23" s="268" t="s">
        <v>88</v>
      </c>
      <c r="C23" s="283"/>
      <c r="D23" s="294">
        <f>投入係数表!K23</f>
        <v>0</v>
      </c>
      <c r="E23" s="302">
        <f t="shared" si="9"/>
        <v>0</v>
      </c>
      <c r="F23" s="312">
        <f>分析係数表!C26</f>
        <v>0.15308736674872969</v>
      </c>
      <c r="G23" s="302">
        <f t="shared" si="1"/>
        <v>0</v>
      </c>
      <c r="H23" s="302">
        <v>2.2070435614541498E-3</v>
      </c>
      <c r="I23" s="302">
        <f t="shared" si="6"/>
        <v>2.2070435614541498E-3</v>
      </c>
      <c r="J23" s="294">
        <f>分析係数表!G26</f>
        <v>0.20415569699579933</v>
      </c>
      <c r="K23" s="304">
        <f t="shared" si="7"/>
        <v>4.5058051658876321E-4</v>
      </c>
      <c r="L23" s="49"/>
      <c r="M23" s="50"/>
      <c r="N23" s="314">
        <f>分析係数表!I26</f>
        <v>8.8175548492147558E-3</v>
      </c>
      <c r="O23" s="306">
        <f t="shared" si="5"/>
        <v>2.1945031930637442E-2</v>
      </c>
      <c r="P23" s="312">
        <f>分析係数表!C26</f>
        <v>0.15308736674872969</v>
      </c>
      <c r="Q23" s="306">
        <f t="shared" si="2"/>
        <v>3.3595071514780778E-3</v>
      </c>
      <c r="R23" s="306">
        <v>3.6889420020618968E-3</v>
      </c>
      <c r="S23" s="307">
        <f t="shared" si="8"/>
        <v>5.8959855635160466E-3</v>
      </c>
      <c r="T23" s="312">
        <f>分析係数表!F26</f>
        <v>0.33811565690794865</v>
      </c>
      <c r="U23" s="309">
        <f t="shared" si="3"/>
        <v>1.99352503192801E-3</v>
      </c>
      <c r="V23" s="316">
        <f>分析係数表!D26</f>
        <v>3.3929737559631502E-2</v>
      </c>
      <c r="W23" s="287">
        <f t="shared" si="4"/>
        <v>0</v>
      </c>
      <c r="X23" s="312">
        <f>分析係数表!E26</f>
        <v>3.3531988342571602E-2</v>
      </c>
      <c r="Y23" s="288">
        <f t="shared" si="0"/>
        <v>0</v>
      </c>
    </row>
    <row r="24" spans="1:25">
      <c r="A24" s="278">
        <v>20</v>
      </c>
      <c r="B24" s="268" t="s">
        <v>89</v>
      </c>
      <c r="C24" s="283"/>
      <c r="D24" s="294">
        <f>投入係数表!K24</f>
        <v>3.6431996036198829E-5</v>
      </c>
      <c r="E24" s="302">
        <f t="shared" si="9"/>
        <v>3.643199603619883E-3</v>
      </c>
      <c r="F24" s="312">
        <f>分析係数表!C27</f>
        <v>0.18884998044104273</v>
      </c>
      <c r="G24" s="302">
        <f t="shared" si="1"/>
        <v>6.8801817388642955E-4</v>
      </c>
      <c r="H24" s="302">
        <v>1.3091464158980102E-3</v>
      </c>
      <c r="I24" s="302">
        <f t="shared" si="6"/>
        <v>1.3091464158980102E-3</v>
      </c>
      <c r="J24" s="294">
        <f>分析係数表!G27</f>
        <v>0.16481626532719168</v>
      </c>
      <c r="K24" s="304">
        <f t="shared" si="7"/>
        <v>2.1576862303478847E-4</v>
      </c>
      <c r="L24" s="49"/>
      <c r="M24" s="50"/>
      <c r="N24" s="314">
        <f>分析係数表!I27</f>
        <v>2.2388024205688101E-2</v>
      </c>
      <c r="O24" s="306">
        <f t="shared" si="5"/>
        <v>5.5719064350528244E-2</v>
      </c>
      <c r="P24" s="312">
        <f>分析係数表!C27</f>
        <v>0.18884998044104273</v>
      </c>
      <c r="Q24" s="306">
        <f t="shared" si="2"/>
        <v>1.0522544212790461E-2</v>
      </c>
      <c r="R24" s="306">
        <v>1.0614507003596051E-2</v>
      </c>
      <c r="S24" s="307">
        <f t="shared" si="8"/>
        <v>1.192365341949406E-2</v>
      </c>
      <c r="T24" s="312">
        <f>分析係数表!F27</f>
        <v>0.29536956526946395</v>
      </c>
      <c r="U24" s="309">
        <f t="shared" si="3"/>
        <v>3.5218843269397178E-3</v>
      </c>
      <c r="V24" s="316">
        <f>分析係数表!D27</f>
        <v>2.042747265118797E-2</v>
      </c>
      <c r="W24" s="287">
        <f t="shared" si="4"/>
        <v>0</v>
      </c>
      <c r="X24" s="312">
        <f>分析係数表!E27</f>
        <v>2.035082172191522E-2</v>
      </c>
      <c r="Y24" s="288">
        <f t="shared" si="0"/>
        <v>0</v>
      </c>
    </row>
    <row r="25" spans="1:25">
      <c r="A25" s="278">
        <v>21</v>
      </c>
      <c r="B25" s="268" t="s">
        <v>90</v>
      </c>
      <c r="C25" s="283"/>
      <c r="D25" s="294">
        <f>投入係数表!K25</f>
        <v>0</v>
      </c>
      <c r="E25" s="302">
        <f t="shared" si="9"/>
        <v>0</v>
      </c>
      <c r="F25" s="312">
        <f>分析係数表!C28</f>
        <v>0.2115566871254172</v>
      </c>
      <c r="G25" s="302">
        <f t="shared" si="1"/>
        <v>0</v>
      </c>
      <c r="H25" s="302">
        <v>1.6779006005923112E-2</v>
      </c>
      <c r="I25" s="302">
        <f t="shared" si="6"/>
        <v>1.6779006005923112E-2</v>
      </c>
      <c r="J25" s="294">
        <f>分析係数表!G28</f>
        <v>0.18177207604774032</v>
      </c>
      <c r="K25" s="304">
        <f t="shared" si="7"/>
        <v>3.0499547557141472E-3</v>
      </c>
      <c r="L25" s="49"/>
      <c r="M25" s="50"/>
      <c r="N25" s="314">
        <f>分析係数表!I28</f>
        <v>7.2231792840574596E-3</v>
      </c>
      <c r="O25" s="306">
        <f t="shared" si="5"/>
        <v>1.7976967848799506E-2</v>
      </c>
      <c r="P25" s="312">
        <f>分析係数表!C28</f>
        <v>0.2115566871254172</v>
      </c>
      <c r="Q25" s="306">
        <f t="shared" si="2"/>
        <v>3.8031477626521613E-3</v>
      </c>
      <c r="R25" s="306">
        <v>4.9648046691057445E-3</v>
      </c>
      <c r="S25" s="307">
        <f t="shared" si="8"/>
        <v>2.1743810675028855E-2</v>
      </c>
      <c r="T25" s="312">
        <f>分析係数表!F28</f>
        <v>0.29628808224417325</v>
      </c>
      <c r="U25" s="309">
        <f t="shared" si="3"/>
        <v>6.4424319655846819E-3</v>
      </c>
      <c r="V25" s="316">
        <f>分析係数表!D28</f>
        <v>3.0551159487848582E-2</v>
      </c>
      <c r="W25" s="287">
        <f t="shared" si="4"/>
        <v>0</v>
      </c>
      <c r="X25" s="312">
        <f>分析係数表!E28</f>
        <v>3.018459578819983E-2</v>
      </c>
      <c r="Y25" s="288">
        <f t="shared" si="0"/>
        <v>0</v>
      </c>
    </row>
    <row r="26" spans="1:25">
      <c r="A26" s="278">
        <v>22</v>
      </c>
      <c r="B26" s="268" t="s">
        <v>64</v>
      </c>
      <c r="C26" s="283"/>
      <c r="D26" s="294">
        <f>投入係数表!K26</f>
        <v>7.4904183850424801E-3</v>
      </c>
      <c r="E26" s="302">
        <f t="shared" si="9"/>
        <v>0.74904183850424799</v>
      </c>
      <c r="F26" s="312">
        <f>分析係数表!C29</f>
        <v>0.4024048564090591</v>
      </c>
      <c r="G26" s="302">
        <f t="shared" si="1"/>
        <v>0.30141807346767957</v>
      </c>
      <c r="H26" s="302">
        <v>0.33341968677115946</v>
      </c>
      <c r="I26" s="302">
        <f t="shared" si="6"/>
        <v>0.33341968677115946</v>
      </c>
      <c r="J26" s="294">
        <f>分析係数表!G29</f>
        <v>0.28848634430593861</v>
      </c>
      <c r="K26" s="304">
        <f t="shared" si="7"/>
        <v>9.6187026556242908E-2</v>
      </c>
      <c r="L26" s="49"/>
      <c r="M26" s="50"/>
      <c r="N26" s="314">
        <f>分析係数表!I29</f>
        <v>7.7130042947109994E-3</v>
      </c>
      <c r="O26" s="306">
        <f t="shared" si="5"/>
        <v>1.9196038859191241E-2</v>
      </c>
      <c r="P26" s="312">
        <f>分析係数表!C29</f>
        <v>0.4024048564090591</v>
      </c>
      <c r="Q26" s="306">
        <f t="shared" si="2"/>
        <v>7.7245792607555696E-3</v>
      </c>
      <c r="R26" s="306">
        <v>1.2548368386971416E-2</v>
      </c>
      <c r="S26" s="307">
        <f t="shared" si="8"/>
        <v>0.34596805515813089</v>
      </c>
      <c r="T26" s="312">
        <f>分析係数表!F29</f>
        <v>0.40202182464221792</v>
      </c>
      <c r="U26" s="309">
        <f t="shared" si="3"/>
        <v>0.13908670880259127</v>
      </c>
      <c r="V26" s="316">
        <f>分析係数表!D29</f>
        <v>7.9194780809421356E-2</v>
      </c>
      <c r="W26" s="287">
        <f t="shared" si="4"/>
        <v>0</v>
      </c>
      <c r="X26" s="312">
        <f>分析係数表!E29</f>
        <v>6.5944675090492746E-2</v>
      </c>
      <c r="Y26" s="288">
        <f t="shared" si="0"/>
        <v>0</v>
      </c>
    </row>
    <row r="27" spans="1:25">
      <c r="A27" s="278">
        <v>23</v>
      </c>
      <c r="B27" s="268" t="s">
        <v>91</v>
      </c>
      <c r="C27" s="283"/>
      <c r="D27" s="294">
        <f>投入係数表!K27</f>
        <v>2.2077789597936492E-3</v>
      </c>
      <c r="E27" s="302">
        <f t="shared" si="9"/>
        <v>0.22077789597936492</v>
      </c>
      <c r="F27" s="312">
        <f>分析係数表!C30</f>
        <v>1</v>
      </c>
      <c r="G27" s="302">
        <f t="shared" si="1"/>
        <v>0.22077789597936492</v>
      </c>
      <c r="H27" s="302">
        <v>0.31085930772256204</v>
      </c>
      <c r="I27" s="302">
        <f t="shared" si="6"/>
        <v>0.31085930772256204</v>
      </c>
      <c r="J27" s="294">
        <f>分析係数表!G30</f>
        <v>0.33838967095036887</v>
      </c>
      <c r="K27" s="304">
        <f t="shared" si="7"/>
        <v>0.10519157885209723</v>
      </c>
      <c r="L27" s="49"/>
      <c r="M27" s="50"/>
      <c r="N27" s="314">
        <f>分析係数表!I30</f>
        <v>0</v>
      </c>
      <c r="O27" s="306">
        <f t="shared" si="5"/>
        <v>0</v>
      </c>
      <c r="P27" s="312">
        <f>分析係数表!C30</f>
        <v>1</v>
      </c>
      <c r="Q27" s="306">
        <f t="shared" si="2"/>
        <v>0</v>
      </c>
      <c r="R27" s="306">
        <v>1.7336948781821591E-2</v>
      </c>
      <c r="S27" s="307">
        <f t="shared" si="8"/>
        <v>0.32819625650438361</v>
      </c>
      <c r="T27" s="312">
        <f>分析係数表!F30</f>
        <v>0.46362091424568164</v>
      </c>
      <c r="U27" s="309">
        <f t="shared" si="3"/>
        <v>0.15215864849257257</v>
      </c>
      <c r="V27" s="316">
        <f>分析係数表!D30</f>
        <v>7.3824536053885614E-2</v>
      </c>
      <c r="W27" s="287">
        <f t="shared" si="4"/>
        <v>0</v>
      </c>
      <c r="X27" s="312">
        <f>分析係数表!E30</f>
        <v>5.6949248710145881E-2</v>
      </c>
      <c r="Y27" s="288">
        <f t="shared" si="0"/>
        <v>0</v>
      </c>
    </row>
    <row r="28" spans="1:25">
      <c r="A28" s="278">
        <v>24</v>
      </c>
      <c r="B28" s="268" t="s">
        <v>92</v>
      </c>
      <c r="C28" s="283"/>
      <c r="D28" s="294">
        <f>投入係数表!K28</f>
        <v>1.0091662902027076E-2</v>
      </c>
      <c r="E28" s="302">
        <f t="shared" si="9"/>
        <v>1.0091662902027076</v>
      </c>
      <c r="F28" s="312">
        <f>分析係数表!C31</f>
        <v>0.99932498158227889</v>
      </c>
      <c r="G28" s="302">
        <f t="shared" si="1"/>
        <v>1.0084850843702775</v>
      </c>
      <c r="H28" s="302">
        <v>1.2556113316467294</v>
      </c>
      <c r="I28" s="302">
        <f t="shared" si="6"/>
        <v>1.2556113316467294</v>
      </c>
      <c r="J28" s="294">
        <f>分析係数表!G31</f>
        <v>7.0262508387801376E-2</v>
      </c>
      <c r="K28" s="304">
        <f t="shared" si="7"/>
        <v>8.8222401721646776E-2</v>
      </c>
      <c r="L28" s="49"/>
      <c r="M28" s="50"/>
      <c r="N28" s="314">
        <f>分析係数表!I31</f>
        <v>3.314462019579964E-2</v>
      </c>
      <c r="O28" s="306">
        <f t="shared" si="5"/>
        <v>8.248996019462794E-2</v>
      </c>
      <c r="P28" s="312">
        <f>分析係数表!C31</f>
        <v>0.99932498158227889</v>
      </c>
      <c r="Q28" s="306">
        <f t="shared" si="2"/>
        <v>8.2434277952219484E-2</v>
      </c>
      <c r="R28" s="306">
        <v>0.11412537234494333</v>
      </c>
      <c r="S28" s="307">
        <f t="shared" si="8"/>
        <v>1.3697367039916728</v>
      </c>
      <c r="T28" s="312">
        <f>分析係数表!F31</f>
        <v>0.39948542779773355</v>
      </c>
      <c r="U28" s="309">
        <f t="shared" si="3"/>
        <v>0.54718985316437097</v>
      </c>
      <c r="V28" s="316">
        <f>分析係数表!D31</f>
        <v>2.9145126840892164E-3</v>
      </c>
      <c r="W28" s="287">
        <f t="shared" si="4"/>
        <v>0</v>
      </c>
      <c r="X28" s="312">
        <f>分析係数表!E31</f>
        <v>2.9145126840892164E-3</v>
      </c>
      <c r="Y28" s="288">
        <f t="shared" si="0"/>
        <v>0</v>
      </c>
    </row>
    <row r="29" spans="1:25">
      <c r="A29" s="278">
        <v>25</v>
      </c>
      <c r="B29" s="268" t="s">
        <v>1</v>
      </c>
      <c r="C29" s="283"/>
      <c r="D29" s="294">
        <f>投入係数表!K29</f>
        <v>1.5155710351058714E-3</v>
      </c>
      <c r="E29" s="302">
        <f t="shared" si="9"/>
        <v>0.15155710351058713</v>
      </c>
      <c r="F29" s="312">
        <f>分析係数表!C32</f>
        <v>0.9998360837770528</v>
      </c>
      <c r="G29" s="302">
        <f t="shared" si="1"/>
        <v>0.15153226084261887</v>
      </c>
      <c r="H29" s="302">
        <v>0.18364916358459285</v>
      </c>
      <c r="I29" s="302">
        <f t="shared" si="6"/>
        <v>0.18364916358459285</v>
      </c>
      <c r="J29" s="294">
        <f>分析係数表!G32</f>
        <v>0.11380414292785156</v>
      </c>
      <c r="K29" s="304">
        <f t="shared" si="7"/>
        <v>2.0900035661161397E-2</v>
      </c>
      <c r="L29" s="49"/>
      <c r="M29" s="50"/>
      <c r="N29" s="314">
        <f>分析係数表!I32</f>
        <v>7.2296973654795713E-3</v>
      </c>
      <c r="O29" s="306">
        <f t="shared" si="5"/>
        <v>1.7993189976972315E-2</v>
      </c>
      <c r="P29" s="312">
        <f>分析係数表!C32</f>
        <v>0.9998360837770528</v>
      </c>
      <c r="Q29" s="306">
        <f t="shared" si="2"/>
        <v>1.799024060123252E-2</v>
      </c>
      <c r="R29" s="306">
        <v>2.4294582992420894E-2</v>
      </c>
      <c r="S29" s="307">
        <f t="shared" si="8"/>
        <v>0.20794374657701375</v>
      </c>
      <c r="T29" s="312">
        <f>分析係数表!F32</f>
        <v>0.44272670787830282</v>
      </c>
      <c r="U29" s="309">
        <f t="shared" si="3"/>
        <v>9.2062250345921401E-2</v>
      </c>
      <c r="V29" s="316">
        <f>分析係数表!D32</f>
        <v>2.1120085933633119E-2</v>
      </c>
      <c r="W29" s="287">
        <f t="shared" si="4"/>
        <v>0</v>
      </c>
      <c r="X29" s="312">
        <f>分析係数表!E32</f>
        <v>2.1120085933633119E-2</v>
      </c>
      <c r="Y29" s="288">
        <f t="shared" si="0"/>
        <v>0</v>
      </c>
    </row>
    <row r="30" spans="1:25">
      <c r="A30" s="278">
        <v>26</v>
      </c>
      <c r="B30" s="268" t="s">
        <v>2</v>
      </c>
      <c r="C30" s="283"/>
      <c r="D30" s="294">
        <f>投入係数表!K30</f>
        <v>1.4572798414479532E-4</v>
      </c>
      <c r="E30" s="302">
        <f t="shared" si="9"/>
        <v>1.4572798414479532E-2</v>
      </c>
      <c r="F30" s="312">
        <f>分析係数表!C33</f>
        <v>0.99108509199615646</v>
      </c>
      <c r="G30" s="302">
        <f t="shared" si="1"/>
        <v>1.444288325725589E-2</v>
      </c>
      <c r="H30" s="302">
        <v>7.3916036204051586E-2</v>
      </c>
      <c r="I30" s="302">
        <f t="shared" si="6"/>
        <v>7.3916036204051586E-2</v>
      </c>
      <c r="J30" s="294">
        <f>分析係数表!G33</f>
        <v>0.4529749017181946</v>
      </c>
      <c r="K30" s="304">
        <f t="shared" si="7"/>
        <v>3.3482109234928781E-2</v>
      </c>
      <c r="L30" s="49"/>
      <c r="M30" s="50"/>
      <c r="N30" s="314">
        <f>分析係数表!I33</f>
        <v>7.7168799106917146E-4</v>
      </c>
      <c r="O30" s="306">
        <f t="shared" si="5"/>
        <v>1.9205684448915614E-3</v>
      </c>
      <c r="P30" s="312">
        <f>分析係数表!C33</f>
        <v>0.99108509199615646</v>
      </c>
      <c r="Q30" s="306">
        <f t="shared" si="2"/>
        <v>1.9034467538902684E-3</v>
      </c>
      <c r="R30" s="306">
        <v>1.1581518459631363E-2</v>
      </c>
      <c r="S30" s="307">
        <f t="shared" si="8"/>
        <v>8.5497554663682945E-2</v>
      </c>
      <c r="T30" s="312">
        <f>分析係数表!F33</f>
        <v>0.63278689994307047</v>
      </c>
      <c r="U30" s="309">
        <f t="shared" si="3"/>
        <v>5.4101732568345134E-2</v>
      </c>
      <c r="V30" s="316">
        <f>分析係数表!D33</f>
        <v>8.7702783269007503E-2</v>
      </c>
      <c r="W30" s="287">
        <f t="shared" si="4"/>
        <v>0</v>
      </c>
      <c r="X30" s="312">
        <f>分析係数表!E33</f>
        <v>8.4336323251883824E-2</v>
      </c>
      <c r="Y30" s="288">
        <f t="shared" si="0"/>
        <v>0</v>
      </c>
    </row>
    <row r="31" spans="1:25">
      <c r="A31" s="278">
        <v>27</v>
      </c>
      <c r="B31" s="268" t="s">
        <v>65</v>
      </c>
      <c r="C31" s="283"/>
      <c r="D31" s="294">
        <f>投入係数表!K31</f>
        <v>1.2488888241208959E-2</v>
      </c>
      <c r="E31" s="302">
        <f t="shared" si="9"/>
        <v>1.248888824120896</v>
      </c>
      <c r="F31" s="312">
        <f>分析係数表!C34</f>
        <v>0.24606089914510665</v>
      </c>
      <c r="G31" s="302">
        <f t="shared" si="1"/>
        <v>0.30730270699546264</v>
      </c>
      <c r="H31" s="302">
        <v>0.35322131291447001</v>
      </c>
      <c r="I31" s="302">
        <f t="shared" si="6"/>
        <v>0.35322131291447001</v>
      </c>
      <c r="J31" s="294">
        <f>分析係数表!G34</f>
        <v>0.43749758717185111</v>
      </c>
      <c r="K31" s="304">
        <f t="shared" si="7"/>
        <v>0.15453347213775404</v>
      </c>
      <c r="L31" s="49"/>
      <c r="M31" s="50"/>
      <c r="N31" s="314">
        <f>分析係数表!I34</f>
        <v>0.137069350800852</v>
      </c>
      <c r="O31" s="306">
        <f t="shared" si="5"/>
        <v>0.34113666787162855</v>
      </c>
      <c r="P31" s="312">
        <f>分析係数表!C34</f>
        <v>0.24606089914510665</v>
      </c>
      <c r="Q31" s="306">
        <f t="shared" si="2"/>
        <v>8.3940395227858539E-2</v>
      </c>
      <c r="R31" s="306">
        <v>9.3377480872105789E-2</v>
      </c>
      <c r="S31" s="307">
        <f t="shared" si="8"/>
        <v>0.4465987937865758</v>
      </c>
      <c r="T31" s="312">
        <f>分析係数表!F34</f>
        <v>0.68044247766447119</v>
      </c>
      <c r="U31" s="309">
        <f t="shared" si="3"/>
        <v>0.30388478976610189</v>
      </c>
      <c r="V31" s="316">
        <f>分析係数表!D34</f>
        <v>0.15389009392691583</v>
      </c>
      <c r="W31" s="287">
        <f t="shared" si="4"/>
        <v>0</v>
      </c>
      <c r="X31" s="312">
        <f>分析係数表!E34</f>
        <v>0.1433320704064108</v>
      </c>
      <c r="Y31" s="288">
        <f t="shared" si="0"/>
        <v>0</v>
      </c>
    </row>
    <row r="32" spans="1:25">
      <c r="A32" s="278">
        <v>28</v>
      </c>
      <c r="B32" s="268" t="s">
        <v>66</v>
      </c>
      <c r="C32" s="283"/>
      <c r="D32" s="294">
        <f>投入係数表!K32</f>
        <v>4.4009851211728188E-3</v>
      </c>
      <c r="E32" s="302">
        <f t="shared" si="9"/>
        <v>0.4400985121172819</v>
      </c>
      <c r="F32" s="312">
        <f>分析係数表!C35</f>
        <v>0.75377646979277246</v>
      </c>
      <c r="G32" s="302">
        <f t="shared" si="1"/>
        <v>0.33173590282481646</v>
      </c>
      <c r="H32" s="302">
        <v>0.51560593882002625</v>
      </c>
      <c r="I32" s="302">
        <f t="shared" si="6"/>
        <v>0.51560593882002625</v>
      </c>
      <c r="J32" s="294">
        <f>分析係数表!G35</f>
        <v>0.30282397072447498</v>
      </c>
      <c r="K32" s="304">
        <f t="shared" si="7"/>
        <v>0.15613783772260106</v>
      </c>
      <c r="L32" s="49"/>
      <c r="M32" s="50"/>
      <c r="N32" s="314">
        <f>分析係数表!I35</f>
        <v>5.7629969222324183E-2</v>
      </c>
      <c r="O32" s="306">
        <f t="shared" si="5"/>
        <v>0.14342882311167976</v>
      </c>
      <c r="P32" s="312">
        <f>分析係数表!C35</f>
        <v>0.75377646979277246</v>
      </c>
      <c r="Q32" s="306">
        <f t="shared" si="2"/>
        <v>0.10811327195165399</v>
      </c>
      <c r="R32" s="306">
        <v>0.16768358857605881</v>
      </c>
      <c r="S32" s="307">
        <f t="shared" si="8"/>
        <v>0.68328952739608506</v>
      </c>
      <c r="T32" s="312">
        <f>分析係数表!F35</f>
        <v>0.60548890850388704</v>
      </c>
      <c r="U32" s="309">
        <f t="shared" si="3"/>
        <v>0.41372423013519238</v>
      </c>
      <c r="V32" s="316">
        <f>分析係数表!D35</f>
        <v>4.0363234612300396E-2</v>
      </c>
      <c r="W32" s="287">
        <f t="shared" si="4"/>
        <v>0</v>
      </c>
      <c r="X32" s="312">
        <f>分析係数表!E35</f>
        <v>3.9154079363329694E-2</v>
      </c>
      <c r="Y32" s="288">
        <f t="shared" si="0"/>
        <v>0</v>
      </c>
    </row>
    <row r="33" spans="1:25">
      <c r="A33" s="278">
        <v>29</v>
      </c>
      <c r="B33" s="268" t="s">
        <v>93</v>
      </c>
      <c r="C33" s="283"/>
      <c r="D33" s="294">
        <f>投入係数表!K33</f>
        <v>9.6909109456288893E-4</v>
      </c>
      <c r="E33" s="302">
        <f t="shared" si="9"/>
        <v>9.6909109456288889E-2</v>
      </c>
      <c r="F33" s="312">
        <f>分析係数表!C36</f>
        <v>0.99118010215945485</v>
      </c>
      <c r="G33" s="302">
        <f t="shared" si="1"/>
        <v>9.6054381011066212E-2</v>
      </c>
      <c r="H33" s="302">
        <v>0.26379754108844439</v>
      </c>
      <c r="I33" s="302">
        <f t="shared" si="6"/>
        <v>0.26379754108844439</v>
      </c>
      <c r="J33" s="294">
        <f>分析係数表!G36</f>
        <v>5.8650173764370726E-2</v>
      </c>
      <c r="K33" s="304">
        <f t="shared" si="7"/>
        <v>1.5471771623450989E-2</v>
      </c>
      <c r="L33" s="49"/>
      <c r="M33" s="50"/>
      <c r="N33" s="314">
        <f>分析係数表!I36</f>
        <v>0.2375179181177472</v>
      </c>
      <c r="O33" s="306">
        <f t="shared" si="5"/>
        <v>0.59113193921971174</v>
      </c>
      <c r="P33" s="312">
        <f>分析係数表!C36</f>
        <v>0.99118010215945485</v>
      </c>
      <c r="Q33" s="306">
        <f t="shared" si="2"/>
        <v>0.58591821590551052</v>
      </c>
      <c r="R33" s="306">
        <v>0.64059902468805818</v>
      </c>
      <c r="S33" s="307">
        <f t="shared" si="8"/>
        <v>0.90439656577650251</v>
      </c>
      <c r="T33" s="312">
        <f>分析係数表!F36</f>
        <v>0.81306518983088305</v>
      </c>
      <c r="U33" s="309">
        <f t="shared" si="3"/>
        <v>0.73533336543547068</v>
      </c>
      <c r="V33" s="316">
        <f>分析係数表!D36</f>
        <v>1.5774342104513773E-2</v>
      </c>
      <c r="W33" s="287">
        <f t="shared" si="4"/>
        <v>0</v>
      </c>
      <c r="X33" s="312">
        <f>分析係数表!E36</f>
        <v>1.3229670821596217E-2</v>
      </c>
      <c r="Y33" s="288">
        <f t="shared" si="0"/>
        <v>0</v>
      </c>
    </row>
    <row r="34" spans="1:25">
      <c r="A34" s="278">
        <v>30</v>
      </c>
      <c r="B34" s="268" t="s">
        <v>94</v>
      </c>
      <c r="C34" s="283"/>
      <c r="D34" s="294">
        <f>投入係数表!K34</f>
        <v>3.8392037422946328E-2</v>
      </c>
      <c r="E34" s="302">
        <f t="shared" si="9"/>
        <v>3.8392037422946328</v>
      </c>
      <c r="F34" s="312">
        <f>分析係数表!C37</f>
        <v>0.58105140483022077</v>
      </c>
      <c r="G34" s="302">
        <f t="shared" si="1"/>
        <v>2.2307747278897372</v>
      </c>
      <c r="H34" s="302">
        <v>2.5029863604329949</v>
      </c>
      <c r="I34" s="302">
        <f t="shared" si="6"/>
        <v>2.5029863604329949</v>
      </c>
      <c r="J34" s="294">
        <f>分析係数表!G37</f>
        <v>0.40235165952905672</v>
      </c>
      <c r="K34" s="304">
        <f t="shared" si="7"/>
        <v>1.0070807158988093</v>
      </c>
      <c r="L34" s="49"/>
      <c r="M34" s="50"/>
      <c r="N34" s="314">
        <f>分析係数表!I37</f>
        <v>4.2719417558337268E-2</v>
      </c>
      <c r="O34" s="306">
        <f t="shared" si="5"/>
        <v>0.10631960882663882</v>
      </c>
      <c r="P34" s="312">
        <f>分析係数表!C37</f>
        <v>0.58105140483022077</v>
      </c>
      <c r="Q34" s="306">
        <f t="shared" si="2"/>
        <v>6.1777158069718029E-2</v>
      </c>
      <c r="R34" s="306">
        <v>8.3421301679567461E-2</v>
      </c>
      <c r="S34" s="307">
        <f t="shared" si="8"/>
        <v>2.5864076621125625</v>
      </c>
      <c r="T34" s="312">
        <f>分析係数表!F37</f>
        <v>0.63403708963374472</v>
      </c>
      <c r="U34" s="309">
        <f t="shared" si="3"/>
        <v>1.6398783866922668</v>
      </c>
      <c r="V34" s="316">
        <f>分析係数表!D37</f>
        <v>7.9200513574427991E-2</v>
      </c>
      <c r="W34" s="287">
        <f t="shared" si="4"/>
        <v>0</v>
      </c>
      <c r="X34" s="312">
        <f>分析係数表!E37</f>
        <v>7.3600662533244779E-2</v>
      </c>
      <c r="Y34" s="288">
        <f t="shared" si="0"/>
        <v>0</v>
      </c>
    </row>
    <row r="35" spans="1:25">
      <c r="A35" s="278">
        <v>31</v>
      </c>
      <c r="B35" s="268" t="s">
        <v>95</v>
      </c>
      <c r="C35" s="283"/>
      <c r="D35" s="294">
        <f>投入係数表!K35</f>
        <v>1.2532606636452399E-3</v>
      </c>
      <c r="E35" s="302">
        <f t="shared" si="9"/>
        <v>0.12532606636452398</v>
      </c>
      <c r="F35" s="312">
        <f>分析係数表!C38</f>
        <v>0.47456671407271833</v>
      </c>
      <c r="G35" s="302">
        <f t="shared" si="1"/>
        <v>5.9475579502271572E-2</v>
      </c>
      <c r="H35" s="302">
        <v>0.16227310636808825</v>
      </c>
      <c r="I35" s="302">
        <f t="shared" si="6"/>
        <v>0.16227310636808825</v>
      </c>
      <c r="J35" s="294">
        <f>分析係数表!G38</f>
        <v>0.18003386475673192</v>
      </c>
      <c r="K35" s="304">
        <f t="shared" si="7"/>
        <v>2.9214654485527174E-2</v>
      </c>
      <c r="L35" s="49"/>
      <c r="M35" s="50"/>
      <c r="N35" s="314">
        <f>分析係数表!I38</f>
        <v>5.150358926080905E-2</v>
      </c>
      <c r="O35" s="306">
        <f t="shared" si="5"/>
        <v>0.1281815571548777</v>
      </c>
      <c r="P35" s="312">
        <f>分析係数表!C38</f>
        <v>0.47456671407271833</v>
      </c>
      <c r="Q35" s="306">
        <f t="shared" si="2"/>
        <v>6.0830700383714645E-2</v>
      </c>
      <c r="R35" s="306">
        <v>8.4994761129442681E-2</v>
      </c>
      <c r="S35" s="307">
        <f t="shared" si="8"/>
        <v>0.24726786749753094</v>
      </c>
      <c r="T35" s="312">
        <f>分析係数表!F38</f>
        <v>0.4997199825516766</v>
      </c>
      <c r="U35" s="309">
        <f t="shared" si="3"/>
        <v>0.12356469443145644</v>
      </c>
      <c r="V35" s="316">
        <f>分析係数表!D38</f>
        <v>3.5590827435143364E-2</v>
      </c>
      <c r="W35" s="287">
        <f t="shared" si="4"/>
        <v>0</v>
      </c>
      <c r="X35" s="312">
        <f>分析係数表!E38</f>
        <v>3.1059891839156476E-2</v>
      </c>
      <c r="Y35" s="288">
        <f t="shared" si="0"/>
        <v>0</v>
      </c>
    </row>
    <row r="36" spans="1:25">
      <c r="A36" s="278">
        <v>32</v>
      </c>
      <c r="B36" s="268" t="s">
        <v>67</v>
      </c>
      <c r="C36" s="283"/>
      <c r="D36" s="294">
        <f>投入係数表!K36</f>
        <v>0</v>
      </c>
      <c r="E36" s="302">
        <f t="shared" si="9"/>
        <v>0</v>
      </c>
      <c r="F36" s="312">
        <f>分析係数表!C39</f>
        <v>1</v>
      </c>
      <c r="G36" s="302">
        <f t="shared" si="1"/>
        <v>0</v>
      </c>
      <c r="H36" s="302">
        <v>2.8173837020720342E-2</v>
      </c>
      <c r="I36" s="302">
        <f t="shared" si="6"/>
        <v>2.8173837020720342E-2</v>
      </c>
      <c r="J36" s="294">
        <f>分析係数表!G39</f>
        <v>0.33345520667958617</v>
      </c>
      <c r="K36" s="304">
        <f t="shared" si="7"/>
        <v>9.3947126467012788E-3</v>
      </c>
      <c r="L36" s="49"/>
      <c r="M36" s="50"/>
      <c r="N36" s="314">
        <f>分析係数表!I39</f>
        <v>5.0851604954235139E-3</v>
      </c>
      <c r="O36" s="306">
        <f t="shared" si="5"/>
        <v>1.2655890590170029E-2</v>
      </c>
      <c r="P36" s="312">
        <f>分析係数表!C39</f>
        <v>1</v>
      </c>
      <c r="Q36" s="306">
        <f t="shared" si="2"/>
        <v>1.2655890590170029E-2</v>
      </c>
      <c r="R36" s="306">
        <v>1.3229006005175306E-2</v>
      </c>
      <c r="S36" s="307">
        <f t="shared" si="8"/>
        <v>4.1402843025895648E-2</v>
      </c>
      <c r="T36" s="312">
        <f>分析係数表!F39</f>
        <v>0.70859596344355691</v>
      </c>
      <c r="U36" s="309">
        <f t="shared" si="3"/>
        <v>2.9337887443236878E-2</v>
      </c>
      <c r="V36" s="316">
        <f>分析係数表!D39</f>
        <v>4.8027598057070089E-2</v>
      </c>
      <c r="W36" s="287">
        <f t="shared" si="4"/>
        <v>0</v>
      </c>
      <c r="X36" s="312">
        <f>分析係数表!E39</f>
        <v>4.8027598057070089E-2</v>
      </c>
      <c r="Y36" s="288">
        <f t="shared" si="0"/>
        <v>0</v>
      </c>
    </row>
    <row r="37" spans="1:25">
      <c r="A37" s="278">
        <v>33</v>
      </c>
      <c r="B37" s="268" t="s">
        <v>96</v>
      </c>
      <c r="C37" s="283"/>
      <c r="D37" s="294">
        <f>投入係数表!K37</f>
        <v>6.5577592865157899E-5</v>
      </c>
      <c r="E37" s="302">
        <f t="shared" si="9"/>
        <v>6.5577592865157901E-3</v>
      </c>
      <c r="F37" s="312">
        <f>分析係数表!C40</f>
        <v>0.78927678494152065</v>
      </c>
      <c r="G37" s="302">
        <f t="shared" si="1"/>
        <v>5.1758871660815831E-3</v>
      </c>
      <c r="H37" s="302">
        <v>1.4651740150555058E-2</v>
      </c>
      <c r="I37" s="302">
        <f t="shared" si="6"/>
        <v>1.4651740150555058E-2</v>
      </c>
      <c r="J37" s="294">
        <f>分析係数表!G40</f>
        <v>0.52314226927728547</v>
      </c>
      <c r="K37" s="304">
        <f t="shared" si="7"/>
        <v>7.6649445912224893E-3</v>
      </c>
      <c r="L37" s="49"/>
      <c r="M37" s="50"/>
      <c r="N37" s="314">
        <f>分析係数表!I40</f>
        <v>3.428475595158087E-2</v>
      </c>
      <c r="O37" s="306">
        <f t="shared" si="5"/>
        <v>8.5327517317179746E-2</v>
      </c>
      <c r="P37" s="312">
        <f>分析係数表!C40</f>
        <v>0.78927678494152065</v>
      </c>
      <c r="Q37" s="306">
        <f t="shared" si="2"/>
        <v>6.7347028535145556E-2</v>
      </c>
      <c r="R37" s="306">
        <v>6.8741862422761202E-2</v>
      </c>
      <c r="S37" s="307">
        <f t="shared" si="8"/>
        <v>8.3393602573316267E-2</v>
      </c>
      <c r="T37" s="312">
        <f>分析係数表!F40</f>
        <v>0.70623799726049996</v>
      </c>
      <c r="U37" s="309">
        <f t="shared" si="3"/>
        <v>5.8895730865716957E-2</v>
      </c>
      <c r="V37" s="316">
        <f>分析係数表!D40</f>
        <v>9.0697433955161888E-2</v>
      </c>
      <c r="W37" s="287">
        <f t="shared" si="4"/>
        <v>0</v>
      </c>
      <c r="X37" s="312">
        <f>分析係数表!E40</f>
        <v>9.0562666353757981E-2</v>
      </c>
      <c r="Y37" s="288">
        <f t="shared" si="0"/>
        <v>0</v>
      </c>
    </row>
    <row r="38" spans="1:25">
      <c r="A38" s="278">
        <v>34</v>
      </c>
      <c r="B38" s="268" t="s">
        <v>97</v>
      </c>
      <c r="C38" s="283"/>
      <c r="D38" s="294">
        <f>投入係数表!K38</f>
        <v>0</v>
      </c>
      <c r="E38" s="302">
        <f t="shared" si="9"/>
        <v>0</v>
      </c>
      <c r="F38" s="312">
        <f>分析係数表!C41</f>
        <v>0.99594790611943085</v>
      </c>
      <c r="G38" s="302">
        <f t="shared" si="1"/>
        <v>0</v>
      </c>
      <c r="H38" s="302">
        <v>3.4516346795135872E-3</v>
      </c>
      <c r="I38" s="302">
        <f t="shared" si="6"/>
        <v>3.4516346795135872E-3</v>
      </c>
      <c r="J38" s="294">
        <f>分析係数表!G41</f>
        <v>0.50896339569449323</v>
      </c>
      <c r="K38" s="304">
        <f t="shared" si="7"/>
        <v>1.7567557071821091E-3</v>
      </c>
      <c r="L38" s="49"/>
      <c r="M38" s="50"/>
      <c r="N38" s="314">
        <f>分析係数表!I41</f>
        <v>5.504775199299148E-2</v>
      </c>
      <c r="O38" s="306">
        <f t="shared" si="5"/>
        <v>0.1370022297398682</v>
      </c>
      <c r="P38" s="312">
        <f>分析係数表!C41</f>
        <v>0.99594790611943085</v>
      </c>
      <c r="Q38" s="306">
        <f t="shared" si="2"/>
        <v>0.13644708384311494</v>
      </c>
      <c r="R38" s="306">
        <v>0.13868076478319374</v>
      </c>
      <c r="S38" s="307">
        <f t="shared" si="8"/>
        <v>0.14213239946270734</v>
      </c>
      <c r="T38" s="312">
        <f>分析係数表!F41</f>
        <v>0.58132099287543681</v>
      </c>
      <c r="U38" s="309">
        <f t="shared" si="3"/>
        <v>8.2624547575429225E-2</v>
      </c>
      <c r="V38" s="316">
        <f>分析係数表!D41</f>
        <v>0.12149342216939719</v>
      </c>
      <c r="W38" s="287">
        <f t="shared" si="4"/>
        <v>0</v>
      </c>
      <c r="X38" s="312">
        <f>分析係数表!E41</f>
        <v>0.11755967401821014</v>
      </c>
      <c r="Y38" s="288">
        <f t="shared" si="0"/>
        <v>0</v>
      </c>
    </row>
    <row r="39" spans="1:25">
      <c r="A39" s="278">
        <v>35</v>
      </c>
      <c r="B39" s="268" t="s">
        <v>3</v>
      </c>
      <c r="C39" s="283"/>
      <c r="D39" s="294">
        <f>投入係数表!K39</f>
        <v>3.060287667040702E-4</v>
      </c>
      <c r="E39" s="302">
        <f>$C$13*D39</f>
        <v>3.0602876670407019E-2</v>
      </c>
      <c r="F39" s="312">
        <f>分析係数表!C42</f>
        <v>0.9655414908579466</v>
      </c>
      <c r="G39" s="302">
        <f>E39*F39</f>
        <v>2.9548347164886666E-2</v>
      </c>
      <c r="H39" s="302">
        <v>4.5212917082923257E-2</v>
      </c>
      <c r="I39" s="302">
        <f>C39+H39</f>
        <v>4.5212917082923257E-2</v>
      </c>
      <c r="J39" s="294">
        <f>分析係数表!G42</f>
        <v>0.53299358903562055</v>
      </c>
      <c r="K39" s="304">
        <f>I39*J39</f>
        <v>2.4098194946797186E-2</v>
      </c>
      <c r="L39" s="49"/>
      <c r="M39" s="50"/>
      <c r="N39" s="314">
        <f>分析係数表!I42</f>
        <v>1.3420289237220641E-2</v>
      </c>
      <c r="O39" s="306">
        <f t="shared" si="5"/>
        <v>3.3400265818071359E-2</v>
      </c>
      <c r="P39" s="312">
        <f>分析係数表!C42</f>
        <v>0.9655414908579466</v>
      </c>
      <c r="Q39" s="306">
        <f>O39*P39</f>
        <v>3.2249342453032334E-2</v>
      </c>
      <c r="R39" s="306">
        <v>3.4656859893870538E-2</v>
      </c>
      <c r="S39" s="307">
        <f>I39+R39</f>
        <v>7.9869776976793788E-2</v>
      </c>
      <c r="T39" s="312">
        <f>分析係数表!F42</f>
        <v>0.58706867988829459</v>
      </c>
      <c r="U39" s="309">
        <f t="shared" si="3"/>
        <v>4.688904453273883E-2</v>
      </c>
      <c r="V39" s="316">
        <f>分析係数表!D42</f>
        <v>0.12536880137580664</v>
      </c>
      <c r="W39" s="287">
        <f t="shared" si="4"/>
        <v>0</v>
      </c>
      <c r="X39" s="312">
        <f>分析係数表!E42</f>
        <v>0.11770088827882173</v>
      </c>
      <c r="Y39" s="288">
        <f t="shared" si="0"/>
        <v>0</v>
      </c>
    </row>
    <row r="40" spans="1:25">
      <c r="A40" s="278">
        <v>36</v>
      </c>
      <c r="B40" s="268" t="s">
        <v>98</v>
      </c>
      <c r="C40" s="283"/>
      <c r="D40" s="294">
        <f>投入係数表!K40</f>
        <v>1.3501697731015287E-2</v>
      </c>
      <c r="E40" s="302">
        <f>$C$13*D40</f>
        <v>1.3501697731015287</v>
      </c>
      <c r="F40" s="312">
        <f>分析係数表!C43</f>
        <v>0.68354347123018677</v>
      </c>
      <c r="G40" s="302">
        <f>E40*F40</f>
        <v>0.9228997334558926</v>
      </c>
      <c r="H40" s="302">
        <v>1.5278967553661562</v>
      </c>
      <c r="I40" s="302">
        <f>C40+H40</f>
        <v>1.5278967553661562</v>
      </c>
      <c r="J40" s="294">
        <f>分析係数表!G43</f>
        <v>0.37257380440005849</v>
      </c>
      <c r="K40" s="304">
        <f>I40*J40</f>
        <v>0.5692543068772743</v>
      </c>
      <c r="L40" s="49"/>
      <c r="M40" s="50"/>
      <c r="N40" s="314">
        <f>分析係数表!I43</f>
        <v>1.4147055315786071E-2</v>
      </c>
      <c r="O40" s="306">
        <f t="shared" si="5"/>
        <v>3.520903310933951E-2</v>
      </c>
      <c r="P40" s="312">
        <f>分析係数表!C43</f>
        <v>0.68354347123018677</v>
      </c>
      <c r="Q40" s="306">
        <f>O40*P40</f>
        <v>2.4066904710216504E-2</v>
      </c>
      <c r="R40" s="306">
        <v>0.11382295498819639</v>
      </c>
      <c r="S40" s="307">
        <f>I40+R40</f>
        <v>1.6417197103543526</v>
      </c>
      <c r="T40" s="312">
        <f>分析係数表!F43</f>
        <v>0.62240825035949521</v>
      </c>
      <c r="U40" s="309">
        <f t="shared" si="3"/>
        <v>1.0218198925023498</v>
      </c>
      <c r="V40" s="316">
        <f>分析係数表!D43</f>
        <v>0.13048156468325811</v>
      </c>
      <c r="W40" s="287">
        <f t="shared" si="4"/>
        <v>0</v>
      </c>
      <c r="X40" s="312">
        <f>分析係数表!E43</f>
        <v>0.11291103502841897</v>
      </c>
      <c r="Y40" s="288">
        <f t="shared" si="0"/>
        <v>0</v>
      </c>
    </row>
    <row r="41" spans="1:25">
      <c r="A41" s="278">
        <v>37</v>
      </c>
      <c r="B41" s="268" t="s">
        <v>99</v>
      </c>
      <c r="C41" s="283"/>
      <c r="D41" s="294">
        <f>投入係数表!K41</f>
        <v>5.8291193657918133E-5</v>
      </c>
      <c r="E41" s="302">
        <f>$C$13*D41</f>
        <v>5.8291193657918133E-3</v>
      </c>
      <c r="F41" s="312">
        <f>分析係数表!C44</f>
        <v>0.55987382763194615</v>
      </c>
      <c r="G41" s="302">
        <f>E41*F41</f>
        <v>3.2635713710493651E-3</v>
      </c>
      <c r="H41" s="302">
        <v>7.7093026682780383E-3</v>
      </c>
      <c r="I41" s="302">
        <f>C41+H41</f>
        <v>7.7093026682780383E-3</v>
      </c>
      <c r="J41" s="294">
        <f>分析係数表!G44</f>
        <v>0.32381925449611038</v>
      </c>
      <c r="K41" s="304">
        <f>I41*J41</f>
        <v>2.4964206427266688E-3</v>
      </c>
      <c r="L41" s="49"/>
      <c r="M41" s="50"/>
      <c r="N41" s="314">
        <f>分析係数表!I44</f>
        <v>0.11509284654657072</v>
      </c>
      <c r="O41" s="306">
        <f t="shared" si="5"/>
        <v>0.28644178977547008</v>
      </c>
      <c r="P41" s="312">
        <f>分析係数表!C44</f>
        <v>0.55987382763194615</v>
      </c>
      <c r="Q41" s="306">
        <f>O41*P41</f>
        <v>0.16037126123533768</v>
      </c>
      <c r="R41" s="306">
        <v>0.16468376691272968</v>
      </c>
      <c r="S41" s="307">
        <f>I41+R41</f>
        <v>0.17239306958100772</v>
      </c>
      <c r="T41" s="312">
        <f>分析係数表!F44</f>
        <v>0.5344179716450459</v>
      </c>
      <c r="U41" s="309">
        <f t="shared" si="3"/>
        <v>9.2129954571145409E-2</v>
      </c>
      <c r="V41" s="316">
        <f>分析係数表!D44</f>
        <v>0.19836337849438287</v>
      </c>
      <c r="W41" s="287">
        <f t="shared" si="4"/>
        <v>0</v>
      </c>
      <c r="X41" s="312">
        <f>分析係数表!E44</f>
        <v>0.16230318686650563</v>
      </c>
      <c r="Y41" s="288">
        <f t="shared" si="0"/>
        <v>0</v>
      </c>
    </row>
    <row r="42" spans="1:25">
      <c r="A42" s="278">
        <v>38</v>
      </c>
      <c r="B42" s="268" t="s">
        <v>4</v>
      </c>
      <c r="C42" s="283"/>
      <c r="D42" s="294">
        <f>投入係数表!K42</f>
        <v>7.2863992072397658E-5</v>
      </c>
      <c r="E42" s="302">
        <f>$C$13*D42</f>
        <v>7.286399207239766E-3</v>
      </c>
      <c r="F42" s="312">
        <f>分析係数表!C45</f>
        <v>1</v>
      </c>
      <c r="G42" s="302">
        <f>E42*F42</f>
        <v>7.286399207239766E-3</v>
      </c>
      <c r="H42" s="302">
        <v>2.1622220070321121E-2</v>
      </c>
      <c r="I42" s="302">
        <f>C42+H42</f>
        <v>2.1622220070321121E-2</v>
      </c>
      <c r="J42" s="294">
        <f>分析係数表!G45</f>
        <v>0</v>
      </c>
      <c r="K42" s="304">
        <f>I42*J42</f>
        <v>0</v>
      </c>
      <c r="L42" s="49"/>
      <c r="M42" s="50"/>
      <c r="N42" s="314">
        <f>分析係数表!I45</f>
        <v>0</v>
      </c>
      <c r="O42" s="306">
        <f t="shared" si="5"/>
        <v>0</v>
      </c>
      <c r="P42" s="312">
        <f>分析係数表!C45</f>
        <v>1</v>
      </c>
      <c r="Q42" s="306">
        <f>O42*P42</f>
        <v>0</v>
      </c>
      <c r="R42" s="306">
        <v>2.8115441386201354E-3</v>
      </c>
      <c r="S42" s="307">
        <f>I42+R42</f>
        <v>2.4433764208941257E-2</v>
      </c>
      <c r="T42" s="312">
        <f>分析係数表!F45</f>
        <v>0</v>
      </c>
      <c r="U42" s="309">
        <f t="shared" si="3"/>
        <v>0</v>
      </c>
      <c r="V42" s="316">
        <f>分析係数表!D45</f>
        <v>0</v>
      </c>
      <c r="W42" s="287">
        <f t="shared" si="4"/>
        <v>0</v>
      </c>
      <c r="X42" s="312">
        <f>分析係数表!E45</f>
        <v>0</v>
      </c>
      <c r="Y42" s="288">
        <f t="shared" si="0"/>
        <v>0</v>
      </c>
    </row>
    <row r="43" spans="1:25">
      <c r="A43" s="278">
        <v>39</v>
      </c>
      <c r="B43" s="268" t="s">
        <v>5</v>
      </c>
      <c r="C43" s="283"/>
      <c r="D43" s="294">
        <f>投入係数表!K43</f>
        <v>3.869077979044316E-3</v>
      </c>
      <c r="E43" s="302">
        <f>$C$13*D43</f>
        <v>0.38690779790443158</v>
      </c>
      <c r="F43" s="312">
        <f>分析係数表!C46</f>
        <v>0.63561708735819755</v>
      </c>
      <c r="G43" s="302">
        <f>E43*F43</f>
        <v>0.24592520758018893</v>
      </c>
      <c r="H43" s="302">
        <v>0.27758488201375903</v>
      </c>
      <c r="I43" s="302">
        <f>C43+H43</f>
        <v>0.27758488201375903</v>
      </c>
      <c r="J43" s="294">
        <f>分析係数表!G46</f>
        <v>7.4261727822867345E-3</v>
      </c>
      <c r="K43" s="304">
        <f>I43*J43</f>
        <v>2.0613932955848516E-3</v>
      </c>
      <c r="L43" s="49"/>
      <c r="M43" s="50"/>
      <c r="N43" s="314">
        <f>分析係数表!I46</f>
        <v>7.1346566917706757E-6</v>
      </c>
      <c r="O43" s="306">
        <f t="shared" si="5"/>
        <v>1.7756653810776905E-5</v>
      </c>
      <c r="P43" s="312">
        <f>分析係数表!C46</f>
        <v>0.63561708735819755</v>
      </c>
      <c r="Q43" s="306">
        <f>O43*P43</f>
        <v>1.1286432576433856E-5</v>
      </c>
      <c r="R43" s="306">
        <v>5.6466634181743039E-3</v>
      </c>
      <c r="S43" s="307">
        <f>I43+R43</f>
        <v>0.28323154543193335</v>
      </c>
      <c r="T43" s="312">
        <f>分析係数表!F46</f>
        <v>0.64740426293918441</v>
      </c>
      <c r="U43" s="309">
        <f t="shared" si="3"/>
        <v>0.18336530991148695</v>
      </c>
      <c r="V43" s="316">
        <f>分析係数表!D46</f>
        <v>3.6867524451068895E-3</v>
      </c>
      <c r="W43" s="287">
        <f t="shared" si="4"/>
        <v>0</v>
      </c>
      <c r="X43" s="312">
        <f>分析係数表!E46</f>
        <v>3.6024838177901608E-3</v>
      </c>
      <c r="Y43" s="288">
        <f t="shared" si="0"/>
        <v>0</v>
      </c>
    </row>
    <row r="44" spans="1:25">
      <c r="A44" s="279">
        <v>40</v>
      </c>
      <c r="B44" s="276" t="s">
        <v>298</v>
      </c>
      <c r="C44" s="289">
        <f>SUM(C5:C43)</f>
        <v>100</v>
      </c>
      <c r="D44" s="296">
        <f>投入係数表!K44</f>
        <v>0.73446175369056121</v>
      </c>
      <c r="E44" s="303">
        <f>SUM(E5:E43)</f>
        <v>73.446175369056121</v>
      </c>
      <c r="F44" s="313">
        <f>分析係数表!C47</f>
        <v>0.59941121331825653</v>
      </c>
      <c r="G44" s="303">
        <f>SUM(G5:G43)</f>
        <v>8.6175390185242016</v>
      </c>
      <c r="H44" s="303">
        <f>SUM(H5:H43)</f>
        <v>10.829930734217955</v>
      </c>
      <c r="I44" s="303">
        <f>SUM(I5:I43)</f>
        <v>110.82993073421797</v>
      </c>
      <c r="J44" s="296">
        <f>分析係数表!G47</f>
        <v>0.26745444124294698</v>
      </c>
      <c r="K44" s="305">
        <f>SUM(K5:K43)</f>
        <v>4.1137005293333289</v>
      </c>
      <c r="L44" s="318">
        <f>'データ入力（最終需要額等）'!$H$32</f>
        <v>0.60499999999999998</v>
      </c>
      <c r="M44" s="303">
        <f>K44*L44</f>
        <v>2.4887888202466639</v>
      </c>
      <c r="N44" s="315">
        <f>分析係数表!I47</f>
        <v>1</v>
      </c>
      <c r="O44" s="303">
        <f>SUM(O5:O43)</f>
        <v>2.4887888202466635</v>
      </c>
      <c r="P44" s="313">
        <f>分析係数表!C47</f>
        <v>0.59941121331825653</v>
      </c>
      <c r="Q44" s="303">
        <f>SUM(Q5:Q43)</f>
        <v>1.5481640176375653</v>
      </c>
      <c r="R44" s="303">
        <f>SUM(R5:R43)</f>
        <v>1.9343753397595262</v>
      </c>
      <c r="S44" s="308">
        <f>SUM(S5:S43)</f>
        <v>112.76430607397748</v>
      </c>
      <c r="T44" s="313">
        <f>分析係数表!F47</f>
        <v>0.52032812004185636</v>
      </c>
      <c r="U44" s="310">
        <f>SUM(U5:U43)</f>
        <v>33.043863848715731</v>
      </c>
      <c r="V44" s="317">
        <f>分析係数表!D47</f>
        <v>6.7043132898265148E-2</v>
      </c>
      <c r="W44" s="290">
        <f>SUM(W5:W43)</f>
        <v>1</v>
      </c>
      <c r="X44" s="313">
        <f>分析係数表!E47</f>
        <v>6.0489972943054145E-2</v>
      </c>
      <c r="Y44" s="291">
        <f>SUM(Y5:Y43)</f>
        <v>1</v>
      </c>
    </row>
    <row r="45" spans="1:25">
      <c r="B45" s="292" t="s">
        <v>299</v>
      </c>
      <c r="C45" s="104" t="s">
        <v>300</v>
      </c>
      <c r="D45" s="104" t="s">
        <v>301</v>
      </c>
      <c r="E45" s="104"/>
      <c r="F45" s="104" t="s">
        <v>131</v>
      </c>
      <c r="G45" s="104"/>
      <c r="H45" s="104" t="s">
        <v>302</v>
      </c>
      <c r="I45" s="104"/>
      <c r="J45" s="104" t="s">
        <v>131</v>
      </c>
      <c r="K45" s="104"/>
      <c r="L45" s="104" t="s">
        <v>300</v>
      </c>
      <c r="M45" s="104"/>
      <c r="N45" s="104" t="s">
        <v>131</v>
      </c>
      <c r="O45" s="104"/>
      <c r="P45" s="104" t="s">
        <v>131</v>
      </c>
      <c r="Q45" s="104"/>
      <c r="R45" s="104"/>
      <c r="S45" s="104" t="s">
        <v>302</v>
      </c>
      <c r="T45" s="104" t="s">
        <v>131</v>
      </c>
      <c r="U45" s="104"/>
      <c r="V45" s="104" t="s">
        <v>131</v>
      </c>
      <c r="W45" s="104"/>
      <c r="X45" s="104" t="s">
        <v>131</v>
      </c>
      <c r="Y45" s="293"/>
    </row>
    <row r="46" spans="1:25">
      <c r="B46" s="83" t="s">
        <v>303</v>
      </c>
    </row>
  </sheetData>
  <phoneticPr fontId="3"/>
  <pageMargins left="0.78740157480314965" right="0" top="0.82677165354330717" bottom="0.78740157480314965" header="0.51181102362204722" footer="0.51181102362204722"/>
  <pageSetup paperSize="9" scale="80" orientation="portrait" r:id="rId1"/>
  <headerFooter alignWithMargins="0">
    <oddFooter>&amp;C&amp;"Fj丸ゴシック体-L,標準"&amp;12- 43 -</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DAA0C-E9EA-49E0-AF48-CF855EAA0DEF}">
  <dimension ref="A1:Y46"/>
  <sheetViews>
    <sheetView showGridLines="0"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8.1640625" defaultRowHeight="11"/>
  <cols>
    <col min="1" max="1" width="2.75" style="83" customWidth="1"/>
    <col min="2" max="2" width="17.5" style="83" customWidth="1"/>
    <col min="3" max="3" width="8.58203125" style="83" customWidth="1"/>
    <col min="4" max="4" width="8.1640625" style="83" customWidth="1"/>
    <col min="5" max="5" width="8.25" style="83" bestFit="1" customWidth="1"/>
    <col min="6" max="16384" width="8.1640625" style="83"/>
  </cols>
  <sheetData>
    <row r="1" spans="1:25" ht="13">
      <c r="B1" s="284" t="s">
        <v>257</v>
      </c>
      <c r="F1" s="285"/>
      <c r="G1" s="83" t="s">
        <v>374</v>
      </c>
    </row>
    <row r="2" spans="1:25">
      <c r="B2" s="83" t="s">
        <v>113</v>
      </c>
      <c r="S2" s="83" t="s">
        <v>259</v>
      </c>
      <c r="U2" s="286" t="s">
        <v>245</v>
      </c>
      <c r="W2" s="83" t="s">
        <v>233</v>
      </c>
      <c r="Y2" s="83" t="s">
        <v>260</v>
      </c>
    </row>
    <row r="3" spans="1:25" ht="44">
      <c r="B3" s="39"/>
      <c r="C3" s="40" t="s">
        <v>261</v>
      </c>
      <c r="D3" s="40" t="s">
        <v>319</v>
      </c>
      <c r="E3" s="40" t="s">
        <v>263</v>
      </c>
      <c r="F3" s="40" t="s">
        <v>264</v>
      </c>
      <c r="G3" s="40" t="s">
        <v>265</v>
      </c>
      <c r="H3" s="40" t="s">
        <v>266</v>
      </c>
      <c r="I3" s="40" t="s">
        <v>267</v>
      </c>
      <c r="J3" s="40" t="s">
        <v>268</v>
      </c>
      <c r="K3" s="41" t="s">
        <v>269</v>
      </c>
      <c r="L3" s="40" t="s">
        <v>402</v>
      </c>
      <c r="M3" s="40" t="s">
        <v>270</v>
      </c>
      <c r="N3" s="40" t="s">
        <v>186</v>
      </c>
      <c r="O3" s="40" t="s">
        <v>270</v>
      </c>
      <c r="P3" s="40" t="s">
        <v>264</v>
      </c>
      <c r="Q3" s="40" t="s">
        <v>271</v>
      </c>
      <c r="R3" s="40" t="s">
        <v>272</v>
      </c>
      <c r="S3" s="42" t="s">
        <v>273</v>
      </c>
      <c r="T3" s="40" t="s">
        <v>403</v>
      </c>
      <c r="U3" s="43" t="s">
        <v>245</v>
      </c>
      <c r="V3" s="44" t="s">
        <v>274</v>
      </c>
      <c r="W3" s="42" t="s">
        <v>275</v>
      </c>
      <c r="X3" s="40" t="s">
        <v>276</v>
      </c>
      <c r="Y3" s="43" t="s">
        <v>277</v>
      </c>
    </row>
    <row r="4" spans="1:25" ht="19">
      <c r="B4" s="45"/>
      <c r="C4" s="46" t="s">
        <v>197</v>
      </c>
      <c r="D4" s="46" t="s">
        <v>198</v>
      </c>
      <c r="E4" s="46" t="s">
        <v>278</v>
      </c>
      <c r="F4" s="46" t="s">
        <v>200</v>
      </c>
      <c r="G4" s="46" t="s">
        <v>279</v>
      </c>
      <c r="H4" s="46" t="s">
        <v>280</v>
      </c>
      <c r="I4" s="46" t="s">
        <v>281</v>
      </c>
      <c r="J4" s="46" t="s">
        <v>282</v>
      </c>
      <c r="K4" s="47" t="s">
        <v>283</v>
      </c>
      <c r="L4" s="46" t="s">
        <v>284</v>
      </c>
      <c r="M4" s="46" t="s">
        <v>285</v>
      </c>
      <c r="N4" s="46" t="s">
        <v>286</v>
      </c>
      <c r="O4" s="46" t="s">
        <v>287</v>
      </c>
      <c r="P4" s="46" t="s">
        <v>288</v>
      </c>
      <c r="Q4" s="46" t="s">
        <v>289</v>
      </c>
      <c r="R4" s="46" t="s">
        <v>290</v>
      </c>
      <c r="S4" s="46" t="s">
        <v>291</v>
      </c>
      <c r="T4" s="48" t="s">
        <v>292</v>
      </c>
      <c r="U4" s="47" t="s">
        <v>293</v>
      </c>
      <c r="V4" s="46" t="s">
        <v>294</v>
      </c>
      <c r="W4" s="46" t="s">
        <v>295</v>
      </c>
      <c r="X4" s="46" t="s">
        <v>296</v>
      </c>
      <c r="Y4" s="47" t="s">
        <v>297</v>
      </c>
    </row>
    <row r="5" spans="1:25">
      <c r="A5" s="277">
        <v>1</v>
      </c>
      <c r="B5" s="268" t="s">
        <v>73</v>
      </c>
      <c r="C5" s="283"/>
      <c r="D5" s="312">
        <f>投入係数表!L5</f>
        <v>5.159954681626687E-3</v>
      </c>
      <c r="E5" s="302">
        <f>$C$14*D5</f>
        <v>0.51599546816266872</v>
      </c>
      <c r="F5" s="312">
        <f>分析係数表!C8</f>
        <v>0.17333290637377241</v>
      </c>
      <c r="G5" s="302">
        <f t="shared" ref="G5:G38" si="0">E5*F5</f>
        <v>8.9438994172330727E-2</v>
      </c>
      <c r="H5" s="302">
        <f t="array" ref="H5:H43">MMULT(逆行列係数表!C5:AO43,G5:G43)</f>
        <v>9.8155002074567357E-2</v>
      </c>
      <c r="I5" s="302">
        <f>C5+H5</f>
        <v>9.8155002074567357E-2</v>
      </c>
      <c r="J5" s="312">
        <f>分析係数表!G8</f>
        <v>0.15155149614048036</v>
      </c>
      <c r="K5" s="304">
        <f t="shared" ref="K5:K10" si="1">I5*J5</f>
        <v>1.4875537418072637E-2</v>
      </c>
      <c r="L5" s="49" t="s">
        <v>132</v>
      </c>
      <c r="M5" s="50" t="s">
        <v>132</v>
      </c>
      <c r="N5" s="314">
        <f>分析係数表!I8</f>
        <v>1.1299182227411633E-2</v>
      </c>
      <c r="O5" s="306">
        <f t="shared" ref="O5:O43" si="2">$M$44*N5</f>
        <v>0.20414328961655837</v>
      </c>
      <c r="P5" s="312">
        <f>分析係数表!C8</f>
        <v>0.17333290637377241</v>
      </c>
      <c r="Q5" s="306">
        <f t="shared" ref="Q5:Q12" si="3">O5*P5</f>
        <v>3.538474970594082E-2</v>
      </c>
      <c r="R5" s="306">
        <f t="array" ref="R5:R43">MMULT(逆行列係数表!C5:AO43,Q5:Q43)</f>
        <v>5.352395323056848E-2</v>
      </c>
      <c r="S5" s="307">
        <f t="shared" ref="S5:S38" si="4">I5+R5</f>
        <v>0.15167895530513584</v>
      </c>
      <c r="T5" s="312">
        <f>分析係数表!F8</f>
        <v>0.42721038226158625</v>
      </c>
      <c r="U5" s="309">
        <f>S5*T5</f>
        <v>6.4798824476945141E-2</v>
      </c>
      <c r="V5" s="316">
        <f>分析係数表!D8</f>
        <v>0.32298797552049696</v>
      </c>
      <c r="W5" s="287">
        <f>ROUND(S5*V5,0)</f>
        <v>0</v>
      </c>
      <c r="X5" s="312">
        <f>分析係数表!E8</f>
        <v>0.12265584155979949</v>
      </c>
      <c r="Y5" s="288">
        <f>ROUND(S5*X5,0)</f>
        <v>0</v>
      </c>
    </row>
    <row r="6" spans="1:25">
      <c r="A6" s="278">
        <v>2</v>
      </c>
      <c r="B6" s="268" t="s">
        <v>74</v>
      </c>
      <c r="C6" s="283"/>
      <c r="D6" s="312">
        <f>投入係数表!L6</f>
        <v>0</v>
      </c>
      <c r="E6" s="302">
        <f t="shared" ref="E6:E38" si="5">$C$14*D6</f>
        <v>0</v>
      </c>
      <c r="F6" s="312">
        <f>分析係数表!C9</f>
        <v>0.39351462480142041</v>
      </c>
      <c r="G6" s="302">
        <f t="shared" si="0"/>
        <v>0</v>
      </c>
      <c r="H6" s="302">
        <v>2.6743126543213626E-3</v>
      </c>
      <c r="I6" s="302">
        <f>C6+H6</f>
        <v>2.6743126543213626E-3</v>
      </c>
      <c r="J6" s="312">
        <f>分析係数表!G9</f>
        <v>0.22817522849038765</v>
      </c>
      <c r="K6" s="304">
        <f t="shared" si="1"/>
        <v>6.1021190095451199E-4</v>
      </c>
      <c r="L6" s="49"/>
      <c r="M6" s="50"/>
      <c r="N6" s="314">
        <f>分析係数表!I9</f>
        <v>5.0911500837573466E-4</v>
      </c>
      <c r="O6" s="306">
        <f t="shared" si="2"/>
        <v>9.1982243060781694E-3</v>
      </c>
      <c r="P6" s="312">
        <f>分析係数表!C9</f>
        <v>0.39351462480142041</v>
      </c>
      <c r="Q6" s="306">
        <f t="shared" si="3"/>
        <v>3.6196357866456566E-3</v>
      </c>
      <c r="R6" s="306">
        <v>4.9835842206888076E-3</v>
      </c>
      <c r="S6" s="307">
        <f t="shared" si="4"/>
        <v>7.6578968750101702E-3</v>
      </c>
      <c r="T6" s="312">
        <f>分析係数表!F9</f>
        <v>0.63987813845992225</v>
      </c>
      <c r="U6" s="309">
        <f>S6*T6</f>
        <v>4.9001207968995637E-3</v>
      </c>
      <c r="V6" s="316">
        <f>分析係数表!D9</f>
        <v>0.29572434079210003</v>
      </c>
      <c r="W6" s="287">
        <f t="shared" ref="W6:W43" si="6">ROUND(S6*V6,0)</f>
        <v>0</v>
      </c>
      <c r="X6" s="312">
        <f>分析係数表!E9</f>
        <v>0.26862065342998215</v>
      </c>
      <c r="Y6" s="288">
        <f t="shared" ref="Y6:Y43" si="7">ROUND(S6*X6,0)</f>
        <v>0</v>
      </c>
    </row>
    <row r="7" spans="1:25">
      <c r="A7" s="278">
        <v>3</v>
      </c>
      <c r="B7" s="268" t="s">
        <v>75</v>
      </c>
      <c r="C7" s="283"/>
      <c r="D7" s="312">
        <f>投入係数表!L7</f>
        <v>0</v>
      </c>
      <c r="E7" s="302">
        <f t="shared" si="5"/>
        <v>0</v>
      </c>
      <c r="F7" s="312">
        <f>分析係数表!C10</f>
        <v>0.12671464860287895</v>
      </c>
      <c r="G7" s="302">
        <f t="shared" si="0"/>
        <v>0</v>
      </c>
      <c r="H7" s="302">
        <v>1.2162059082613471E-4</v>
      </c>
      <c r="I7" s="302">
        <f>C7+H7</f>
        <v>1.2162059082613471E-4</v>
      </c>
      <c r="J7" s="312">
        <f>分析係数表!G10</f>
        <v>0.17153349174243465</v>
      </c>
      <c r="K7" s="304">
        <f t="shared" si="1"/>
        <v>2.0862004612184801E-5</v>
      </c>
      <c r="L7" s="49"/>
      <c r="M7" s="50"/>
      <c r="N7" s="314">
        <f>分析係数表!I10</f>
        <v>1.1608350684055029E-3</v>
      </c>
      <c r="O7" s="306">
        <f t="shared" si="2"/>
        <v>2.0972906250831175E-2</v>
      </c>
      <c r="P7" s="312">
        <f>分析係数表!C10</f>
        <v>0.12671464860287895</v>
      </c>
      <c r="Q7" s="306">
        <f t="shared" si="3"/>
        <v>2.657574445755196E-3</v>
      </c>
      <c r="R7" s="306">
        <v>4.0603132663162783E-3</v>
      </c>
      <c r="S7" s="307">
        <f t="shared" si="4"/>
        <v>4.1819338571424131E-3</v>
      </c>
      <c r="T7" s="312">
        <f>分析係数表!F10</f>
        <v>0.47381340455197063</v>
      </c>
      <c r="U7" s="309">
        <f>S7*T7</f>
        <v>1.9814563184638013E-3</v>
      </c>
      <c r="V7" s="316">
        <f>分析係数表!D10</f>
        <v>9.5045460793747427E-2</v>
      </c>
      <c r="W7" s="287">
        <f t="shared" si="6"/>
        <v>0</v>
      </c>
      <c r="X7" s="312">
        <f>分析係数表!E10</f>
        <v>4.2279520059697977E-2</v>
      </c>
      <c r="Y7" s="288">
        <f t="shared" si="7"/>
        <v>0</v>
      </c>
    </row>
    <row r="8" spans="1:25">
      <c r="A8" s="278">
        <v>4</v>
      </c>
      <c r="B8" s="268" t="s">
        <v>76</v>
      </c>
      <c r="C8" s="283"/>
      <c r="D8" s="312">
        <f>投入係数表!L8</f>
        <v>7.2399819196127202E-5</v>
      </c>
      <c r="E8" s="302">
        <f t="shared" si="5"/>
        <v>7.2399819196127205E-3</v>
      </c>
      <c r="F8" s="312">
        <f>分析係数表!C11</f>
        <v>9.348517078458185E-3</v>
      </c>
      <c r="G8" s="302">
        <f t="shared" si="0"/>
        <v>6.768309462322799E-5</v>
      </c>
      <c r="H8" s="302">
        <v>9.2530114696071641E-3</v>
      </c>
      <c r="I8" s="302">
        <f t="shared" ref="I8:I38" si="8">C8+H8</f>
        <v>9.2530114696071641E-3</v>
      </c>
      <c r="J8" s="312">
        <f>分析係数表!G11</f>
        <v>0.2579516055394917</v>
      </c>
      <c r="K8" s="304">
        <f t="shared" si="1"/>
        <v>2.3868291646604997E-3</v>
      </c>
      <c r="L8" s="49"/>
      <c r="M8" s="50"/>
      <c r="N8" s="314">
        <f>分析係数表!I11</f>
        <v>-1.9466162084954558E-5</v>
      </c>
      <c r="O8" s="306">
        <f>$M$44*N8</f>
        <v>-3.5169681170298876E-4</v>
      </c>
      <c r="P8" s="312">
        <f>分析係数表!C11</f>
        <v>9.348517078458185E-3</v>
      </c>
      <c r="Q8" s="306">
        <f t="shared" si="3"/>
        <v>-3.287843650644683E-6</v>
      </c>
      <c r="R8" s="306">
        <v>2.1982720448776574E-3</v>
      </c>
      <c r="S8" s="307">
        <f t="shared" si="4"/>
        <v>1.1451283514484822E-2</v>
      </c>
      <c r="T8" s="312">
        <f>分析係数表!F11</f>
        <v>0.54360066960888753</v>
      </c>
      <c r="U8" s="309">
        <f t="shared" ref="U8:U43" si="9">S8*T8</f>
        <v>6.2249253863551641E-3</v>
      </c>
      <c r="V8" s="316">
        <f>分析係数表!D11</f>
        <v>4.0785268604474206E-2</v>
      </c>
      <c r="W8" s="287">
        <f t="shared" si="6"/>
        <v>0</v>
      </c>
      <c r="X8" s="312">
        <f>分析係数表!E11</f>
        <v>3.926343022371024E-2</v>
      </c>
      <c r="Y8" s="288">
        <f t="shared" si="7"/>
        <v>0</v>
      </c>
    </row>
    <row r="9" spans="1:25">
      <c r="A9" s="278">
        <v>5</v>
      </c>
      <c r="B9" s="268" t="s">
        <v>77</v>
      </c>
      <c r="C9" s="283"/>
      <c r="D9" s="312">
        <f>投入係数表!L9</f>
        <v>1.5654014961324798E-5</v>
      </c>
      <c r="E9" s="302">
        <f t="shared" si="5"/>
        <v>1.5654014961324798E-3</v>
      </c>
      <c r="F9" s="312">
        <f>分析係数表!C12</f>
        <v>0.26169189557273109</v>
      </c>
      <c r="G9" s="302">
        <f t="shared" si="0"/>
        <v>4.0965288485529791E-4</v>
      </c>
      <c r="H9" s="302">
        <v>1.6114733286204448E-2</v>
      </c>
      <c r="I9" s="302">
        <f t="shared" si="8"/>
        <v>1.6114733286204448E-2</v>
      </c>
      <c r="J9" s="312">
        <f>分析係数表!G12</f>
        <v>0.13770114594385849</v>
      </c>
      <c r="K9" s="304">
        <f t="shared" si="1"/>
        <v>2.2190172400899928E-3</v>
      </c>
      <c r="L9" s="49"/>
      <c r="M9" s="50"/>
      <c r="N9" s="314">
        <f>分析係数表!I12</f>
        <v>0.10146071966313146</v>
      </c>
      <c r="O9" s="306">
        <f>$M$44*N9</f>
        <v>1.8330994811860664</v>
      </c>
      <c r="P9" s="312">
        <f>分析係数表!C12</f>
        <v>0.26169189557273109</v>
      </c>
      <c r="Q9" s="306">
        <f t="shared" si="3"/>
        <v>0.47970727800497165</v>
      </c>
      <c r="R9" s="306">
        <v>0.55100090448015315</v>
      </c>
      <c r="S9" s="307">
        <f t="shared" si="4"/>
        <v>0.56711563776635765</v>
      </c>
      <c r="T9" s="312">
        <f>分析係数表!F12</f>
        <v>0.33651535386825859</v>
      </c>
      <c r="U9" s="309">
        <f t="shared" si="9"/>
        <v>0.19084311952716901</v>
      </c>
      <c r="V9" s="316">
        <f>分析係数表!D12</f>
        <v>3.4578030097235327E-2</v>
      </c>
      <c r="W9" s="287">
        <f t="shared" si="6"/>
        <v>0</v>
      </c>
      <c r="X9" s="312">
        <f>分析係数表!E12</f>
        <v>3.3355134693599395E-2</v>
      </c>
      <c r="Y9" s="288">
        <f t="shared" si="7"/>
        <v>0</v>
      </c>
    </row>
    <row r="10" spans="1:25">
      <c r="A10" s="278">
        <v>6</v>
      </c>
      <c r="B10" s="268" t="s">
        <v>78</v>
      </c>
      <c r="C10" s="283"/>
      <c r="D10" s="312">
        <f>投入係数表!L10</f>
        <v>3.3480024498533413E-3</v>
      </c>
      <c r="E10" s="302">
        <f t="shared" si="5"/>
        <v>0.33480024498533412</v>
      </c>
      <c r="F10" s="312">
        <f>分析係数表!C13</f>
        <v>8.2810371123538395E-2</v>
      </c>
      <c r="G10" s="302">
        <f t="shared" si="0"/>
        <v>2.7724932539487091E-2</v>
      </c>
      <c r="H10" s="302">
        <v>3.2766345775451358E-2</v>
      </c>
      <c r="I10" s="302">
        <f t="shared" si="8"/>
        <v>3.2766345775451358E-2</v>
      </c>
      <c r="J10" s="312">
        <f>分析係数表!G13</f>
        <v>0.2721720626600464</v>
      </c>
      <c r="K10" s="304">
        <f t="shared" si="1"/>
        <v>8.9180839155368931E-3</v>
      </c>
      <c r="L10" s="49"/>
      <c r="M10" s="50"/>
      <c r="N10" s="314">
        <f>分析係数表!I13</f>
        <v>1.212874021164739E-2</v>
      </c>
      <c r="O10" s="306">
        <f>$M$44*N10</f>
        <v>0.21913098451528576</v>
      </c>
      <c r="P10" s="312">
        <f>分析係数表!C13</f>
        <v>8.2810371123538395E-2</v>
      </c>
      <c r="Q10" s="306">
        <f t="shared" si="3"/>
        <v>1.8146318152377158E-2</v>
      </c>
      <c r="R10" s="306">
        <v>2.0666783480395717E-2</v>
      </c>
      <c r="S10" s="307">
        <f t="shared" si="4"/>
        <v>5.3433129255847076E-2</v>
      </c>
      <c r="T10" s="312">
        <f>分析係数表!F13</f>
        <v>0.39077170920544851</v>
      </c>
      <c r="U10" s="309">
        <f t="shared" si="9"/>
        <v>2.0880155247503016E-2</v>
      </c>
      <c r="V10" s="316">
        <f>分析係数表!D13</f>
        <v>0.12720758845381647</v>
      </c>
      <c r="W10" s="287">
        <f t="shared" si="6"/>
        <v>0</v>
      </c>
      <c r="X10" s="312">
        <f>分析係数表!E13</f>
        <v>9.5492852763317662E-2</v>
      </c>
      <c r="Y10" s="288">
        <f t="shared" si="7"/>
        <v>0</v>
      </c>
    </row>
    <row r="11" spans="1:25">
      <c r="A11" s="278">
        <v>7</v>
      </c>
      <c r="B11" s="268" t="s">
        <v>79</v>
      </c>
      <c r="C11" s="283"/>
      <c r="D11" s="312">
        <f>投入係数表!L11</f>
        <v>5.8467745880548122E-3</v>
      </c>
      <c r="E11" s="302">
        <f t="shared" si="5"/>
        <v>0.58467745880548128</v>
      </c>
      <c r="F11" s="312">
        <f>分析係数表!C14</f>
        <v>0.29759344347769412</v>
      </c>
      <c r="G11" s="302">
        <f t="shared" si="0"/>
        <v>0.17399617828971081</v>
      </c>
      <c r="H11" s="302">
        <v>0.26547868120319212</v>
      </c>
      <c r="I11" s="302">
        <f t="shared" si="8"/>
        <v>0.26547868120319212</v>
      </c>
      <c r="J11" s="312">
        <f>分析係数表!G14</f>
        <v>0.17335642824825784</v>
      </c>
      <c r="K11" s="304">
        <f t="shared" ref="K11:K38" si="10">I11*J11</f>
        <v>4.6022435949443295E-2</v>
      </c>
      <c r="L11" s="49"/>
      <c r="M11" s="50"/>
      <c r="N11" s="314">
        <f>分析係数表!I14</f>
        <v>1.9165801846449152E-3</v>
      </c>
      <c r="O11" s="306">
        <f>$M$44*N11</f>
        <v>3.4627017764006035E-2</v>
      </c>
      <c r="P11" s="312">
        <f>分析係数表!C14</f>
        <v>0.29759344347769412</v>
      </c>
      <c r="Q11" s="306">
        <f t="shared" si="3"/>
        <v>1.030477345375384E-2</v>
      </c>
      <c r="R11" s="306">
        <v>3.8736104856907511E-2</v>
      </c>
      <c r="S11" s="307">
        <f t="shared" si="4"/>
        <v>0.30421478606009966</v>
      </c>
      <c r="T11" s="312">
        <f>分析係数表!F14</f>
        <v>0.35598651785260127</v>
      </c>
      <c r="U11" s="309">
        <f t="shared" si="9"/>
        <v>0.10829636236880895</v>
      </c>
      <c r="V11" s="316">
        <f>分析係数表!D14</f>
        <v>4.3833041969742803E-2</v>
      </c>
      <c r="W11" s="287">
        <f t="shared" si="6"/>
        <v>0</v>
      </c>
      <c r="X11" s="312">
        <f>分析係数表!E14</f>
        <v>3.8757158040430381E-2</v>
      </c>
      <c r="Y11" s="288">
        <f t="shared" si="7"/>
        <v>0</v>
      </c>
    </row>
    <row r="12" spans="1:25">
      <c r="A12" s="278">
        <v>8</v>
      </c>
      <c r="B12" s="268" t="s">
        <v>80</v>
      </c>
      <c r="C12" s="283"/>
      <c r="D12" s="312">
        <f>投入係数表!L12</f>
        <v>0.1567671328301872</v>
      </c>
      <c r="E12" s="302">
        <f t="shared" si="5"/>
        <v>15.676713283018721</v>
      </c>
      <c r="F12" s="312">
        <f>分析係数表!C15</f>
        <v>0.21593049601829584</v>
      </c>
      <c r="G12" s="302">
        <f t="shared" si="0"/>
        <v>3.3850804751388393</v>
      </c>
      <c r="H12" s="302">
        <v>3.8459680035607691</v>
      </c>
      <c r="I12" s="302">
        <f t="shared" si="8"/>
        <v>3.8459680035607691</v>
      </c>
      <c r="J12" s="312">
        <f>分析係数表!G15</f>
        <v>0.1171240792325445</v>
      </c>
      <c r="K12" s="304">
        <f t="shared" si="10"/>
        <v>0.4504554611748825</v>
      </c>
      <c r="L12" s="49"/>
      <c r="M12" s="50"/>
      <c r="N12" s="314">
        <f>分析係数表!I15</f>
        <v>7.9892300155183192E-3</v>
      </c>
      <c r="O12" s="306">
        <f>$M$44*N12</f>
        <v>0.14434210052074431</v>
      </c>
      <c r="P12" s="312">
        <f>分析係数表!C15</f>
        <v>0.21593049601829584</v>
      </c>
      <c r="Q12" s="306">
        <f t="shared" si="3"/>
        <v>3.1167861361767038E-2</v>
      </c>
      <c r="R12" s="306">
        <v>8.1886462120957987E-2</v>
      </c>
      <c r="S12" s="307">
        <f t="shared" si="4"/>
        <v>3.9278544656817269</v>
      </c>
      <c r="T12" s="312">
        <f>分析係数表!F15</f>
        <v>0.35842164855867914</v>
      </c>
      <c r="U12" s="309">
        <f t="shared" si="9"/>
        <v>1.4078280728882144</v>
      </c>
      <c r="V12" s="316">
        <f>分析係数表!D15</f>
        <v>1.5678367482667734E-2</v>
      </c>
      <c r="W12" s="287">
        <f t="shared" si="6"/>
        <v>0</v>
      </c>
      <c r="X12" s="312">
        <f>分析係数表!E15</f>
        <v>1.5634458686506418E-2</v>
      </c>
      <c r="Y12" s="288">
        <f t="shared" si="7"/>
        <v>0</v>
      </c>
    </row>
    <row r="13" spans="1:25">
      <c r="A13" s="278">
        <v>9</v>
      </c>
      <c r="B13" s="268" t="s">
        <v>81</v>
      </c>
      <c r="C13" s="283"/>
      <c r="D13" s="312">
        <f>投入係数表!L13</f>
        <v>1.555617736781652E-3</v>
      </c>
      <c r="E13" s="302">
        <f t="shared" si="5"/>
        <v>0.1555617736781652</v>
      </c>
      <c r="F13" s="312">
        <f>分析係数表!C16</f>
        <v>0.18770505348742417</v>
      </c>
      <c r="G13" s="302">
        <f t="shared" si="0"/>
        <v>2.9199731048858573E-2</v>
      </c>
      <c r="H13" s="302">
        <v>8.4068876351372224E-2</v>
      </c>
      <c r="I13" s="302">
        <f t="shared" si="8"/>
        <v>8.4068876351372224E-2</v>
      </c>
      <c r="J13" s="312">
        <f>分析係数表!G16</f>
        <v>1.5279579137581789E-2</v>
      </c>
      <c r="K13" s="304">
        <f t="shared" si="10"/>
        <v>1.2845370492183701E-3</v>
      </c>
      <c r="L13" s="49"/>
      <c r="M13" s="50"/>
      <c r="N13" s="314">
        <f>分析係数表!I16</f>
        <v>6.0242927132958465E-3</v>
      </c>
      <c r="O13" s="306">
        <f t="shared" si="2"/>
        <v>0.10884141058648966</v>
      </c>
      <c r="P13" s="312">
        <f>分析係数表!C16</f>
        <v>0.18770505348742417</v>
      </c>
      <c r="Q13" s="306">
        <f t="shared" ref="Q13:Q38" si="11">O13*P13</f>
        <v>2.0430082795783736E-2</v>
      </c>
      <c r="R13" s="306">
        <v>3.9974864641895348E-2</v>
      </c>
      <c r="S13" s="307">
        <f t="shared" si="4"/>
        <v>0.12404374099326756</v>
      </c>
      <c r="T13" s="312">
        <f>分析係数表!F16</f>
        <v>0.2627694146106877</v>
      </c>
      <c r="U13" s="309">
        <f t="shared" si="9"/>
        <v>3.2594901206920684E-2</v>
      </c>
      <c r="V13" s="316">
        <f>分析係数表!D16</f>
        <v>1.0339400475073228E-2</v>
      </c>
      <c r="W13" s="287">
        <f t="shared" si="6"/>
        <v>0</v>
      </c>
      <c r="X13" s="312">
        <f>分析係数表!E16</f>
        <v>1.0339400475073228E-2</v>
      </c>
      <c r="Y13" s="288">
        <f t="shared" si="7"/>
        <v>0</v>
      </c>
    </row>
    <row r="14" spans="1:25">
      <c r="A14" s="278">
        <v>10</v>
      </c>
      <c r="B14" s="268" t="s">
        <v>82</v>
      </c>
      <c r="C14" s="282">
        <f>'データ入力（最終需要額等）'!C15</f>
        <v>100</v>
      </c>
      <c r="D14" s="312">
        <f>投入係数表!L14</f>
        <v>0.19598631056391633</v>
      </c>
      <c r="E14" s="302">
        <f t="shared" si="5"/>
        <v>19.598631056391632</v>
      </c>
      <c r="F14" s="312">
        <f>分析係数表!C17</f>
        <v>0.24245613901755958</v>
      </c>
      <c r="G14" s="302">
        <f t="shared" si="0"/>
        <v>4.7518084159623504</v>
      </c>
      <c r="H14" s="302">
        <v>5.0430655003479989</v>
      </c>
      <c r="I14" s="302">
        <f t="shared" si="8"/>
        <v>105.04306550034799</v>
      </c>
      <c r="J14" s="312">
        <f>分析係数表!G17</f>
        <v>0.24054742090319753</v>
      </c>
      <c r="K14" s="304">
        <f t="shared" si="10"/>
        <v>25.267838489874357</v>
      </c>
      <c r="L14" s="49"/>
      <c r="M14" s="50"/>
      <c r="N14" s="314">
        <f>分析係数表!I17</f>
        <v>2.8816966460243139E-3</v>
      </c>
      <c r="O14" s="306">
        <f t="shared" si="2"/>
        <v>5.2063859238348331E-2</v>
      </c>
      <c r="P14" s="312">
        <f>分析係数表!C17</f>
        <v>0.24245613901755958</v>
      </c>
      <c r="Q14" s="306">
        <f t="shared" si="11"/>
        <v>1.2623202293283637E-2</v>
      </c>
      <c r="R14" s="306">
        <v>3.0993001296315201E-2</v>
      </c>
      <c r="S14" s="307">
        <f t="shared" si="4"/>
        <v>105.0740585016443</v>
      </c>
      <c r="T14" s="312">
        <f>分析係数表!F17</f>
        <v>0.42825667105631338</v>
      </c>
      <c r="U14" s="309">
        <f t="shared" si="9"/>
        <v>44.998666508290512</v>
      </c>
      <c r="V14" s="316">
        <f>分析係数表!D17</f>
        <v>5.1560411778863557E-2</v>
      </c>
      <c r="W14" s="287">
        <f t="shared" si="6"/>
        <v>5</v>
      </c>
      <c r="X14" s="312">
        <f>分析係数表!E17</f>
        <v>4.9008807340167618E-2</v>
      </c>
      <c r="Y14" s="288">
        <f t="shared" si="7"/>
        <v>5</v>
      </c>
    </row>
    <row r="15" spans="1:25">
      <c r="A15" s="278">
        <v>11</v>
      </c>
      <c r="B15" s="268" t="s">
        <v>83</v>
      </c>
      <c r="C15" s="283"/>
      <c r="D15" s="312">
        <f>投入係数表!L15</f>
        <v>2.7003175808285279E-3</v>
      </c>
      <c r="E15" s="302">
        <f t="shared" si="5"/>
        <v>0.27003175808285279</v>
      </c>
      <c r="F15" s="312">
        <f>分析係数表!C18</f>
        <v>0.40831687749419565</v>
      </c>
      <c r="G15" s="302">
        <f t="shared" si="0"/>
        <v>0.11025852428465847</v>
      </c>
      <c r="H15" s="302">
        <v>0.15562013507915801</v>
      </c>
      <c r="I15" s="302">
        <f t="shared" si="8"/>
        <v>0.15562013507915801</v>
      </c>
      <c r="J15" s="312">
        <f>分析係数表!G18</f>
        <v>0.21766947174074985</v>
      </c>
      <c r="K15" s="304">
        <f t="shared" si="10"/>
        <v>3.3873752594904459E-2</v>
      </c>
      <c r="L15" s="49"/>
      <c r="M15" s="50"/>
      <c r="N15" s="314">
        <f>分析係数表!I18</f>
        <v>4.4543159123807785E-4</v>
      </c>
      <c r="O15" s="306">
        <f t="shared" si="2"/>
        <v>8.047650573674273E-3</v>
      </c>
      <c r="P15" s="312">
        <f>分析係数表!C18</f>
        <v>0.40831687749419565</v>
      </c>
      <c r="Q15" s="306">
        <f t="shared" si="11"/>
        <v>3.2859915534070513E-3</v>
      </c>
      <c r="R15" s="306">
        <v>1.0550084501380208E-2</v>
      </c>
      <c r="S15" s="307">
        <f t="shared" si="4"/>
        <v>0.16617021958053821</v>
      </c>
      <c r="T15" s="312">
        <f>分析係数表!F18</f>
        <v>0.48997194925916815</v>
      </c>
      <c r="U15" s="309">
        <f t="shared" si="9"/>
        <v>8.1418746396700298E-2</v>
      </c>
      <c r="V15" s="316">
        <f>分析係数表!D18</f>
        <v>3.8565313316438733E-2</v>
      </c>
      <c r="W15" s="287">
        <f t="shared" si="6"/>
        <v>0</v>
      </c>
      <c r="X15" s="312">
        <f>分析係数表!E18</f>
        <v>3.6576455199010559E-2</v>
      </c>
      <c r="Y15" s="288">
        <f t="shared" si="7"/>
        <v>0</v>
      </c>
    </row>
    <row r="16" spans="1:25">
      <c r="A16" s="278">
        <v>12</v>
      </c>
      <c r="B16" s="268" t="s">
        <v>84</v>
      </c>
      <c r="C16" s="283"/>
      <c r="D16" s="312">
        <f>投入係数表!L16</f>
        <v>2.0604597192843766E-3</v>
      </c>
      <c r="E16" s="302">
        <f t="shared" si="5"/>
        <v>0.20604597192843765</v>
      </c>
      <c r="F16" s="312">
        <f>分析係数表!C19</f>
        <v>0.72110086081153413</v>
      </c>
      <c r="G16" s="302">
        <f t="shared" si="0"/>
        <v>0.14857992772434558</v>
      </c>
      <c r="H16" s="302">
        <v>0.35292972143788437</v>
      </c>
      <c r="I16" s="302">
        <f t="shared" si="8"/>
        <v>0.35292972143788437</v>
      </c>
      <c r="J16" s="312">
        <f>分析係数表!G19</f>
        <v>6.2445810408374151E-2</v>
      </c>
      <c r="K16" s="304">
        <f t="shared" si="10"/>
        <v>2.2038982472390431E-2</v>
      </c>
      <c r="L16" s="49"/>
      <c r="M16" s="50"/>
      <c r="N16" s="314">
        <f>分析係数表!I19</f>
        <v>-1.2604560155461526E-4</v>
      </c>
      <c r="O16" s="306">
        <f t="shared" si="2"/>
        <v>-2.2772766404840585E-3</v>
      </c>
      <c r="P16" s="312">
        <f>分析係数表!C19</f>
        <v>0.72110086081153413</v>
      </c>
      <c r="Q16" s="306">
        <f t="shared" si="11"/>
        <v>-1.6421461457590532E-3</v>
      </c>
      <c r="R16" s="306">
        <v>1.2988288761652282E-2</v>
      </c>
      <c r="S16" s="307">
        <f t="shared" si="4"/>
        <v>0.36591801019953663</v>
      </c>
      <c r="T16" s="312">
        <f>分析係数表!F19</f>
        <v>0.21331101927013058</v>
      </c>
      <c r="U16" s="309">
        <f t="shared" si="9"/>
        <v>7.8054343724961187E-2</v>
      </c>
      <c r="V16" s="316">
        <f>分析係数表!D19</f>
        <v>1.2736199640345095E-2</v>
      </c>
      <c r="W16" s="287">
        <f t="shared" si="6"/>
        <v>0</v>
      </c>
      <c r="X16" s="312">
        <f>分析係数表!E19</f>
        <v>1.2523714081279422E-2</v>
      </c>
      <c r="Y16" s="288">
        <f t="shared" si="7"/>
        <v>0</v>
      </c>
    </row>
    <row r="17" spans="1:25">
      <c r="A17" s="278">
        <v>13</v>
      </c>
      <c r="B17" s="268" t="s">
        <v>85</v>
      </c>
      <c r="C17" s="283"/>
      <c r="D17" s="312">
        <f>投入係数表!L17</f>
        <v>2.3500589960688853E-3</v>
      </c>
      <c r="E17" s="302">
        <f t="shared" si="5"/>
        <v>0.23500589960688853</v>
      </c>
      <c r="F17" s="312">
        <f>分析係数表!C20</f>
        <v>4.9598906854145253E-2</v>
      </c>
      <c r="G17" s="302">
        <f t="shared" si="0"/>
        <v>1.1656035724776675E-2</v>
      </c>
      <c r="H17" s="302">
        <v>1.5961557113696814E-2</v>
      </c>
      <c r="I17" s="302">
        <f t="shared" si="8"/>
        <v>1.5961557113696814E-2</v>
      </c>
      <c r="J17" s="312">
        <f>分析係数表!G20</f>
        <v>0.11671945764775135</v>
      </c>
      <c r="K17" s="304">
        <f t="shared" si="10"/>
        <v>1.8630242895242995E-3</v>
      </c>
      <c r="L17" s="49"/>
      <c r="M17" s="50"/>
      <c r="N17" s="314">
        <f>分析係数表!I20</f>
        <v>7.0439320449493942E-4</v>
      </c>
      <c r="O17" s="306">
        <f t="shared" si="2"/>
        <v>1.2726332141125798E-2</v>
      </c>
      <c r="P17" s="312">
        <f>分析係数表!C20</f>
        <v>4.9598906854145253E-2</v>
      </c>
      <c r="Q17" s="306">
        <f t="shared" si="11"/>
        <v>6.3121216246261338E-4</v>
      </c>
      <c r="R17" s="306">
        <v>1.4456181209335328E-3</v>
      </c>
      <c r="S17" s="307">
        <f t="shared" si="4"/>
        <v>1.7407175234630347E-2</v>
      </c>
      <c r="T17" s="312">
        <f>分析係数表!F20</f>
        <v>0.2109583665362576</v>
      </c>
      <c r="U17" s="309">
        <f t="shared" si="9"/>
        <v>3.6721892535080147E-3</v>
      </c>
      <c r="V17" s="316">
        <f>分析係数表!D20</f>
        <v>3.0797631013066269E-2</v>
      </c>
      <c r="W17" s="287">
        <f t="shared" si="6"/>
        <v>0</v>
      </c>
      <c r="X17" s="312">
        <f>分析係数表!E20</f>
        <v>2.9972730221401771E-2</v>
      </c>
      <c r="Y17" s="288">
        <f t="shared" si="7"/>
        <v>0</v>
      </c>
    </row>
    <row r="18" spans="1:25">
      <c r="A18" s="278">
        <v>14</v>
      </c>
      <c r="B18" s="268" t="s">
        <v>86</v>
      </c>
      <c r="C18" s="283"/>
      <c r="D18" s="312">
        <f>投入係数表!L18</f>
        <v>7.5080569258254067E-3</v>
      </c>
      <c r="E18" s="302">
        <f t="shared" si="5"/>
        <v>0.75080569258254071</v>
      </c>
      <c r="F18" s="312">
        <f>分析係数表!C21</f>
        <v>0.28411166756853934</v>
      </c>
      <c r="G18" s="302">
        <f t="shared" si="0"/>
        <v>0.21331265733957774</v>
      </c>
      <c r="H18" s="302">
        <v>0.27346903306762682</v>
      </c>
      <c r="I18" s="302">
        <f t="shared" si="8"/>
        <v>0.27346903306762682</v>
      </c>
      <c r="J18" s="312">
        <f>分析係数表!G21</f>
        <v>0.29005387701730417</v>
      </c>
      <c r="K18" s="304">
        <f t="shared" si="10"/>
        <v>7.9320753285438514E-2</v>
      </c>
      <c r="L18" s="49"/>
      <c r="M18" s="50"/>
      <c r="N18" s="314">
        <f>分析係数表!I21</f>
        <v>2.3737267060065176E-3</v>
      </c>
      <c r="O18" s="306">
        <f t="shared" si="2"/>
        <v>4.2886322980017398E-2</v>
      </c>
      <c r="P18" s="312">
        <f>分析係数表!C21</f>
        <v>0.28411166756853934</v>
      </c>
      <c r="Q18" s="306">
        <f t="shared" si="11"/>
        <v>1.2184504737735712E-2</v>
      </c>
      <c r="R18" s="306">
        <v>2.3466004720855579E-2</v>
      </c>
      <c r="S18" s="307">
        <f t="shared" si="4"/>
        <v>0.2969350377884824</v>
      </c>
      <c r="T18" s="312">
        <f>分析係数表!F21</f>
        <v>0.45791147145628314</v>
      </c>
      <c r="U18" s="309">
        <f t="shared" si="9"/>
        <v>0.13596996008065101</v>
      </c>
      <c r="V18" s="316">
        <f>分析係数表!D21</f>
        <v>5.9847590028896828E-2</v>
      </c>
      <c r="W18" s="287">
        <f t="shared" si="6"/>
        <v>0</v>
      </c>
      <c r="X18" s="312">
        <f>分析係数表!E21</f>
        <v>5.4782163530779596E-2</v>
      </c>
      <c r="Y18" s="288">
        <f t="shared" si="7"/>
        <v>0</v>
      </c>
    </row>
    <row r="19" spans="1:25">
      <c r="A19" s="278">
        <v>15</v>
      </c>
      <c r="B19" s="268" t="s">
        <v>70</v>
      </c>
      <c r="C19" s="283"/>
      <c r="D19" s="312">
        <f>投入係数表!L19</f>
        <v>3.4243157727897996E-4</v>
      </c>
      <c r="E19" s="302">
        <f t="shared" si="5"/>
        <v>3.4243157727897995E-2</v>
      </c>
      <c r="F19" s="312">
        <f>分析係数表!C22</f>
        <v>0.28280144764930404</v>
      </c>
      <c r="G19" s="302">
        <f t="shared" si="0"/>
        <v>9.6840145775330053E-3</v>
      </c>
      <c r="H19" s="302">
        <v>2.7056367067334112E-2</v>
      </c>
      <c r="I19" s="302">
        <f t="shared" si="8"/>
        <v>2.7056367067334112E-2</v>
      </c>
      <c r="J19" s="312">
        <f>分析係数表!G22</f>
        <v>0.21325815420745545</v>
      </c>
      <c r="K19" s="304">
        <f t="shared" si="10"/>
        <v>5.7699909003390568E-3</v>
      </c>
      <c r="L19" s="49"/>
      <c r="M19" s="50"/>
      <c r="N19" s="314">
        <f>分析係数表!I22</f>
        <v>5.2408897921031505E-5</v>
      </c>
      <c r="O19" s="306">
        <f t="shared" si="2"/>
        <v>9.4687603150804675E-4</v>
      </c>
      <c r="P19" s="312">
        <f>分析係数表!C22</f>
        <v>0.28280144764930404</v>
      </c>
      <c r="Q19" s="306">
        <f t="shared" si="11"/>
        <v>2.6777791245490365E-4</v>
      </c>
      <c r="R19" s="306">
        <v>4.0364084072067241E-3</v>
      </c>
      <c r="S19" s="307">
        <f t="shared" si="4"/>
        <v>3.1092775474540837E-2</v>
      </c>
      <c r="T19" s="312">
        <f>分析係数表!F22</f>
        <v>0.43073258580094059</v>
      </c>
      <c r="U19" s="309">
        <f t="shared" si="9"/>
        <v>1.3392671579877042E-2</v>
      </c>
      <c r="V19" s="316">
        <f>分析係数表!D22</f>
        <v>2.2938556731137788E-2</v>
      </c>
      <c r="W19" s="287">
        <f t="shared" si="6"/>
        <v>0</v>
      </c>
      <c r="X19" s="312">
        <f>分析係数表!E22</f>
        <v>2.2183368519679003E-2</v>
      </c>
      <c r="Y19" s="288">
        <f t="shared" si="7"/>
        <v>0</v>
      </c>
    </row>
    <row r="20" spans="1:25">
      <c r="A20" s="278">
        <v>16</v>
      </c>
      <c r="B20" s="268" t="s">
        <v>71</v>
      </c>
      <c r="C20" s="283"/>
      <c r="D20" s="312">
        <f>投入係数表!L20</f>
        <v>2.6807500621268718E-3</v>
      </c>
      <c r="E20" s="302">
        <f t="shared" si="5"/>
        <v>0.26807500621268715</v>
      </c>
      <c r="F20" s="312">
        <f>分析係数表!C23</f>
        <v>0.31843177703160996</v>
      </c>
      <c r="G20" s="302">
        <f t="shared" si="0"/>
        <v>8.5363600606065848E-2</v>
      </c>
      <c r="H20" s="302">
        <v>0.11589853961074938</v>
      </c>
      <c r="I20" s="302">
        <f t="shared" si="8"/>
        <v>0.11589853961074938</v>
      </c>
      <c r="J20" s="312">
        <f>分析係数表!G23</f>
        <v>0.24379890925547271</v>
      </c>
      <c r="K20" s="304">
        <f t="shared" si="10"/>
        <v>2.8255937541402897E-2</v>
      </c>
      <c r="L20" s="49"/>
      <c r="M20" s="50"/>
      <c r="N20" s="314">
        <f>分析係数表!I23</f>
        <v>7.2227388731505603E-6</v>
      </c>
      <c r="O20" s="306">
        <f t="shared" si="2"/>
        <v>1.3049383963640307E-4</v>
      </c>
      <c r="P20" s="312">
        <f>分析係数表!C23</f>
        <v>0.31843177703160996</v>
      </c>
      <c r="Q20" s="306">
        <f t="shared" si="11"/>
        <v>4.1553385247097773E-5</v>
      </c>
      <c r="R20" s="306">
        <v>3.9811995992932551E-3</v>
      </c>
      <c r="S20" s="307">
        <f t="shared" si="4"/>
        <v>0.11987973921004264</v>
      </c>
      <c r="T20" s="312">
        <f>分析係数表!F23</f>
        <v>0.43764444987651224</v>
      </c>
      <c r="U20" s="309">
        <f t="shared" si="9"/>
        <v>5.2464702517918863E-2</v>
      </c>
      <c r="V20" s="316">
        <f>分析係数表!D23</f>
        <v>3.7770855561684982E-2</v>
      </c>
      <c r="W20" s="287">
        <f t="shared" si="6"/>
        <v>0</v>
      </c>
      <c r="X20" s="312">
        <f>分析係数表!E23</f>
        <v>3.6503495425501575E-2</v>
      </c>
      <c r="Y20" s="288">
        <f t="shared" si="7"/>
        <v>0</v>
      </c>
    </row>
    <row r="21" spans="1:25">
      <c r="A21" s="278">
        <v>17</v>
      </c>
      <c r="B21" s="268" t="s">
        <v>72</v>
      </c>
      <c r="C21" s="283"/>
      <c r="D21" s="312">
        <f>投入係数表!L21</f>
        <v>0</v>
      </c>
      <c r="E21" s="302">
        <f t="shared" si="5"/>
        <v>0</v>
      </c>
      <c r="F21" s="312">
        <f>分析係数表!C24</f>
        <v>6.5709335168878003E-2</v>
      </c>
      <c r="G21" s="302">
        <f t="shared" si="0"/>
        <v>0</v>
      </c>
      <c r="H21" s="302">
        <v>1.472661586069759E-3</v>
      </c>
      <c r="I21" s="302">
        <f t="shared" si="8"/>
        <v>1.472661586069759E-3</v>
      </c>
      <c r="J21" s="312">
        <f>分析係数表!G24</f>
        <v>0.24633125110096343</v>
      </c>
      <c r="K21" s="304">
        <f t="shared" si="10"/>
        <v>3.6276257094489291E-4</v>
      </c>
      <c r="L21" s="49"/>
      <c r="M21" s="50"/>
      <c r="N21" s="314">
        <f>分析係数表!I24</f>
        <v>2.8080599423907303E-4</v>
      </c>
      <c r="O21" s="306">
        <f t="shared" si="2"/>
        <v>5.0733458629372329E-3</v>
      </c>
      <c r="P21" s="312">
        <f>分析係数表!C24</f>
        <v>6.5709335168878003E-2</v>
      </c>
      <c r="Q21" s="306">
        <f t="shared" si="11"/>
        <v>3.3336618373538322E-4</v>
      </c>
      <c r="R21" s="306">
        <v>1.5264917682491395E-3</v>
      </c>
      <c r="S21" s="307">
        <f t="shared" si="4"/>
        <v>2.9991533543188985E-3</v>
      </c>
      <c r="T21" s="312">
        <f>分析係数表!F24</f>
        <v>0.36721364788140759</v>
      </c>
      <c r="U21" s="309">
        <f t="shared" si="9"/>
        <v>1.1013300437952025E-3</v>
      </c>
      <c r="V21" s="316">
        <f>分析係数表!D24</f>
        <v>3.9309475738153632E-2</v>
      </c>
      <c r="W21" s="287">
        <f t="shared" si="6"/>
        <v>0</v>
      </c>
      <c r="X21" s="312">
        <f>分析係数表!E24</f>
        <v>3.8550657867992791E-2</v>
      </c>
      <c r="Y21" s="288">
        <f t="shared" si="7"/>
        <v>0</v>
      </c>
    </row>
    <row r="22" spans="1:25">
      <c r="A22" s="278">
        <v>18</v>
      </c>
      <c r="B22" s="268" t="s">
        <v>87</v>
      </c>
      <c r="C22" s="283"/>
      <c r="D22" s="312">
        <f>投入係数表!L22</f>
        <v>0</v>
      </c>
      <c r="E22" s="302">
        <f t="shared" si="5"/>
        <v>0</v>
      </c>
      <c r="F22" s="312">
        <f>分析係数表!C25</f>
        <v>0.13092441386923714</v>
      </c>
      <c r="G22" s="302">
        <f t="shared" si="0"/>
        <v>0</v>
      </c>
      <c r="H22" s="302">
        <v>9.4075913762266539E-3</v>
      </c>
      <c r="I22" s="302">
        <f t="shared" si="8"/>
        <v>9.4075913762266539E-3</v>
      </c>
      <c r="J22" s="312">
        <f>分析係数表!G25</f>
        <v>0.2605848403511512</v>
      </c>
      <c r="K22" s="304">
        <f t="shared" si="10"/>
        <v>2.4514756968628893E-3</v>
      </c>
      <c r="L22" s="49"/>
      <c r="M22" s="50"/>
      <c r="N22" s="314">
        <f>分析係数表!I25</f>
        <v>9.8123550057191766E-5</v>
      </c>
      <c r="O22" s="306">
        <f t="shared" si="2"/>
        <v>1.7728065531091835E-3</v>
      </c>
      <c r="P22" s="312">
        <f>分析係数表!C25</f>
        <v>0.13092441386923714</v>
      </c>
      <c r="Q22" s="306">
        <f t="shared" si="11"/>
        <v>2.3210365886936247E-4</v>
      </c>
      <c r="R22" s="306">
        <v>5.9479402738754471E-3</v>
      </c>
      <c r="S22" s="307">
        <f t="shared" si="4"/>
        <v>1.5355531650102101E-2</v>
      </c>
      <c r="T22" s="312">
        <f>分析係数表!F25</f>
        <v>0.33318683873123567</v>
      </c>
      <c r="U22" s="309">
        <f t="shared" si="9"/>
        <v>5.1162610475349538E-3</v>
      </c>
      <c r="V22" s="316">
        <f>分析係数表!D25</f>
        <v>4.284059086963312E-2</v>
      </c>
      <c r="W22" s="287">
        <f t="shared" si="6"/>
        <v>0</v>
      </c>
      <c r="X22" s="312">
        <f>分析係数表!E25</f>
        <v>4.249917369780222E-2</v>
      </c>
      <c r="Y22" s="288">
        <f t="shared" si="7"/>
        <v>0</v>
      </c>
    </row>
    <row r="23" spans="1:25">
      <c r="A23" s="278">
        <v>19</v>
      </c>
      <c r="B23" s="268" t="s">
        <v>88</v>
      </c>
      <c r="C23" s="283"/>
      <c r="D23" s="312">
        <f>投入係数表!L23</f>
        <v>2.7394526182318398E-5</v>
      </c>
      <c r="E23" s="302">
        <f t="shared" si="5"/>
        <v>2.7394526182318397E-3</v>
      </c>
      <c r="F23" s="312">
        <f>分析係数表!C26</f>
        <v>0.15308736674872969</v>
      </c>
      <c r="G23" s="302">
        <f t="shared" si="0"/>
        <v>4.1937558765802542E-4</v>
      </c>
      <c r="H23" s="302">
        <v>6.3975823899540688E-3</v>
      </c>
      <c r="I23" s="302">
        <f t="shared" si="8"/>
        <v>6.3975823899540688E-3</v>
      </c>
      <c r="J23" s="312">
        <f>分析係数表!G26</f>
        <v>0.20415569699579933</v>
      </c>
      <c r="K23" s="304">
        <f t="shared" si="10"/>
        <v>1.3061028919091246E-3</v>
      </c>
      <c r="L23" s="49"/>
      <c r="M23" s="50"/>
      <c r="N23" s="314">
        <f>分析係数表!I26</f>
        <v>8.8175548492147558E-3</v>
      </c>
      <c r="O23" s="306">
        <f t="shared" si="2"/>
        <v>0.15930751598343618</v>
      </c>
      <c r="P23" s="312">
        <f>分析係数表!C26</f>
        <v>0.15308736674872969</v>
      </c>
      <c r="Q23" s="306">
        <f t="shared" si="11"/>
        <v>2.438796812518541E-2</v>
      </c>
      <c r="R23" s="306">
        <v>2.6779463744365326E-2</v>
      </c>
      <c r="S23" s="307">
        <f t="shared" si="4"/>
        <v>3.3177046134319398E-2</v>
      </c>
      <c r="T23" s="312">
        <f>分析係数表!F26</f>
        <v>0.33811565690794865</v>
      </c>
      <c r="U23" s="309">
        <f t="shared" si="9"/>
        <v>1.1217678747970722E-2</v>
      </c>
      <c r="V23" s="316">
        <f>分析係数表!D26</f>
        <v>3.3929737559631502E-2</v>
      </c>
      <c r="W23" s="287">
        <f t="shared" si="6"/>
        <v>0</v>
      </c>
      <c r="X23" s="312">
        <f>分析係数表!E26</f>
        <v>3.3531988342571602E-2</v>
      </c>
      <c r="Y23" s="288">
        <f t="shared" si="7"/>
        <v>0</v>
      </c>
    </row>
    <row r="24" spans="1:25">
      <c r="A24" s="278">
        <v>20</v>
      </c>
      <c r="B24" s="268" t="s">
        <v>89</v>
      </c>
      <c r="C24" s="283"/>
      <c r="D24" s="312">
        <f>投入係数表!L24</f>
        <v>1.9567518701655998E-6</v>
      </c>
      <c r="E24" s="302">
        <f t="shared" si="5"/>
        <v>1.9567518701655998E-4</v>
      </c>
      <c r="F24" s="312">
        <f>分析係数表!C27</f>
        <v>0.18884998044104273</v>
      </c>
      <c r="G24" s="302">
        <f t="shared" si="0"/>
        <v>3.6953255240874731E-5</v>
      </c>
      <c r="H24" s="302">
        <v>1.5840724757298253E-3</v>
      </c>
      <c r="I24" s="302">
        <f t="shared" si="8"/>
        <v>1.5840724757298253E-3</v>
      </c>
      <c r="J24" s="312">
        <f>分析係数表!G27</f>
        <v>0.16481626532719168</v>
      </c>
      <c r="K24" s="304">
        <f t="shared" si="10"/>
        <v>2.6108090945738826E-4</v>
      </c>
      <c r="L24" s="49"/>
      <c r="M24" s="50"/>
      <c r="N24" s="314">
        <f>分析係数表!I27</f>
        <v>2.2388024205688101E-2</v>
      </c>
      <c r="O24" s="306">
        <f t="shared" si="2"/>
        <v>0.4044863440007786</v>
      </c>
      <c r="P24" s="312">
        <f>分析係数表!C27</f>
        <v>0.18884998044104273</v>
      </c>
      <c r="Q24" s="306">
        <f t="shared" si="11"/>
        <v>7.6387238153215922E-2</v>
      </c>
      <c r="R24" s="306">
        <v>7.7054831794111489E-2</v>
      </c>
      <c r="S24" s="307">
        <f t="shared" si="4"/>
        <v>7.8638904269841312E-2</v>
      </c>
      <c r="T24" s="312">
        <f>分析係数表!F27</f>
        <v>0.29536956526946395</v>
      </c>
      <c r="U24" s="309">
        <f t="shared" si="9"/>
        <v>2.3227538967450022E-2</v>
      </c>
      <c r="V24" s="316">
        <f>分析係数表!D27</f>
        <v>2.042747265118797E-2</v>
      </c>
      <c r="W24" s="287">
        <f t="shared" si="6"/>
        <v>0</v>
      </c>
      <c r="X24" s="312">
        <f>分析係数表!E27</f>
        <v>2.035082172191522E-2</v>
      </c>
      <c r="Y24" s="288">
        <f t="shared" si="7"/>
        <v>0</v>
      </c>
    </row>
    <row r="25" spans="1:25">
      <c r="A25" s="278">
        <v>21</v>
      </c>
      <c r="B25" s="268" t="s">
        <v>90</v>
      </c>
      <c r="C25" s="283"/>
      <c r="D25" s="312">
        <f>投入係数表!L25</f>
        <v>0</v>
      </c>
      <c r="E25" s="302">
        <f t="shared" si="5"/>
        <v>0</v>
      </c>
      <c r="F25" s="312">
        <f>分析係数表!C28</f>
        <v>0.2115566871254172</v>
      </c>
      <c r="G25" s="302">
        <f t="shared" si="0"/>
        <v>0</v>
      </c>
      <c r="H25" s="302">
        <v>2.4723916026933135E-2</v>
      </c>
      <c r="I25" s="302">
        <f t="shared" si="8"/>
        <v>2.4723916026933135E-2</v>
      </c>
      <c r="J25" s="312">
        <f>分析係数表!G28</f>
        <v>0.18177207604774032</v>
      </c>
      <c r="K25" s="304">
        <f t="shared" si="10"/>
        <v>4.4941175442456353E-3</v>
      </c>
      <c r="L25" s="49"/>
      <c r="M25" s="50"/>
      <c r="N25" s="314">
        <f>分析係数表!I28</f>
        <v>7.2231792840574596E-3</v>
      </c>
      <c r="O25" s="306">
        <f t="shared" si="2"/>
        <v>0.13050179657784433</v>
      </c>
      <c r="P25" s="312">
        <f>分析係数表!C28</f>
        <v>0.2115566871254172</v>
      </c>
      <c r="Q25" s="306">
        <f t="shared" si="11"/>
        <v>2.7608527747923856E-2</v>
      </c>
      <c r="R25" s="306">
        <v>3.6041446723710818E-2</v>
      </c>
      <c r="S25" s="307">
        <f t="shared" si="4"/>
        <v>6.0765362750643953E-2</v>
      </c>
      <c r="T25" s="312">
        <f>分析係数表!F28</f>
        <v>0.29628808224417325</v>
      </c>
      <c r="U25" s="309">
        <f t="shared" si="9"/>
        <v>1.8004052796259818E-2</v>
      </c>
      <c r="V25" s="316">
        <f>分析係数表!D28</f>
        <v>3.0551159487848582E-2</v>
      </c>
      <c r="W25" s="287">
        <f t="shared" si="6"/>
        <v>0</v>
      </c>
      <c r="X25" s="312">
        <f>分析係数表!E28</f>
        <v>3.018459578819983E-2</v>
      </c>
      <c r="Y25" s="288">
        <f t="shared" si="7"/>
        <v>0</v>
      </c>
    </row>
    <row r="26" spans="1:25">
      <c r="A26" s="278">
        <v>22</v>
      </c>
      <c r="B26" s="268" t="s">
        <v>64</v>
      </c>
      <c r="C26" s="283"/>
      <c r="D26" s="312">
        <f>投入係数表!L26</f>
        <v>4.6903342327869434E-3</v>
      </c>
      <c r="E26" s="302">
        <f t="shared" si="5"/>
        <v>0.46903342327869435</v>
      </c>
      <c r="F26" s="312">
        <f>分析係数表!C29</f>
        <v>0.4024048564090591</v>
      </c>
      <c r="G26" s="302">
        <f t="shared" si="0"/>
        <v>0.18874132734551244</v>
      </c>
      <c r="H26" s="302">
        <v>0.25282629552203117</v>
      </c>
      <c r="I26" s="302">
        <f t="shared" si="8"/>
        <v>0.25282629552203117</v>
      </c>
      <c r="J26" s="312">
        <f>分析係数表!G29</f>
        <v>0.28848634430593861</v>
      </c>
      <c r="K26" s="304">
        <f t="shared" si="10"/>
        <v>7.293693373956367E-2</v>
      </c>
      <c r="L26" s="49"/>
      <c r="M26" s="50"/>
      <c r="N26" s="314">
        <f>分析係数表!I29</f>
        <v>7.7130042947109994E-3</v>
      </c>
      <c r="O26" s="306">
        <f t="shared" si="2"/>
        <v>0.13935150684879599</v>
      </c>
      <c r="P26" s="312">
        <f>分析係数表!C29</f>
        <v>0.4024048564090591</v>
      </c>
      <c r="Q26" s="306">
        <f t="shared" si="11"/>
        <v>5.6075723103875763E-2</v>
      </c>
      <c r="R26" s="306">
        <v>9.1093483194372674E-2</v>
      </c>
      <c r="S26" s="307">
        <f t="shared" si="4"/>
        <v>0.34391977871640383</v>
      </c>
      <c r="T26" s="312">
        <f>分析係数表!F29</f>
        <v>0.40202182464221792</v>
      </c>
      <c r="U26" s="309">
        <f t="shared" si="9"/>
        <v>0.13826325697011649</v>
      </c>
      <c r="V26" s="316">
        <f>分析係数表!D29</f>
        <v>7.9194780809421356E-2</v>
      </c>
      <c r="W26" s="287">
        <f t="shared" si="6"/>
        <v>0</v>
      </c>
      <c r="X26" s="312">
        <f>分析係数表!E29</f>
        <v>6.5944675090492746E-2</v>
      </c>
      <c r="Y26" s="288">
        <f t="shared" si="7"/>
        <v>0</v>
      </c>
    </row>
    <row r="27" spans="1:25">
      <c r="A27" s="278">
        <v>23</v>
      </c>
      <c r="B27" s="268" t="s">
        <v>91</v>
      </c>
      <c r="C27" s="283"/>
      <c r="D27" s="312">
        <f>投入係数表!L27</f>
        <v>4.9251444572068152E-3</v>
      </c>
      <c r="E27" s="302">
        <f t="shared" si="5"/>
        <v>0.49251444572068154</v>
      </c>
      <c r="F27" s="312">
        <f>分析係数表!C30</f>
        <v>1</v>
      </c>
      <c r="G27" s="302">
        <f t="shared" si="0"/>
        <v>0.49251444572068154</v>
      </c>
      <c r="H27" s="302">
        <v>0.68014184251789822</v>
      </c>
      <c r="I27" s="302">
        <f t="shared" si="8"/>
        <v>0.68014184251789822</v>
      </c>
      <c r="J27" s="312">
        <f>分析係数表!G30</f>
        <v>0.33838967095036887</v>
      </c>
      <c r="K27" s="304">
        <f t="shared" si="10"/>
        <v>0.23015297428920919</v>
      </c>
      <c r="L27" s="49"/>
      <c r="M27" s="50"/>
      <c r="N27" s="314">
        <f>分析係数表!I30</f>
        <v>0</v>
      </c>
      <c r="O27" s="306">
        <f t="shared" si="2"/>
        <v>0</v>
      </c>
      <c r="P27" s="312">
        <f>分析係数表!C30</f>
        <v>1</v>
      </c>
      <c r="Q27" s="306">
        <f t="shared" si="11"/>
        <v>0</v>
      </c>
      <c r="R27" s="306">
        <v>0.12585564941959201</v>
      </c>
      <c r="S27" s="307">
        <f t="shared" si="4"/>
        <v>0.80599749193749026</v>
      </c>
      <c r="T27" s="312">
        <f>分析係数表!F30</f>
        <v>0.46362091424568164</v>
      </c>
      <c r="U27" s="309">
        <f t="shared" si="9"/>
        <v>0.37367729409178563</v>
      </c>
      <c r="V27" s="316">
        <f>分析係数表!D30</f>
        <v>7.3824536053885614E-2</v>
      </c>
      <c r="W27" s="287">
        <f t="shared" si="6"/>
        <v>0</v>
      </c>
      <c r="X27" s="312">
        <f>分析係数表!E30</f>
        <v>5.6949248710145881E-2</v>
      </c>
      <c r="Y27" s="288">
        <f t="shared" si="7"/>
        <v>0</v>
      </c>
    </row>
    <row r="28" spans="1:25">
      <c r="A28" s="278">
        <v>24</v>
      </c>
      <c r="B28" s="268" t="s">
        <v>92</v>
      </c>
      <c r="C28" s="283"/>
      <c r="D28" s="312">
        <f>投入係数表!L28</f>
        <v>2.7486493520216183E-2</v>
      </c>
      <c r="E28" s="302">
        <f t="shared" si="5"/>
        <v>2.7486493520216184</v>
      </c>
      <c r="F28" s="312">
        <f>分析係数表!C31</f>
        <v>0.99932498158227889</v>
      </c>
      <c r="G28" s="302">
        <f t="shared" si="0"/>
        <v>2.7467939630851466</v>
      </c>
      <c r="H28" s="302">
        <v>3.4721140950078602</v>
      </c>
      <c r="I28" s="302">
        <f t="shared" si="8"/>
        <v>3.4721140950078602</v>
      </c>
      <c r="J28" s="312">
        <f>分析係数表!G31</f>
        <v>7.0262508387801376E-2</v>
      </c>
      <c r="K28" s="304">
        <f t="shared" si="10"/>
        <v>0.24395944572389316</v>
      </c>
      <c r="L28" s="49"/>
      <c r="M28" s="50"/>
      <c r="N28" s="314">
        <f>分析係数表!I31</f>
        <v>3.314462019579964E-2</v>
      </c>
      <c r="O28" s="306">
        <f t="shared" si="2"/>
        <v>0.59882668176172416</v>
      </c>
      <c r="P28" s="312">
        <f>分析係数表!C31</f>
        <v>0.99932498158227889</v>
      </c>
      <c r="Q28" s="306">
        <f t="shared" si="11"/>
        <v>0.59842246272251221</v>
      </c>
      <c r="R28" s="306">
        <v>0.82848043404189109</v>
      </c>
      <c r="S28" s="307">
        <f t="shared" si="4"/>
        <v>4.3005945290497509</v>
      </c>
      <c r="T28" s="312">
        <f>分析係数表!F31</f>
        <v>0.39948542779773355</v>
      </c>
      <c r="U28" s="309">
        <f t="shared" si="9"/>
        <v>1.7180248452220321</v>
      </c>
      <c r="V28" s="316">
        <f>分析係数表!D31</f>
        <v>2.9145126840892164E-3</v>
      </c>
      <c r="W28" s="287">
        <f t="shared" si="6"/>
        <v>0</v>
      </c>
      <c r="X28" s="312">
        <f>分析係数表!E31</f>
        <v>2.9145126840892164E-3</v>
      </c>
      <c r="Y28" s="288">
        <f t="shared" si="7"/>
        <v>0</v>
      </c>
    </row>
    <row r="29" spans="1:25">
      <c r="A29" s="278">
        <v>25</v>
      </c>
      <c r="B29" s="268" t="s">
        <v>1</v>
      </c>
      <c r="C29" s="283"/>
      <c r="D29" s="312">
        <f>投入係数表!L29</f>
        <v>6.5551187650547595E-4</v>
      </c>
      <c r="E29" s="302">
        <f t="shared" si="5"/>
        <v>6.5551187650547599E-2</v>
      </c>
      <c r="F29" s="312">
        <f>分析係数表!C32</f>
        <v>0.9998360837770528</v>
      </c>
      <c r="G29" s="302">
        <f t="shared" si="0"/>
        <v>6.5540442747458225E-2</v>
      </c>
      <c r="H29" s="302">
        <v>0.10927590688409838</v>
      </c>
      <c r="I29" s="302">
        <f t="shared" si="8"/>
        <v>0.10927590688409838</v>
      </c>
      <c r="J29" s="312">
        <f>分析係数表!G32</f>
        <v>0.11380414292785156</v>
      </c>
      <c r="K29" s="304">
        <f t="shared" si="10"/>
        <v>1.243605092560853E-2</v>
      </c>
      <c r="L29" s="49"/>
      <c r="M29" s="50"/>
      <c r="N29" s="314">
        <f>分析係数表!I32</f>
        <v>7.2296973654795713E-3</v>
      </c>
      <c r="O29" s="306">
        <f t="shared" si="2"/>
        <v>0.13061955931117475</v>
      </c>
      <c r="P29" s="312">
        <f>分析係数表!C32</f>
        <v>0.9998360837770528</v>
      </c>
      <c r="Q29" s="306">
        <f t="shared" si="11"/>
        <v>0.13059814864636943</v>
      </c>
      <c r="R29" s="306">
        <v>0.17636382032202344</v>
      </c>
      <c r="S29" s="307">
        <f t="shared" si="4"/>
        <v>0.28563972720612185</v>
      </c>
      <c r="T29" s="312">
        <f>分析係数表!F32</f>
        <v>0.44272670787830282</v>
      </c>
      <c r="U29" s="309">
        <f t="shared" si="9"/>
        <v>0.12646033606522281</v>
      </c>
      <c r="V29" s="316">
        <f>分析係数表!D32</f>
        <v>2.1120085933633119E-2</v>
      </c>
      <c r="W29" s="287">
        <f t="shared" si="6"/>
        <v>0</v>
      </c>
      <c r="X29" s="312">
        <f>分析係数表!E32</f>
        <v>2.1120085933633119E-2</v>
      </c>
      <c r="Y29" s="288">
        <f t="shared" si="7"/>
        <v>0</v>
      </c>
    </row>
    <row r="30" spans="1:25">
      <c r="A30" s="278">
        <v>26</v>
      </c>
      <c r="B30" s="268" t="s">
        <v>2</v>
      </c>
      <c r="C30" s="283"/>
      <c r="D30" s="312">
        <f>投入係数表!L30</f>
        <v>9.3924089767948802E-5</v>
      </c>
      <c r="E30" s="302">
        <f t="shared" si="5"/>
        <v>9.3924089767948808E-3</v>
      </c>
      <c r="F30" s="312">
        <f>分析係数表!C33</f>
        <v>0.99108509199615646</v>
      </c>
      <c r="G30" s="302">
        <f t="shared" si="0"/>
        <v>9.3086765148322793E-3</v>
      </c>
      <c r="H30" s="302">
        <v>0.1101769871015007</v>
      </c>
      <c r="I30" s="302">
        <f t="shared" si="8"/>
        <v>0.1101769871015007</v>
      </c>
      <c r="J30" s="312">
        <f>分析係数表!G33</f>
        <v>0.4529749017181946</v>
      </c>
      <c r="K30" s="304">
        <f t="shared" si="10"/>
        <v>4.9907409903909072E-2</v>
      </c>
      <c r="L30" s="49"/>
      <c r="M30" s="50"/>
      <c r="N30" s="314">
        <f>分析係数表!I33</f>
        <v>7.7168799106917146E-4</v>
      </c>
      <c r="O30" s="306">
        <f t="shared" si="2"/>
        <v>1.3942152793347895E-2</v>
      </c>
      <c r="P30" s="312">
        <f>分析係数表!C33</f>
        <v>0.99108509199615646</v>
      </c>
      <c r="Q30" s="306">
        <f t="shared" si="11"/>
        <v>1.3817859783819669E-2</v>
      </c>
      <c r="R30" s="306">
        <v>8.4074743794031542E-2</v>
      </c>
      <c r="S30" s="307">
        <f t="shared" si="4"/>
        <v>0.19425173089553224</v>
      </c>
      <c r="T30" s="312">
        <f>分析係数表!F33</f>
        <v>0.63278689994307047</v>
      </c>
      <c r="U30" s="309">
        <f t="shared" si="9"/>
        <v>0.12291995060195941</v>
      </c>
      <c r="V30" s="316">
        <f>分析係数表!D33</f>
        <v>8.7702783269007503E-2</v>
      </c>
      <c r="W30" s="287">
        <f t="shared" si="6"/>
        <v>0</v>
      </c>
      <c r="X30" s="312">
        <f>分析係数表!E33</f>
        <v>8.4336323251883824E-2</v>
      </c>
      <c r="Y30" s="288">
        <f t="shared" si="7"/>
        <v>0</v>
      </c>
    </row>
    <row r="31" spans="1:25">
      <c r="A31" s="278">
        <v>27</v>
      </c>
      <c r="B31" s="268" t="s">
        <v>65</v>
      </c>
      <c r="C31" s="283"/>
      <c r="D31" s="312">
        <f>投入係数表!L31</f>
        <v>5.5511093804727907E-2</v>
      </c>
      <c r="E31" s="302">
        <f t="shared" si="5"/>
        <v>5.5511093804727905</v>
      </c>
      <c r="F31" s="312">
        <f>分析係数表!C34</f>
        <v>0.24606089914510665</v>
      </c>
      <c r="G31" s="302">
        <f t="shared" si="0"/>
        <v>1.3659109654119708</v>
      </c>
      <c r="H31" s="302">
        <v>1.5515162273660654</v>
      </c>
      <c r="I31" s="302">
        <f t="shared" si="8"/>
        <v>1.5515162273660654</v>
      </c>
      <c r="J31" s="312">
        <f>分析係数表!G34</f>
        <v>0.43749758717185111</v>
      </c>
      <c r="K31" s="304">
        <f t="shared" si="10"/>
        <v>0.67878460593062673</v>
      </c>
      <c r="L31" s="49"/>
      <c r="M31" s="50"/>
      <c r="N31" s="314">
        <f>分析係数表!I34</f>
        <v>0.137069350800852</v>
      </c>
      <c r="O31" s="306">
        <f t="shared" si="2"/>
        <v>2.4764436589232628</v>
      </c>
      <c r="P31" s="312">
        <f>分析係数表!C34</f>
        <v>0.24606089914510665</v>
      </c>
      <c r="Q31" s="306">
        <f t="shared" si="11"/>
        <v>0.60935595339685589</v>
      </c>
      <c r="R31" s="306">
        <v>0.67786342592457094</v>
      </c>
      <c r="S31" s="307">
        <f t="shared" si="4"/>
        <v>2.2293796532906365</v>
      </c>
      <c r="T31" s="312">
        <f>分析係数表!F34</f>
        <v>0.68044247766447119</v>
      </c>
      <c r="U31" s="309">
        <f t="shared" si="9"/>
        <v>1.5169646149398404</v>
      </c>
      <c r="V31" s="316">
        <f>分析係数表!D34</f>
        <v>0.15389009392691583</v>
      </c>
      <c r="W31" s="287">
        <f t="shared" si="6"/>
        <v>0</v>
      </c>
      <c r="X31" s="312">
        <f>分析係数表!E34</f>
        <v>0.1433320704064108</v>
      </c>
      <c r="Y31" s="288">
        <f t="shared" si="7"/>
        <v>0</v>
      </c>
    </row>
    <row r="32" spans="1:25">
      <c r="A32" s="278">
        <v>28</v>
      </c>
      <c r="B32" s="268" t="s">
        <v>66</v>
      </c>
      <c r="C32" s="283"/>
      <c r="D32" s="312">
        <f>投入係数表!L32</f>
        <v>4.9173174497261522E-3</v>
      </c>
      <c r="E32" s="302">
        <f t="shared" si="5"/>
        <v>0.49173174497261524</v>
      </c>
      <c r="F32" s="312">
        <f>分析係数表!C35</f>
        <v>0.75377646979277246</v>
      </c>
      <c r="G32" s="302">
        <f t="shared" si="0"/>
        <v>0.37065581881049781</v>
      </c>
      <c r="H32" s="302">
        <v>0.66308328712503806</v>
      </c>
      <c r="I32" s="302">
        <f t="shared" si="8"/>
        <v>0.66308328712503806</v>
      </c>
      <c r="J32" s="312">
        <f>分析係数表!G35</f>
        <v>0.30282397072447498</v>
      </c>
      <c r="K32" s="304">
        <f t="shared" si="10"/>
        <v>0.20079751392824116</v>
      </c>
      <c r="L32" s="49"/>
      <c r="M32" s="50"/>
      <c r="N32" s="314">
        <f>分析係数表!I35</f>
        <v>5.7629969222324183E-2</v>
      </c>
      <c r="O32" s="306">
        <f t="shared" si="2"/>
        <v>1.0412055722939955</v>
      </c>
      <c r="P32" s="312">
        <f>分析係数表!C35</f>
        <v>0.75377646979277246</v>
      </c>
      <c r="Q32" s="306">
        <f t="shared" si="11"/>
        <v>0.78483626061233125</v>
      </c>
      <c r="R32" s="306">
        <v>1.2172803417044049</v>
      </c>
      <c r="S32" s="307">
        <f t="shared" si="4"/>
        <v>1.880363628829443</v>
      </c>
      <c r="T32" s="312">
        <f>分析係数表!F35</f>
        <v>0.60548890850388704</v>
      </c>
      <c r="U32" s="309">
        <f t="shared" si="9"/>
        <v>1.1385393212103476</v>
      </c>
      <c r="V32" s="316">
        <f>分析係数表!D35</f>
        <v>4.0363234612300396E-2</v>
      </c>
      <c r="W32" s="287">
        <f t="shared" si="6"/>
        <v>0</v>
      </c>
      <c r="X32" s="312">
        <f>分析係数表!E35</f>
        <v>3.9154079363329694E-2</v>
      </c>
      <c r="Y32" s="288">
        <f t="shared" si="7"/>
        <v>0</v>
      </c>
    </row>
    <row r="33" spans="1:25">
      <c r="A33" s="278">
        <v>29</v>
      </c>
      <c r="B33" s="268" t="s">
        <v>93</v>
      </c>
      <c r="C33" s="283"/>
      <c r="D33" s="312">
        <f>投入係数表!L33</f>
        <v>4.361599918599122E-3</v>
      </c>
      <c r="E33" s="302">
        <f t="shared" si="5"/>
        <v>0.43615999185991222</v>
      </c>
      <c r="F33" s="312">
        <f>分析係数表!C36</f>
        <v>0.99118010215945485</v>
      </c>
      <c r="G33" s="302">
        <f t="shared" si="0"/>
        <v>0.43231310528957478</v>
      </c>
      <c r="H33" s="302">
        <v>0.71706388011251232</v>
      </c>
      <c r="I33" s="302">
        <f t="shared" si="8"/>
        <v>0.71706388011251232</v>
      </c>
      <c r="J33" s="312">
        <f>分析係数表!G36</f>
        <v>5.8650173764370726E-2</v>
      </c>
      <c r="K33" s="304">
        <f t="shared" si="10"/>
        <v>4.2055921168752744E-2</v>
      </c>
      <c r="L33" s="49"/>
      <c r="M33" s="50"/>
      <c r="N33" s="314">
        <f>分析係数表!I36</f>
        <v>0.2375179181177472</v>
      </c>
      <c r="O33" s="306">
        <f t="shared" si="2"/>
        <v>4.2912564972890621</v>
      </c>
      <c r="P33" s="312">
        <f>分析係数表!C36</f>
        <v>0.99118010215945485</v>
      </c>
      <c r="Q33" s="306">
        <f t="shared" si="11"/>
        <v>4.2534080533753968</v>
      </c>
      <c r="R33" s="306">
        <v>4.6503572966777682</v>
      </c>
      <c r="S33" s="307">
        <f t="shared" si="4"/>
        <v>5.3674211767902804</v>
      </c>
      <c r="T33" s="312">
        <f>分析係数表!F36</f>
        <v>0.81306518983088305</v>
      </c>
      <c r="U33" s="309">
        <f t="shared" si="9"/>
        <v>4.3640633180092907</v>
      </c>
      <c r="V33" s="316">
        <f>分析係数表!D36</f>
        <v>1.5774342104513773E-2</v>
      </c>
      <c r="W33" s="287">
        <f t="shared" si="6"/>
        <v>0</v>
      </c>
      <c r="X33" s="312">
        <f>分析係数表!E36</f>
        <v>1.3229670821596217E-2</v>
      </c>
      <c r="Y33" s="288">
        <f t="shared" si="7"/>
        <v>0</v>
      </c>
    </row>
    <row r="34" spans="1:25">
      <c r="A34" s="278">
        <v>30</v>
      </c>
      <c r="B34" s="268" t="s">
        <v>94</v>
      </c>
      <c r="C34" s="283"/>
      <c r="D34" s="312">
        <f>投入係数表!L34</f>
        <v>1.7538367012294272E-2</v>
      </c>
      <c r="E34" s="302">
        <f t="shared" si="5"/>
        <v>1.7538367012294271</v>
      </c>
      <c r="F34" s="312">
        <f>分析係数表!C37</f>
        <v>0.58105140483022077</v>
      </c>
      <c r="G34" s="302">
        <f t="shared" si="0"/>
        <v>1.0190692790921589</v>
      </c>
      <c r="H34" s="302">
        <v>1.3883527929242598</v>
      </c>
      <c r="I34" s="302">
        <f t="shared" si="8"/>
        <v>1.3883527929242598</v>
      </c>
      <c r="J34" s="312">
        <f>分析係数表!G37</f>
        <v>0.40235165952905672</v>
      </c>
      <c r="K34" s="304">
        <f t="shared" si="10"/>
        <v>0.55860605024487675</v>
      </c>
      <c r="L34" s="49"/>
      <c r="M34" s="50"/>
      <c r="N34" s="314">
        <f>分析係数表!I37</f>
        <v>4.2719417558337268E-2</v>
      </c>
      <c r="O34" s="306">
        <f t="shared" si="2"/>
        <v>0.77181536285923547</v>
      </c>
      <c r="P34" s="312">
        <f>分析係数表!C37</f>
        <v>0.58105140483022077</v>
      </c>
      <c r="Q34" s="306">
        <f t="shared" si="11"/>
        <v>0.44846440085890538</v>
      </c>
      <c r="R34" s="306">
        <v>0.60558765157789929</v>
      </c>
      <c r="S34" s="307">
        <f t="shared" si="4"/>
        <v>1.9939404445021591</v>
      </c>
      <c r="T34" s="312">
        <f>分析係数表!F37</f>
        <v>0.63403708963374472</v>
      </c>
      <c r="U34" s="309">
        <f t="shared" si="9"/>
        <v>1.2642321963351641</v>
      </c>
      <c r="V34" s="316">
        <f>分析係数表!D37</f>
        <v>7.9200513574427991E-2</v>
      </c>
      <c r="W34" s="287">
        <f t="shared" si="6"/>
        <v>0</v>
      </c>
      <c r="X34" s="312">
        <f>分析係数表!E37</f>
        <v>7.3600662533244779E-2</v>
      </c>
      <c r="Y34" s="288">
        <f t="shared" si="7"/>
        <v>0</v>
      </c>
    </row>
    <row r="35" spans="1:25">
      <c r="A35" s="278">
        <v>31</v>
      </c>
      <c r="B35" s="268" t="s">
        <v>95</v>
      </c>
      <c r="C35" s="283"/>
      <c r="D35" s="312">
        <f>投入係数表!L35</f>
        <v>3.776531109419608E-3</v>
      </c>
      <c r="E35" s="302">
        <f t="shared" si="5"/>
        <v>0.3776531109419608</v>
      </c>
      <c r="F35" s="312">
        <f>分析係数表!C38</f>
        <v>0.47456671407271833</v>
      </c>
      <c r="G35" s="302">
        <f t="shared" si="0"/>
        <v>0.17922159591906608</v>
      </c>
      <c r="H35" s="302">
        <v>0.41887791002988917</v>
      </c>
      <c r="I35" s="302">
        <f t="shared" si="8"/>
        <v>0.41887791002988917</v>
      </c>
      <c r="J35" s="312">
        <f>分析係数表!G38</f>
        <v>0.18003386475673192</v>
      </c>
      <c r="K35" s="304">
        <f t="shared" si="10"/>
        <v>7.541220900390358E-2</v>
      </c>
      <c r="L35" s="49"/>
      <c r="M35" s="50"/>
      <c r="N35" s="314">
        <f>分析係数表!I38</f>
        <v>5.150358926080905E-2</v>
      </c>
      <c r="O35" s="306">
        <f t="shared" si="2"/>
        <v>0.93051974268142545</v>
      </c>
      <c r="P35" s="312">
        <f>分析係数表!C38</f>
        <v>0.47456671407271833</v>
      </c>
      <c r="Q35" s="306">
        <f t="shared" si="11"/>
        <v>0.44159369666411546</v>
      </c>
      <c r="R35" s="306">
        <v>0.61701000526836425</v>
      </c>
      <c r="S35" s="307">
        <f t="shared" si="4"/>
        <v>1.0358879152982534</v>
      </c>
      <c r="T35" s="312">
        <f>分析係数表!F38</f>
        <v>0.4997199825516766</v>
      </c>
      <c r="U35" s="309">
        <f t="shared" si="9"/>
        <v>0.51765389095833581</v>
      </c>
      <c r="V35" s="316">
        <f>分析係数表!D38</f>
        <v>3.5590827435143364E-2</v>
      </c>
      <c r="W35" s="287">
        <f t="shared" si="6"/>
        <v>0</v>
      </c>
      <c r="X35" s="312">
        <f>分析係数表!E38</f>
        <v>3.1059891839156476E-2</v>
      </c>
      <c r="Y35" s="288">
        <f t="shared" si="7"/>
        <v>0</v>
      </c>
    </row>
    <row r="36" spans="1:25">
      <c r="A36" s="278">
        <v>32</v>
      </c>
      <c r="B36" s="268" t="s">
        <v>67</v>
      </c>
      <c r="C36" s="283"/>
      <c r="D36" s="312">
        <f>投入係数表!L36</f>
        <v>0</v>
      </c>
      <c r="E36" s="302">
        <f t="shared" si="5"/>
        <v>0</v>
      </c>
      <c r="F36" s="312">
        <f>分析係数表!C39</f>
        <v>1</v>
      </c>
      <c r="G36" s="302">
        <f t="shared" si="0"/>
        <v>0</v>
      </c>
      <c r="H36" s="302">
        <v>2.0238565524345831E-2</v>
      </c>
      <c r="I36" s="302">
        <f t="shared" si="8"/>
        <v>2.0238565524345831E-2</v>
      </c>
      <c r="J36" s="312">
        <f>分析係数表!G39</f>
        <v>0.33345520667958617</v>
      </c>
      <c r="K36" s="304">
        <f t="shared" si="10"/>
        <v>6.7486550498190865E-3</v>
      </c>
      <c r="L36" s="49"/>
      <c r="M36" s="50"/>
      <c r="N36" s="314">
        <f>分析係数表!I39</f>
        <v>5.0851604954235139E-3</v>
      </c>
      <c r="O36" s="306">
        <f t="shared" si="2"/>
        <v>9.1874028657180765E-2</v>
      </c>
      <c r="P36" s="312">
        <f>分析係数表!C39</f>
        <v>1</v>
      </c>
      <c r="Q36" s="306">
        <f t="shared" si="11"/>
        <v>9.1874028657180765E-2</v>
      </c>
      <c r="R36" s="306">
        <v>9.6034496202859781E-2</v>
      </c>
      <c r="S36" s="307">
        <f t="shared" si="4"/>
        <v>0.11627306172720561</v>
      </c>
      <c r="T36" s="312">
        <f>分析係数表!F39</f>
        <v>0.70859596344355691</v>
      </c>
      <c r="U36" s="309">
        <f t="shared" si="9"/>
        <v>8.2390622197121427E-2</v>
      </c>
      <c r="V36" s="316">
        <f>分析係数表!D39</f>
        <v>4.8027598057070089E-2</v>
      </c>
      <c r="W36" s="287">
        <f t="shared" si="6"/>
        <v>0</v>
      </c>
      <c r="X36" s="312">
        <f>分析係数表!E39</f>
        <v>4.8027598057070089E-2</v>
      </c>
      <c r="Y36" s="288">
        <f t="shared" si="7"/>
        <v>0</v>
      </c>
    </row>
    <row r="37" spans="1:25">
      <c r="A37" s="278">
        <v>33</v>
      </c>
      <c r="B37" s="268" t="s">
        <v>96</v>
      </c>
      <c r="C37" s="283"/>
      <c r="D37" s="312">
        <f>投入係数表!L37</f>
        <v>3.1112354735633041E-4</v>
      </c>
      <c r="E37" s="302">
        <f t="shared" si="5"/>
        <v>3.1112354735633042E-2</v>
      </c>
      <c r="F37" s="312">
        <f>分析係数表!C40</f>
        <v>0.78927678494152065</v>
      </c>
      <c r="G37" s="302">
        <f t="shared" si="0"/>
        <v>2.4556259317700543E-2</v>
      </c>
      <c r="H37" s="302">
        <v>4.2826860856947445E-2</v>
      </c>
      <c r="I37" s="302">
        <f t="shared" si="8"/>
        <v>4.2826860856947445E-2</v>
      </c>
      <c r="J37" s="312">
        <f>分析係数表!G40</f>
        <v>0.52314226927728547</v>
      </c>
      <c r="K37" s="304">
        <f t="shared" si="10"/>
        <v>2.2404541174726036E-2</v>
      </c>
      <c r="L37" s="49"/>
      <c r="M37" s="50"/>
      <c r="N37" s="314">
        <f>分析係数表!I40</f>
        <v>3.428475595158087E-2</v>
      </c>
      <c r="O37" s="306">
        <f t="shared" si="2"/>
        <v>0.61942561176481692</v>
      </c>
      <c r="P37" s="312">
        <f>分析係数表!C40</f>
        <v>0.78927678494152065</v>
      </c>
      <c r="Q37" s="306">
        <f t="shared" si="11"/>
        <v>0.48889825536416925</v>
      </c>
      <c r="R37" s="306">
        <v>0.49902389667323199</v>
      </c>
      <c r="S37" s="307">
        <f t="shared" si="4"/>
        <v>0.54185075753017942</v>
      </c>
      <c r="T37" s="312">
        <f>分析係数表!F40</f>
        <v>0.70623799726049996</v>
      </c>
      <c r="U37" s="309">
        <f t="shared" si="9"/>
        <v>0.38267559381219868</v>
      </c>
      <c r="V37" s="316">
        <f>分析係数表!D40</f>
        <v>9.0697433955161888E-2</v>
      </c>
      <c r="W37" s="287">
        <f t="shared" si="6"/>
        <v>0</v>
      </c>
      <c r="X37" s="312">
        <f>分析係数表!E40</f>
        <v>9.0562666353757981E-2</v>
      </c>
      <c r="Y37" s="288">
        <f t="shared" si="7"/>
        <v>0</v>
      </c>
    </row>
    <row r="38" spans="1:25">
      <c r="A38" s="278">
        <v>34</v>
      </c>
      <c r="B38" s="268" t="s">
        <v>97</v>
      </c>
      <c r="C38" s="283"/>
      <c r="D38" s="312">
        <f>投入係数表!L38</f>
        <v>0</v>
      </c>
      <c r="E38" s="302">
        <f t="shared" si="5"/>
        <v>0</v>
      </c>
      <c r="F38" s="312">
        <f>分析係数表!C41</f>
        <v>0.99594790611943085</v>
      </c>
      <c r="G38" s="302">
        <f t="shared" si="0"/>
        <v>0</v>
      </c>
      <c r="H38" s="302">
        <v>2.2310887093234082E-3</v>
      </c>
      <c r="I38" s="302">
        <f t="shared" si="8"/>
        <v>2.2310887093234082E-3</v>
      </c>
      <c r="J38" s="312">
        <f>分析係数表!G41</f>
        <v>0.50896339569449323</v>
      </c>
      <c r="K38" s="304">
        <f t="shared" si="10"/>
        <v>1.135542485592886E-3</v>
      </c>
      <c r="L38" s="49"/>
      <c r="M38" s="50"/>
      <c r="N38" s="314">
        <f>分析係数表!I41</f>
        <v>5.504775199299148E-2</v>
      </c>
      <c r="O38" s="306">
        <f t="shared" si="2"/>
        <v>0.99455243323569309</v>
      </c>
      <c r="P38" s="312">
        <f>分析係数表!C41</f>
        <v>0.99594790611943085</v>
      </c>
      <c r="Q38" s="306">
        <f t="shared" si="11"/>
        <v>0.99052241340707359</v>
      </c>
      <c r="R38" s="306">
        <v>1.006737571497899</v>
      </c>
      <c r="S38" s="307">
        <f t="shared" si="4"/>
        <v>1.0089686602072223</v>
      </c>
      <c r="T38" s="312">
        <f>分析係数表!F41</f>
        <v>0.58132099287543681</v>
      </c>
      <c r="U38" s="309">
        <f t="shared" si="9"/>
        <v>0.58653466333186166</v>
      </c>
      <c r="V38" s="316">
        <f>分析係数表!D41</f>
        <v>0.12149342216939719</v>
      </c>
      <c r="W38" s="287">
        <f t="shared" si="6"/>
        <v>0</v>
      </c>
      <c r="X38" s="312">
        <f>分析係数表!E41</f>
        <v>0.11755967401821014</v>
      </c>
      <c r="Y38" s="288">
        <f t="shared" si="7"/>
        <v>0</v>
      </c>
    </row>
    <row r="39" spans="1:25">
      <c r="A39" s="278">
        <v>35</v>
      </c>
      <c r="B39" s="268" t="s">
        <v>3</v>
      </c>
      <c r="C39" s="283"/>
      <c r="D39" s="312">
        <f>投入係数表!L39</f>
        <v>4.4809617826792238E-4</v>
      </c>
      <c r="E39" s="302">
        <f>$C$14*D39</f>
        <v>4.4809617826792242E-2</v>
      </c>
      <c r="F39" s="312">
        <f>分析係数表!C42</f>
        <v>0.9655414908579466</v>
      </c>
      <c r="G39" s="302">
        <f>E39*F39</f>
        <v>4.3265545201255799E-2</v>
      </c>
      <c r="H39" s="302">
        <v>7.3322938150646694E-2</v>
      </c>
      <c r="I39" s="302">
        <f>C39+H39</f>
        <v>7.3322938150646694E-2</v>
      </c>
      <c r="J39" s="312">
        <f>分析係数表!G42</f>
        <v>0.53299358903562055</v>
      </c>
      <c r="K39" s="304">
        <f>I39*J39</f>
        <v>3.9080655963550009E-2</v>
      </c>
      <c r="L39" s="49"/>
      <c r="M39" s="50"/>
      <c r="N39" s="314">
        <f>分析係数表!I42</f>
        <v>1.3420289237220641E-2</v>
      </c>
      <c r="O39" s="306">
        <f t="shared" si="2"/>
        <v>0.24246551098587818</v>
      </c>
      <c r="P39" s="312">
        <f>分析係数表!C42</f>
        <v>0.9655414908579466</v>
      </c>
      <c r="Q39" s="306">
        <f>O39*P39</f>
        <v>0.23411051095893864</v>
      </c>
      <c r="R39" s="306">
        <v>0.25158761577241029</v>
      </c>
      <c r="S39" s="307">
        <f>I39+R39</f>
        <v>0.32491055392305701</v>
      </c>
      <c r="T39" s="312">
        <f>分析係数表!F42</f>
        <v>0.58706867988829459</v>
      </c>
      <c r="U39" s="309">
        <f t="shared" si="9"/>
        <v>0.19074480997338364</v>
      </c>
      <c r="V39" s="316">
        <f>分析係数表!D42</f>
        <v>0.12536880137580664</v>
      </c>
      <c r="W39" s="287">
        <f t="shared" si="6"/>
        <v>0</v>
      </c>
      <c r="X39" s="312">
        <f>分析係数表!E42</f>
        <v>0.11770088827882173</v>
      </c>
      <c r="Y39" s="288">
        <f t="shared" si="7"/>
        <v>0</v>
      </c>
    </row>
    <row r="40" spans="1:25">
      <c r="A40" s="278">
        <v>36</v>
      </c>
      <c r="B40" s="268" t="s">
        <v>98</v>
      </c>
      <c r="C40" s="283"/>
      <c r="D40" s="312">
        <f>投入係数表!L40</f>
        <v>4.4545456324319881E-2</v>
      </c>
      <c r="E40" s="302">
        <f>$C$14*D40</f>
        <v>4.4545456324319881</v>
      </c>
      <c r="F40" s="312">
        <f>分析係数表!C43</f>
        <v>0.68354347123018677</v>
      </c>
      <c r="G40" s="302">
        <f>E40*F40</f>
        <v>3.0448755843458288</v>
      </c>
      <c r="H40" s="302">
        <v>4.4223139737275972</v>
      </c>
      <c r="I40" s="302">
        <f>C40+H40</f>
        <v>4.4223139737275972</v>
      </c>
      <c r="J40" s="312">
        <f>分析係数表!G43</f>
        <v>0.37257380440005849</v>
      </c>
      <c r="K40" s="304">
        <f>I40*J40</f>
        <v>1.6476383414432312</v>
      </c>
      <c r="L40" s="49"/>
      <c r="M40" s="50"/>
      <c r="N40" s="314">
        <f>分析係数表!I43</f>
        <v>1.4147055315786071E-2</v>
      </c>
      <c r="O40" s="306">
        <f t="shared" si="2"/>
        <v>0.25559605575221916</v>
      </c>
      <c r="P40" s="312">
        <f>分析係数表!C43</f>
        <v>0.68354347123018677</v>
      </c>
      <c r="Q40" s="306">
        <f>O40*P40</f>
        <v>0.17471101518161625</v>
      </c>
      <c r="R40" s="306">
        <v>0.82628506891114484</v>
      </c>
      <c r="S40" s="307">
        <f>I40+R40</f>
        <v>5.2485990426387419</v>
      </c>
      <c r="T40" s="312">
        <f>分析係数表!F43</f>
        <v>0.62240825035949521</v>
      </c>
      <c r="U40" s="309">
        <f t="shared" si="9"/>
        <v>3.266771346967301</v>
      </c>
      <c r="V40" s="316">
        <f>分析係数表!D43</f>
        <v>0.13048156468325811</v>
      </c>
      <c r="W40" s="287">
        <f t="shared" si="6"/>
        <v>1</v>
      </c>
      <c r="X40" s="312">
        <f>分析係数表!E43</f>
        <v>0.11291103502841897</v>
      </c>
      <c r="Y40" s="288">
        <f t="shared" si="7"/>
        <v>1</v>
      </c>
    </row>
    <row r="41" spans="1:25">
      <c r="A41" s="278">
        <v>37</v>
      </c>
      <c r="B41" s="268" t="s">
        <v>99</v>
      </c>
      <c r="C41" s="283"/>
      <c r="D41" s="312">
        <f>投入係数表!L41</f>
        <v>9.783759350827999E-5</v>
      </c>
      <c r="E41" s="302">
        <f>$C$14*D41</f>
        <v>9.7837593508279981E-3</v>
      </c>
      <c r="F41" s="312">
        <f>分析係数表!C44</f>
        <v>0.55987382763194615</v>
      </c>
      <c r="G41" s="302">
        <f>E41*F41</f>
        <v>5.4776707963779163E-3</v>
      </c>
      <c r="H41" s="302">
        <v>1.4773334420543681E-2</v>
      </c>
      <c r="I41" s="302">
        <f>C41+H41</f>
        <v>1.4773334420543681E-2</v>
      </c>
      <c r="J41" s="312">
        <f>分析係数表!G44</f>
        <v>0.32381925449611038</v>
      </c>
      <c r="K41" s="304">
        <f>I41*J41</f>
        <v>4.7838901384821813E-3</v>
      </c>
      <c r="L41" s="49"/>
      <c r="M41" s="50"/>
      <c r="N41" s="314">
        <f>分析係数表!I44</f>
        <v>0.11509284654657072</v>
      </c>
      <c r="O41" s="306">
        <f t="shared" si="2"/>
        <v>2.0793922810051826</v>
      </c>
      <c r="P41" s="312">
        <f>分析係数表!C44</f>
        <v>0.55987382763194615</v>
      </c>
      <c r="Q41" s="306">
        <f>O41*P41</f>
        <v>1.164197315514695</v>
      </c>
      <c r="R41" s="306">
        <v>1.1955034703337566</v>
      </c>
      <c r="S41" s="307">
        <f>I41+R41</f>
        <v>1.2102768047543002</v>
      </c>
      <c r="T41" s="312">
        <f>分析係数表!F44</f>
        <v>0.5344179716450459</v>
      </c>
      <c r="U41" s="309">
        <f t="shared" si="9"/>
        <v>0.64679367512584041</v>
      </c>
      <c r="V41" s="316">
        <f>分析係数表!D44</f>
        <v>0.19836337849438287</v>
      </c>
      <c r="W41" s="287">
        <f t="shared" si="6"/>
        <v>0</v>
      </c>
      <c r="X41" s="312">
        <f>分析係数表!E44</f>
        <v>0.16230318686650563</v>
      </c>
      <c r="Y41" s="288">
        <f t="shared" si="7"/>
        <v>0</v>
      </c>
    </row>
    <row r="42" spans="1:25">
      <c r="A42" s="278">
        <v>38</v>
      </c>
      <c r="B42" s="268" t="s">
        <v>4</v>
      </c>
      <c r="C42" s="283"/>
      <c r="D42" s="312">
        <f>投入係数表!L42</f>
        <v>1.721941645745728E-4</v>
      </c>
      <c r="E42" s="302">
        <f>$C$14*D42</f>
        <v>1.7219416457457282E-2</v>
      </c>
      <c r="F42" s="312">
        <f>分析係数表!C45</f>
        <v>1</v>
      </c>
      <c r="G42" s="302">
        <f>E42*F42</f>
        <v>1.7219416457457282E-2</v>
      </c>
      <c r="H42" s="302">
        <v>4.0415837638478294E-2</v>
      </c>
      <c r="I42" s="302">
        <f>C42+H42</f>
        <v>4.0415837638478294E-2</v>
      </c>
      <c r="J42" s="312">
        <f>分析係数表!G45</f>
        <v>0</v>
      </c>
      <c r="K42" s="304">
        <f>I42*J42</f>
        <v>0</v>
      </c>
      <c r="L42" s="49"/>
      <c r="M42" s="50"/>
      <c r="N42" s="314">
        <f>分析係数表!I45</f>
        <v>0</v>
      </c>
      <c r="O42" s="306">
        <f t="shared" si="2"/>
        <v>0</v>
      </c>
      <c r="P42" s="312">
        <f>分析係数表!C45</f>
        <v>1</v>
      </c>
      <c r="Q42" s="306">
        <f>O42*P42</f>
        <v>0</v>
      </c>
      <c r="R42" s="306">
        <v>2.0410091642475609E-2</v>
      </c>
      <c r="S42" s="307">
        <f>I42+R42</f>
        <v>6.08259292809539E-2</v>
      </c>
      <c r="T42" s="312">
        <f>分析係数表!F45</f>
        <v>0</v>
      </c>
      <c r="U42" s="309">
        <f t="shared" si="9"/>
        <v>0</v>
      </c>
      <c r="V42" s="316">
        <f>分析係数表!D45</f>
        <v>0</v>
      </c>
      <c r="W42" s="287">
        <f t="shared" si="6"/>
        <v>0</v>
      </c>
      <c r="X42" s="312">
        <f>分析係数表!E45</f>
        <v>0</v>
      </c>
      <c r="Y42" s="288">
        <f t="shared" si="7"/>
        <v>0</v>
      </c>
    </row>
    <row r="43" spans="1:25">
      <c r="A43" s="278">
        <v>39</v>
      </c>
      <c r="B43" s="268" t="s">
        <v>5</v>
      </c>
      <c r="C43" s="283"/>
      <c r="D43" s="312">
        <f>投入係数表!L43</f>
        <v>2.2659186656517646E-3</v>
      </c>
      <c r="E43" s="302">
        <f>$C$14*D43</f>
        <v>0.22659186656517646</v>
      </c>
      <c r="F43" s="312">
        <f>分析係数表!C46</f>
        <v>0.63561708735819755</v>
      </c>
      <c r="G43" s="302">
        <f>E43*F43</f>
        <v>0.14402566224521482</v>
      </c>
      <c r="H43" s="302">
        <v>0.19940201326044404</v>
      </c>
      <c r="I43" s="302">
        <f>C43+H43</f>
        <v>0.19940201326044404</v>
      </c>
      <c r="J43" s="312">
        <f>分析係数表!G46</f>
        <v>7.4261727822867345E-3</v>
      </c>
      <c r="K43" s="304">
        <f>I43*J43</f>
        <v>1.4807938036078881E-3</v>
      </c>
      <c r="L43" s="49"/>
      <c r="M43" s="50"/>
      <c r="N43" s="314">
        <f>分析係数表!I46</f>
        <v>7.1346566917706757E-6</v>
      </c>
      <c r="O43" s="306">
        <f t="shared" si="2"/>
        <v>1.2890245134815427E-4</v>
      </c>
      <c r="P43" s="312">
        <f>分析係数表!C46</f>
        <v>0.63561708735819755</v>
      </c>
      <c r="Q43" s="306">
        <f>O43*P43</f>
        <v>8.1932600679245575E-5</v>
      </c>
      <c r="R43" s="306">
        <v>4.0991324395751635E-2</v>
      </c>
      <c r="S43" s="307">
        <f>I43+R43</f>
        <v>0.24039333765619569</v>
      </c>
      <c r="T43" s="312">
        <f>分析係数表!F46</f>
        <v>0.64740426293918441</v>
      </c>
      <c r="U43" s="309">
        <f t="shared" si="9"/>
        <v>0.15563167158079985</v>
      </c>
      <c r="V43" s="316">
        <f>分析係数表!D46</f>
        <v>3.6867524451068895E-3</v>
      </c>
      <c r="W43" s="287">
        <f t="shared" si="6"/>
        <v>0</v>
      </c>
      <c r="X43" s="312">
        <f>分析係数表!E46</f>
        <v>3.6024838177901608E-3</v>
      </c>
      <c r="Y43" s="288">
        <f t="shared" si="7"/>
        <v>0</v>
      </c>
    </row>
    <row r="44" spans="1:25">
      <c r="A44" s="279">
        <v>40</v>
      </c>
      <c r="B44" s="276" t="s">
        <v>298</v>
      </c>
      <c r="C44" s="289">
        <f>SUM(C5:C43)</f>
        <v>100</v>
      </c>
      <c r="D44" s="313">
        <f>投入係数表!L44</f>
        <v>0.55822021676897216</v>
      </c>
      <c r="E44" s="303">
        <f>SUM(E5:E43)</f>
        <v>55.822021676897215</v>
      </c>
      <c r="F44" s="313">
        <f>分析係数表!C47</f>
        <v>0.59941121331825653</v>
      </c>
      <c r="G44" s="303">
        <f>SUM(G5:G43)</f>
        <v>19.186526910531647</v>
      </c>
      <c r="H44" s="303">
        <f>SUM(H5:H43)</f>
        <v>24.561141101425143</v>
      </c>
      <c r="I44" s="303">
        <f>SUM(I5:I43)</f>
        <v>124.56114110142515</v>
      </c>
      <c r="J44" s="313">
        <f>分析係数表!G47</f>
        <v>0.26745444124294698</v>
      </c>
      <c r="K44" s="305">
        <f>SUM(K5:K43)</f>
        <v>29.862950981306831</v>
      </c>
      <c r="L44" s="318">
        <f>'データ入力（最終需要額等）'!$H$32</f>
        <v>0.60499999999999998</v>
      </c>
      <c r="M44" s="303">
        <f>K44*L44</f>
        <v>18.067085343690632</v>
      </c>
      <c r="N44" s="315">
        <f>分析係数表!I47</f>
        <v>1</v>
      </c>
      <c r="O44" s="303">
        <f>SUM(O5:O43)</f>
        <v>18.067085343690632</v>
      </c>
      <c r="P44" s="313">
        <f>分析係数表!C47</f>
        <v>0.59941121331825653</v>
      </c>
      <c r="Q44" s="303">
        <f>SUM(Q5:Q43)</f>
        <v>11.238724316479642</v>
      </c>
      <c r="R44" s="303">
        <f>SUM(R5:R43)</f>
        <v>14.042382409409157</v>
      </c>
      <c r="S44" s="308">
        <f>SUM(S5:S43)</f>
        <v>138.60352351083426</v>
      </c>
      <c r="T44" s="313">
        <f>分析係数表!F47</f>
        <v>0.52032812004185636</v>
      </c>
      <c r="U44" s="310">
        <f>SUM(U5:U43)</f>
        <v>63.852995329057009</v>
      </c>
      <c r="V44" s="317">
        <f>分析係数表!D47</f>
        <v>6.7043132898265148E-2</v>
      </c>
      <c r="W44" s="290">
        <f>SUM(W5:W43)</f>
        <v>6</v>
      </c>
      <c r="X44" s="313">
        <f>分析係数表!E47</f>
        <v>6.0489972943054145E-2</v>
      </c>
      <c r="Y44" s="291">
        <f>SUM(Y5:Y43)</f>
        <v>6</v>
      </c>
    </row>
    <row r="45" spans="1:25">
      <c r="B45" s="292" t="s">
        <v>299</v>
      </c>
      <c r="C45" s="104" t="s">
        <v>300</v>
      </c>
      <c r="D45" s="104" t="s">
        <v>301</v>
      </c>
      <c r="E45" s="104"/>
      <c r="F45" s="104" t="s">
        <v>131</v>
      </c>
      <c r="G45" s="104"/>
      <c r="H45" s="104" t="s">
        <v>302</v>
      </c>
      <c r="I45" s="104"/>
      <c r="J45" s="104" t="s">
        <v>131</v>
      </c>
      <c r="K45" s="104"/>
      <c r="L45" s="104" t="s">
        <v>300</v>
      </c>
      <c r="M45" s="104"/>
      <c r="N45" s="104" t="s">
        <v>131</v>
      </c>
      <c r="O45" s="104"/>
      <c r="P45" s="104" t="s">
        <v>131</v>
      </c>
      <c r="Q45" s="104"/>
      <c r="R45" s="104"/>
      <c r="S45" s="104" t="s">
        <v>302</v>
      </c>
      <c r="T45" s="104" t="s">
        <v>131</v>
      </c>
      <c r="U45" s="104"/>
      <c r="V45" s="104" t="s">
        <v>131</v>
      </c>
      <c r="W45" s="104"/>
      <c r="X45" s="104" t="s">
        <v>131</v>
      </c>
      <c r="Y45" s="293"/>
    </row>
    <row r="46" spans="1:25">
      <c r="B46" s="83" t="s">
        <v>303</v>
      </c>
    </row>
  </sheetData>
  <phoneticPr fontId="3"/>
  <pageMargins left="0.78740157480314965" right="0" top="0.82677165354330717" bottom="0.78740157480314965" header="0.51181102362204722" footer="0.51181102362204722"/>
  <pageSetup paperSize="9" scale="80" orientation="portrait" r:id="rId1"/>
  <headerFooter alignWithMargins="0">
    <oddFooter>&amp;C&amp;"Fj丸ゴシック体-L,標準"&amp;12- 43 -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5FD939-3BBC-4A97-ADB2-7414E5C662C5}">
  <dimension ref="A1:Y46"/>
  <sheetViews>
    <sheetView showGridLines="0"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8.1640625" defaultRowHeight="11"/>
  <cols>
    <col min="1" max="1" width="2.75" style="83" customWidth="1"/>
    <col min="2" max="2" width="17.5" style="83" customWidth="1"/>
    <col min="3" max="3" width="8.58203125" style="83" customWidth="1"/>
    <col min="4" max="4" width="8.1640625" style="83" customWidth="1"/>
    <col min="5" max="5" width="8.25" style="83" bestFit="1" customWidth="1"/>
    <col min="6" max="16384" width="8.1640625" style="83"/>
  </cols>
  <sheetData>
    <row r="1" spans="1:25" ht="13">
      <c r="B1" s="284" t="s">
        <v>257</v>
      </c>
      <c r="F1" s="285"/>
      <c r="G1" s="83" t="s">
        <v>374</v>
      </c>
    </row>
    <row r="2" spans="1:25">
      <c r="B2" s="83" t="s">
        <v>320</v>
      </c>
      <c r="S2" s="83" t="s">
        <v>259</v>
      </c>
      <c r="U2" s="286" t="s">
        <v>245</v>
      </c>
      <c r="W2" s="83" t="s">
        <v>233</v>
      </c>
      <c r="Y2" s="83" t="s">
        <v>260</v>
      </c>
    </row>
    <row r="3" spans="1:25" ht="44">
      <c r="B3" s="39"/>
      <c r="C3" s="40" t="s">
        <v>261</v>
      </c>
      <c r="D3" s="40" t="s">
        <v>321</v>
      </c>
      <c r="E3" s="40" t="s">
        <v>263</v>
      </c>
      <c r="F3" s="40" t="s">
        <v>264</v>
      </c>
      <c r="G3" s="40" t="s">
        <v>265</v>
      </c>
      <c r="H3" s="40" t="s">
        <v>266</v>
      </c>
      <c r="I3" s="40" t="s">
        <v>267</v>
      </c>
      <c r="J3" s="40" t="s">
        <v>268</v>
      </c>
      <c r="K3" s="41" t="s">
        <v>269</v>
      </c>
      <c r="L3" s="40" t="s">
        <v>402</v>
      </c>
      <c r="M3" s="40" t="s">
        <v>270</v>
      </c>
      <c r="N3" s="40" t="s">
        <v>186</v>
      </c>
      <c r="O3" s="40" t="s">
        <v>270</v>
      </c>
      <c r="P3" s="40" t="s">
        <v>264</v>
      </c>
      <c r="Q3" s="40" t="s">
        <v>271</v>
      </c>
      <c r="R3" s="40" t="s">
        <v>272</v>
      </c>
      <c r="S3" s="42" t="s">
        <v>273</v>
      </c>
      <c r="T3" s="40" t="s">
        <v>403</v>
      </c>
      <c r="U3" s="43" t="s">
        <v>245</v>
      </c>
      <c r="V3" s="44" t="s">
        <v>274</v>
      </c>
      <c r="W3" s="42" t="s">
        <v>275</v>
      </c>
      <c r="X3" s="40" t="s">
        <v>276</v>
      </c>
      <c r="Y3" s="43" t="s">
        <v>277</v>
      </c>
    </row>
    <row r="4" spans="1:25" ht="19">
      <c r="B4" s="45"/>
      <c r="C4" s="46" t="s">
        <v>197</v>
      </c>
      <c r="D4" s="46" t="s">
        <v>198</v>
      </c>
      <c r="E4" s="46" t="s">
        <v>278</v>
      </c>
      <c r="F4" s="46" t="s">
        <v>200</v>
      </c>
      <c r="G4" s="46" t="s">
        <v>279</v>
      </c>
      <c r="H4" s="46" t="s">
        <v>280</v>
      </c>
      <c r="I4" s="46" t="s">
        <v>281</v>
      </c>
      <c r="J4" s="46" t="s">
        <v>282</v>
      </c>
      <c r="K4" s="47" t="s">
        <v>283</v>
      </c>
      <c r="L4" s="46" t="s">
        <v>284</v>
      </c>
      <c r="M4" s="46" t="s">
        <v>285</v>
      </c>
      <c r="N4" s="46" t="s">
        <v>286</v>
      </c>
      <c r="O4" s="46" t="s">
        <v>287</v>
      </c>
      <c r="P4" s="46" t="s">
        <v>288</v>
      </c>
      <c r="Q4" s="46" t="s">
        <v>289</v>
      </c>
      <c r="R4" s="46" t="s">
        <v>290</v>
      </c>
      <c r="S4" s="46" t="s">
        <v>291</v>
      </c>
      <c r="T4" s="48" t="s">
        <v>292</v>
      </c>
      <c r="U4" s="47" t="s">
        <v>293</v>
      </c>
      <c r="V4" s="46" t="s">
        <v>294</v>
      </c>
      <c r="W4" s="46" t="s">
        <v>295</v>
      </c>
      <c r="X4" s="46" t="s">
        <v>296</v>
      </c>
      <c r="Y4" s="47" t="s">
        <v>297</v>
      </c>
    </row>
    <row r="5" spans="1:25">
      <c r="A5" s="277">
        <v>1</v>
      </c>
      <c r="B5" s="268" t="s">
        <v>73</v>
      </c>
      <c r="C5" s="283"/>
      <c r="D5" s="312">
        <f>投入係数表!M5</f>
        <v>4.9899666028663791E-5</v>
      </c>
      <c r="E5" s="302">
        <f>$C$15*D5</f>
        <v>4.9899666028663794E-3</v>
      </c>
      <c r="F5" s="312">
        <f>分析係数表!C8</f>
        <v>0.17333290637377241</v>
      </c>
      <c r="G5" s="302">
        <f>E5*F5</f>
        <v>8.6492541398288931E-4</v>
      </c>
      <c r="H5" s="302">
        <f t="array" ref="H5:H43">MMULT(逆行列係数表!C5:AO43,G5:G43)</f>
        <v>2.5921722875266585E-3</v>
      </c>
      <c r="I5" s="302">
        <f t="shared" ref="I5:I38" si="0">C5+H5</f>
        <v>2.5921722875266585E-3</v>
      </c>
      <c r="J5" s="312">
        <f>分析係数表!G8</f>
        <v>0.15155149614048036</v>
      </c>
      <c r="K5" s="304">
        <f t="shared" ref="K5:K38" si="1">I5*J5</f>
        <v>3.9284758842855652E-4</v>
      </c>
      <c r="L5" s="49" t="s">
        <v>132</v>
      </c>
      <c r="M5" s="50" t="s">
        <v>132</v>
      </c>
      <c r="N5" s="314">
        <f>分析係数表!I8</f>
        <v>1.1299182227411633E-2</v>
      </c>
      <c r="O5" s="306">
        <f>$M$44*N5</f>
        <v>0.19884646757689106</v>
      </c>
      <c r="P5" s="312">
        <f>分析係数表!C8</f>
        <v>0.17333290637377241</v>
      </c>
      <c r="Q5" s="306">
        <f>O5*P5</f>
        <v>3.4466636147260629E-2</v>
      </c>
      <c r="R5" s="306">
        <f t="array" ref="R5:R43">MMULT(逆行列係数表!C5:AO43,Q5:Q43)</f>
        <v>5.2135189212636261E-2</v>
      </c>
      <c r="S5" s="307">
        <f t="shared" ref="S5:S38" si="2">I5+R5</f>
        <v>5.472736150016292E-2</v>
      </c>
      <c r="T5" s="312">
        <f>分析係数表!F8</f>
        <v>0.42721038226158625</v>
      </c>
      <c r="U5" s="309">
        <f t="shared" ref="U5:U43" si="3">S5*T5</f>
        <v>2.338009702665262E-2</v>
      </c>
      <c r="V5" s="316">
        <f>分析係数表!D8</f>
        <v>0.32298797552049696</v>
      </c>
      <c r="W5" s="287">
        <f>ROUND(S5*V5,0)</f>
        <v>0</v>
      </c>
      <c r="X5" s="312">
        <f>分析係数表!E8</f>
        <v>0.12265584155979949</v>
      </c>
      <c r="Y5" s="288">
        <f>ROUND(S5*X5,0)</f>
        <v>0</v>
      </c>
    </row>
    <row r="6" spans="1:25">
      <c r="A6" s="278">
        <v>2</v>
      </c>
      <c r="B6" s="268" t="s">
        <v>74</v>
      </c>
      <c r="C6" s="283"/>
      <c r="D6" s="312">
        <f>投入係数表!M6</f>
        <v>0</v>
      </c>
      <c r="E6" s="302">
        <f t="shared" ref="E6:E38" si="4">$C$15*D6</f>
        <v>0</v>
      </c>
      <c r="F6" s="312">
        <f>分析係数表!C9</f>
        <v>0.39351462480142041</v>
      </c>
      <c r="G6" s="302">
        <f t="shared" ref="G6:G38" si="5">E6*F6</f>
        <v>0</v>
      </c>
      <c r="H6" s="302">
        <v>5.3904036108471717E-3</v>
      </c>
      <c r="I6" s="302">
        <f t="shared" si="0"/>
        <v>5.3904036108471717E-3</v>
      </c>
      <c r="J6" s="312">
        <f>分析係数表!G9</f>
        <v>0.22817522849038765</v>
      </c>
      <c r="K6" s="304">
        <f t="shared" si="1"/>
        <v>1.229956575560464E-3</v>
      </c>
      <c r="L6" s="49"/>
      <c r="M6" s="50"/>
      <c r="N6" s="314">
        <f>分析係数表!I9</f>
        <v>5.0911500837573466E-4</v>
      </c>
      <c r="O6" s="306">
        <f t="shared" ref="O6:O43" si="6">$M$44*N6</f>
        <v>8.9595617601686186E-3</v>
      </c>
      <c r="P6" s="312">
        <f>分析係数表!C9</f>
        <v>0.39351462480142041</v>
      </c>
      <c r="Q6" s="306">
        <f t="shared" ref="Q6:Q38" si="7">O6*P6</f>
        <v>3.525718584437908E-3</v>
      </c>
      <c r="R6" s="306">
        <v>4.8542772089997886E-3</v>
      </c>
      <c r="S6" s="307">
        <f t="shared" si="2"/>
        <v>1.024468081984696E-2</v>
      </c>
      <c r="T6" s="312">
        <f>分析係数表!F9</f>
        <v>0.63987813845992225</v>
      </c>
      <c r="U6" s="309">
        <f t="shared" si="3"/>
        <v>6.5553472921197429E-3</v>
      </c>
      <c r="V6" s="316">
        <f>分析係数表!D9</f>
        <v>0.29572434079210003</v>
      </c>
      <c r="W6" s="287">
        <f t="shared" ref="W6:W43" si="8">ROUND(S6*V6,0)</f>
        <v>0</v>
      </c>
      <c r="X6" s="312">
        <f>分析係数表!E9</f>
        <v>0.26862065342998215</v>
      </c>
      <c r="Y6" s="288">
        <f t="shared" ref="Y6:Y43" si="9">ROUND(S6*X6,0)</f>
        <v>0</v>
      </c>
    </row>
    <row r="7" spans="1:25">
      <c r="A7" s="278">
        <v>3</v>
      </c>
      <c r="B7" s="268" t="s">
        <v>75</v>
      </c>
      <c r="C7" s="283"/>
      <c r="D7" s="312">
        <f>投入係数表!M7</f>
        <v>0</v>
      </c>
      <c r="E7" s="302">
        <f t="shared" si="4"/>
        <v>0</v>
      </c>
      <c r="F7" s="312">
        <f>分析係数表!C10</f>
        <v>0.12671464860287895</v>
      </c>
      <c r="G7" s="302">
        <f t="shared" si="5"/>
        <v>0</v>
      </c>
      <c r="H7" s="302">
        <v>1.7519740040287563E-4</v>
      </c>
      <c r="I7" s="302">
        <f t="shared" si="0"/>
        <v>1.7519740040287563E-4</v>
      </c>
      <c r="J7" s="312">
        <f>分析係数表!G10</f>
        <v>0.17153349174243465</v>
      </c>
      <c r="K7" s="304">
        <f t="shared" si="1"/>
        <v>3.0052221835302684E-5</v>
      </c>
      <c r="L7" s="49"/>
      <c r="M7" s="50"/>
      <c r="N7" s="314">
        <f>分析係数表!I10</f>
        <v>1.1608350684055029E-3</v>
      </c>
      <c r="O7" s="306">
        <f t="shared" si="6"/>
        <v>2.0428730871498654E-2</v>
      </c>
      <c r="P7" s="312">
        <f>分析係数表!C10</f>
        <v>0.12671464860287895</v>
      </c>
      <c r="Q7" s="306">
        <f t="shared" si="7"/>
        <v>2.5886194537847371E-3</v>
      </c>
      <c r="R7" s="306">
        <v>3.9549619866471129E-3</v>
      </c>
      <c r="S7" s="307">
        <f t="shared" si="2"/>
        <v>4.1301593870499888E-3</v>
      </c>
      <c r="T7" s="312">
        <f>分析係数表!F10</f>
        <v>0.47381340455197063</v>
      </c>
      <c r="U7" s="309">
        <f>S7*T7</f>
        <v>1.9569248805204353E-3</v>
      </c>
      <c r="V7" s="316">
        <f>分析係数表!D10</f>
        <v>9.5045460793747427E-2</v>
      </c>
      <c r="W7" s="287">
        <f t="shared" si="8"/>
        <v>0</v>
      </c>
      <c r="X7" s="312">
        <f>分析係数表!E10</f>
        <v>4.2279520059697977E-2</v>
      </c>
      <c r="Y7" s="288">
        <f t="shared" si="9"/>
        <v>0</v>
      </c>
    </row>
    <row r="8" spans="1:25">
      <c r="A8" s="278">
        <v>4</v>
      </c>
      <c r="B8" s="268" t="s">
        <v>76</v>
      </c>
      <c r="C8" s="283"/>
      <c r="D8" s="312">
        <f>投入係数表!M8</f>
        <v>4.9051371706176509E-2</v>
      </c>
      <c r="E8" s="302">
        <f t="shared" si="4"/>
        <v>4.9051371706176505</v>
      </c>
      <c r="F8" s="312">
        <f>分析係数表!C11</f>
        <v>9.348517078458185E-3</v>
      </c>
      <c r="G8" s="302">
        <f t="shared" si="5"/>
        <v>4.5855758611699167E-2</v>
      </c>
      <c r="H8" s="302">
        <v>6.503563631584959E-2</v>
      </c>
      <c r="I8" s="302">
        <f t="shared" si="0"/>
        <v>6.503563631584959E-2</v>
      </c>
      <c r="J8" s="312">
        <f>分析係数表!G11</f>
        <v>0.2579516055394917</v>
      </c>
      <c r="K8" s="304">
        <f t="shared" si="1"/>
        <v>1.6776046804955876E-2</v>
      </c>
      <c r="L8" s="49"/>
      <c r="M8" s="50"/>
      <c r="N8" s="314">
        <f>分析係数表!I11</f>
        <v>-1.9466162084954558E-5</v>
      </c>
      <c r="O8" s="306">
        <f t="shared" si="6"/>
        <v>-3.425714790652707E-4</v>
      </c>
      <c r="P8" s="312">
        <f>分析係数表!C11</f>
        <v>9.348517078458185E-3</v>
      </c>
      <c r="Q8" s="306">
        <f t="shared" si="7"/>
        <v>-3.2025353226343636E-6</v>
      </c>
      <c r="R8" s="306">
        <v>2.1412343835449576E-3</v>
      </c>
      <c r="S8" s="307">
        <f t="shared" si="2"/>
        <v>6.7176870699394542E-2</v>
      </c>
      <c r="T8" s="312">
        <f>分析係数表!F11</f>
        <v>0.54360066960888753</v>
      </c>
      <c r="U8" s="309">
        <f t="shared" si="3"/>
        <v>3.6517391894420527E-2</v>
      </c>
      <c r="V8" s="316">
        <f>分析係数表!D11</f>
        <v>4.0785268604474206E-2</v>
      </c>
      <c r="W8" s="287">
        <f t="shared" si="8"/>
        <v>0</v>
      </c>
      <c r="X8" s="312">
        <f>分析係数表!E11</f>
        <v>3.926343022371024E-2</v>
      </c>
      <c r="Y8" s="288">
        <f t="shared" si="9"/>
        <v>0</v>
      </c>
    </row>
    <row r="9" spans="1:25">
      <c r="A9" s="278">
        <v>5</v>
      </c>
      <c r="B9" s="268" t="s">
        <v>77</v>
      </c>
      <c r="C9" s="283"/>
      <c r="D9" s="312">
        <f>投入係数表!M9</f>
        <v>2.8870521059441197E-4</v>
      </c>
      <c r="E9" s="302">
        <f t="shared" si="4"/>
        <v>2.8870521059441198E-2</v>
      </c>
      <c r="F9" s="312">
        <f>分析係数表!C12</f>
        <v>0.26169189557273109</v>
      </c>
      <c r="G9" s="302">
        <f t="shared" si="5"/>
        <v>7.5551813822176198E-3</v>
      </c>
      <c r="H9" s="302">
        <v>1.3040369549877756E-2</v>
      </c>
      <c r="I9" s="302">
        <f t="shared" si="0"/>
        <v>1.3040369549877756E-2</v>
      </c>
      <c r="J9" s="312">
        <f>分析係数表!G12</f>
        <v>0.13770114594385849</v>
      </c>
      <c r="K9" s="304">
        <f t="shared" si="1"/>
        <v>1.7956738305495651E-3</v>
      </c>
      <c r="L9" s="49"/>
      <c r="M9" s="50"/>
      <c r="N9" s="314">
        <f>分析係数表!I12</f>
        <v>0.10146071966313146</v>
      </c>
      <c r="O9" s="306">
        <f t="shared" si="6"/>
        <v>1.7855368022898528</v>
      </c>
      <c r="P9" s="312">
        <f>分析係数表!C12</f>
        <v>0.26169189557273109</v>
      </c>
      <c r="Q9" s="306">
        <f t="shared" si="7"/>
        <v>0.46726051040610433</v>
      </c>
      <c r="R9" s="306">
        <v>0.53670431045441258</v>
      </c>
      <c r="S9" s="307">
        <f t="shared" si="2"/>
        <v>0.54974468000429033</v>
      </c>
      <c r="T9" s="312">
        <f>分析係数表!F12</f>
        <v>0.33651535386825859</v>
      </c>
      <c r="U9" s="309">
        <f t="shared" si="3"/>
        <v>0.18499752552883633</v>
      </c>
      <c r="V9" s="316">
        <f>分析係数表!D12</f>
        <v>3.4578030097235327E-2</v>
      </c>
      <c r="W9" s="287">
        <f t="shared" si="8"/>
        <v>0</v>
      </c>
      <c r="X9" s="312">
        <f>分析係数表!E12</f>
        <v>3.3355134693599395E-2</v>
      </c>
      <c r="Y9" s="288">
        <f t="shared" si="9"/>
        <v>0</v>
      </c>
    </row>
    <row r="10" spans="1:25">
      <c r="A10" s="278">
        <v>6</v>
      </c>
      <c r="B10" s="268" t="s">
        <v>78</v>
      </c>
      <c r="C10" s="283"/>
      <c r="D10" s="312">
        <f>投入係数表!M10</f>
        <v>3.4502054796961821E-3</v>
      </c>
      <c r="E10" s="302">
        <f t="shared" si="4"/>
        <v>0.34502054796961823</v>
      </c>
      <c r="F10" s="312">
        <f>分析係数表!C13</f>
        <v>8.2810371123538395E-2</v>
      </c>
      <c r="G10" s="302">
        <f t="shared" si="5"/>
        <v>2.8571279622610666E-2</v>
      </c>
      <c r="H10" s="302">
        <v>3.4548705196091045E-2</v>
      </c>
      <c r="I10" s="302">
        <f t="shared" si="0"/>
        <v>3.4548705196091045E-2</v>
      </c>
      <c r="J10" s="312">
        <f>分析係数表!G13</f>
        <v>0.2721720626600464</v>
      </c>
      <c r="K10" s="304">
        <f t="shared" si="1"/>
        <v>9.4031923554539626E-3</v>
      </c>
      <c r="L10" s="49"/>
      <c r="M10" s="50"/>
      <c r="N10" s="314">
        <f>分析係数表!I13</f>
        <v>1.212874021164739E-2</v>
      </c>
      <c r="O10" s="306">
        <f t="shared" si="6"/>
        <v>0.21344528291551879</v>
      </c>
      <c r="P10" s="312">
        <f>分析係数表!C13</f>
        <v>8.2810371123538395E-2</v>
      </c>
      <c r="Q10" s="306">
        <f t="shared" si="7"/>
        <v>1.7675483092802761E-2</v>
      </c>
      <c r="R10" s="306">
        <v>2.0130550942781544E-2</v>
      </c>
      <c r="S10" s="307">
        <f t="shared" si="2"/>
        <v>5.467925613887259E-2</v>
      </c>
      <c r="T10" s="312">
        <f>分析係数表!F13</f>
        <v>0.39077170920544851</v>
      </c>
      <c r="U10" s="309">
        <f t="shared" si="3"/>
        <v>2.1367106379469755E-2</v>
      </c>
      <c r="V10" s="316">
        <f>分析係数表!D13</f>
        <v>0.12720758845381647</v>
      </c>
      <c r="W10" s="287">
        <f t="shared" si="8"/>
        <v>0</v>
      </c>
      <c r="X10" s="312">
        <f>分析係数表!E13</f>
        <v>9.5492852763317662E-2</v>
      </c>
      <c r="Y10" s="288">
        <f t="shared" si="9"/>
        <v>0</v>
      </c>
    </row>
    <row r="11" spans="1:25">
      <c r="A11" s="278">
        <v>7</v>
      </c>
      <c r="B11" s="268" t="s">
        <v>79</v>
      </c>
      <c r="C11" s="283"/>
      <c r="D11" s="312">
        <f>投入係数表!M11</f>
        <v>1.6805494666082128E-2</v>
      </c>
      <c r="E11" s="302">
        <f t="shared" si="4"/>
        <v>1.6805494666082128</v>
      </c>
      <c r="F11" s="312">
        <f>分析係数表!C14</f>
        <v>0.29759344347769412</v>
      </c>
      <c r="G11" s="302">
        <f t="shared" si="5"/>
        <v>0.50012050270254016</v>
      </c>
      <c r="H11" s="302">
        <v>0.6528122666133459</v>
      </c>
      <c r="I11" s="302">
        <f t="shared" si="0"/>
        <v>0.6528122666133459</v>
      </c>
      <c r="J11" s="312">
        <f>分析係数表!G14</f>
        <v>0.17335642824825784</v>
      </c>
      <c r="K11" s="304">
        <f t="shared" si="1"/>
        <v>0.11316920285673907</v>
      </c>
      <c r="L11" s="49"/>
      <c r="M11" s="50"/>
      <c r="N11" s="314">
        <f>分析係数表!I14</f>
        <v>1.9165801846449152E-3</v>
      </c>
      <c r="O11" s="306">
        <f t="shared" si="6"/>
        <v>3.3728564764620932E-2</v>
      </c>
      <c r="P11" s="312">
        <f>分析係数表!C14</f>
        <v>0.29759344347769412</v>
      </c>
      <c r="Q11" s="306">
        <f t="shared" si="7"/>
        <v>1.0037399731863964E-2</v>
      </c>
      <c r="R11" s="306">
        <v>3.7731035063419224E-2</v>
      </c>
      <c r="S11" s="307">
        <f t="shared" si="2"/>
        <v>0.69054330167676514</v>
      </c>
      <c r="T11" s="312">
        <f>分析係数表!F14</f>
        <v>0.35598651785260127</v>
      </c>
      <c r="U11" s="309">
        <f t="shared" si="3"/>
        <v>0.24582410539034999</v>
      </c>
      <c r="V11" s="316">
        <f>分析係数表!D14</f>
        <v>4.3833041969742803E-2</v>
      </c>
      <c r="W11" s="287">
        <f t="shared" si="8"/>
        <v>0</v>
      </c>
      <c r="X11" s="312">
        <f>分析係数表!E14</f>
        <v>3.8757158040430381E-2</v>
      </c>
      <c r="Y11" s="288">
        <f t="shared" si="9"/>
        <v>0</v>
      </c>
    </row>
    <row r="12" spans="1:25">
      <c r="A12" s="278">
        <v>8</v>
      </c>
      <c r="B12" s="268" t="s">
        <v>80</v>
      </c>
      <c r="C12" s="283"/>
      <c r="D12" s="312">
        <f>投入係数表!M12</f>
        <v>2.5808820122396752E-2</v>
      </c>
      <c r="E12" s="302">
        <f t="shared" si="4"/>
        <v>2.5808820122396754</v>
      </c>
      <c r="F12" s="312">
        <f>分析係数表!C15</f>
        <v>0.21593049601829584</v>
      </c>
      <c r="G12" s="302">
        <f t="shared" si="5"/>
        <v>0.55729113306761058</v>
      </c>
      <c r="H12" s="302">
        <v>0.66266465066889901</v>
      </c>
      <c r="I12" s="302">
        <f t="shared" si="0"/>
        <v>0.66266465066889901</v>
      </c>
      <c r="J12" s="312">
        <f>分析係数表!G15</f>
        <v>0.1171240792325445</v>
      </c>
      <c r="K12" s="304">
        <f t="shared" si="1"/>
        <v>7.7613987049550553E-2</v>
      </c>
      <c r="L12" s="49"/>
      <c r="M12" s="50"/>
      <c r="N12" s="314">
        <f>分析係数表!I15</f>
        <v>7.9892300155183192E-3</v>
      </c>
      <c r="O12" s="306">
        <f t="shared" si="6"/>
        <v>0.14059691535827235</v>
      </c>
      <c r="P12" s="312">
        <f>分析係数表!C15</f>
        <v>0.21593049601829584</v>
      </c>
      <c r="Q12" s="306">
        <f t="shared" si="7"/>
        <v>3.0359161671954103E-2</v>
      </c>
      <c r="R12" s="306">
        <v>7.9761787740882314E-2</v>
      </c>
      <c r="S12" s="307">
        <f t="shared" si="2"/>
        <v>0.74242643840978129</v>
      </c>
      <c r="T12" s="312">
        <f>分析係数表!F15</f>
        <v>0.35842164855867914</v>
      </c>
      <c r="U12" s="309">
        <f t="shared" si="3"/>
        <v>0.26610170798838245</v>
      </c>
      <c r="V12" s="316">
        <f>分析係数表!D15</f>
        <v>1.5678367482667734E-2</v>
      </c>
      <c r="W12" s="287">
        <f t="shared" si="8"/>
        <v>0</v>
      </c>
      <c r="X12" s="312">
        <f>分析係数表!E15</f>
        <v>1.5634458686506418E-2</v>
      </c>
      <c r="Y12" s="288">
        <f t="shared" si="9"/>
        <v>0</v>
      </c>
    </row>
    <row r="13" spans="1:25">
      <c r="A13" s="278">
        <v>9</v>
      </c>
      <c r="B13" s="268" t="s">
        <v>81</v>
      </c>
      <c r="C13" s="283"/>
      <c r="D13" s="312">
        <f>投入係数表!M13</f>
        <v>2.2593855925407129E-2</v>
      </c>
      <c r="E13" s="302">
        <f t="shared" si="4"/>
        <v>2.2593855925407129</v>
      </c>
      <c r="F13" s="312">
        <f>分析係数表!C16</f>
        <v>0.18770505348742417</v>
      </c>
      <c r="G13" s="302">
        <f t="shared" si="5"/>
        <v>0.42409809349657007</v>
      </c>
      <c r="H13" s="302">
        <v>0.53442607836609679</v>
      </c>
      <c r="I13" s="302">
        <f t="shared" si="0"/>
        <v>0.53442607836609679</v>
      </c>
      <c r="J13" s="312">
        <f>分析係数表!G16</f>
        <v>1.5279579137581789E-2</v>
      </c>
      <c r="K13" s="304">
        <f t="shared" si="1"/>
        <v>8.1658055575822633E-3</v>
      </c>
      <c r="L13" s="49"/>
      <c r="M13" s="50"/>
      <c r="N13" s="314">
        <f>分析係数表!I16</f>
        <v>6.0242927132958465E-3</v>
      </c>
      <c r="O13" s="306">
        <f t="shared" si="6"/>
        <v>0.10601734723615441</v>
      </c>
      <c r="P13" s="312">
        <f>分析係数表!C16</f>
        <v>0.18770505348742417</v>
      </c>
      <c r="Q13" s="306">
        <f t="shared" si="7"/>
        <v>1.9899991833557184E-2</v>
      </c>
      <c r="R13" s="306">
        <v>3.8937653257354529E-2</v>
      </c>
      <c r="S13" s="307">
        <f t="shared" si="2"/>
        <v>0.57336373162345133</v>
      </c>
      <c r="T13" s="312">
        <f>分析係数表!F16</f>
        <v>0.2627694146106877</v>
      </c>
      <c r="U13" s="309">
        <f t="shared" si="3"/>
        <v>0.15066245211769375</v>
      </c>
      <c r="V13" s="316">
        <f>分析係数表!D16</f>
        <v>1.0339400475073228E-2</v>
      </c>
      <c r="W13" s="287">
        <f t="shared" si="8"/>
        <v>0</v>
      </c>
      <c r="X13" s="312">
        <f>分析係数表!E16</f>
        <v>1.0339400475073228E-2</v>
      </c>
      <c r="Y13" s="288">
        <f t="shared" si="9"/>
        <v>0</v>
      </c>
    </row>
    <row r="14" spans="1:25">
      <c r="A14" s="278">
        <v>10</v>
      </c>
      <c r="B14" s="268" t="s">
        <v>82</v>
      </c>
      <c r="C14" s="283"/>
      <c r="D14" s="312">
        <f>投入係数表!M14</f>
        <v>1.0151017774973892E-2</v>
      </c>
      <c r="E14" s="302">
        <f t="shared" si="4"/>
        <v>1.0151017774973892</v>
      </c>
      <c r="F14" s="312">
        <f>分析係数表!C17</f>
        <v>0.24245613901755958</v>
      </c>
      <c r="G14" s="302">
        <f t="shared" si="5"/>
        <v>0.24611765768187882</v>
      </c>
      <c r="H14" s="302">
        <v>0.31458534533873028</v>
      </c>
      <c r="I14" s="302">
        <f t="shared" si="0"/>
        <v>0.31458534533873028</v>
      </c>
      <c r="J14" s="312">
        <f>分析係数表!G17</f>
        <v>0.24054742090319753</v>
      </c>
      <c r="K14" s="304">
        <f t="shared" si="1"/>
        <v>7.5672693475173303E-2</v>
      </c>
      <c r="L14" s="49"/>
      <c r="M14" s="50"/>
      <c r="N14" s="314">
        <f>分析係数表!I17</f>
        <v>2.8816966460243139E-3</v>
      </c>
      <c r="O14" s="306">
        <f t="shared" si="6"/>
        <v>5.0712979679182792E-2</v>
      </c>
      <c r="P14" s="312">
        <f>分析係数表!C17</f>
        <v>0.24245613901755958</v>
      </c>
      <c r="Q14" s="306">
        <f t="shared" si="7"/>
        <v>1.2295673251090617E-2</v>
      </c>
      <c r="R14" s="306">
        <v>3.0188838628758936E-2</v>
      </c>
      <c r="S14" s="307">
        <f t="shared" si="2"/>
        <v>0.34477418396748921</v>
      </c>
      <c r="T14" s="312">
        <f>分析係数表!F17</f>
        <v>0.42825667105631338</v>
      </c>
      <c r="U14" s="309">
        <f t="shared" si="3"/>
        <v>0.1476518442920739</v>
      </c>
      <c r="V14" s="316">
        <f>分析係数表!D17</f>
        <v>5.1560411778863557E-2</v>
      </c>
      <c r="W14" s="287">
        <f t="shared" si="8"/>
        <v>0</v>
      </c>
      <c r="X14" s="312">
        <f>分析係数表!E17</f>
        <v>4.9008807340167618E-2</v>
      </c>
      <c r="Y14" s="288">
        <f t="shared" si="9"/>
        <v>0</v>
      </c>
    </row>
    <row r="15" spans="1:25">
      <c r="A15" s="278">
        <v>11</v>
      </c>
      <c r="B15" s="268" t="s">
        <v>83</v>
      </c>
      <c r="C15" s="282">
        <f>'データ入力（最終需要額等）'!C16</f>
        <v>100</v>
      </c>
      <c r="D15" s="312">
        <f>投入係数表!M15</f>
        <v>9.3283861378727767E-2</v>
      </c>
      <c r="E15" s="302">
        <f t="shared" si="4"/>
        <v>9.3283861378727764</v>
      </c>
      <c r="F15" s="312">
        <f>分析係数表!C18</f>
        <v>0.40831687749419565</v>
      </c>
      <c r="G15" s="302">
        <f t="shared" si="5"/>
        <v>3.8089374998763512</v>
      </c>
      <c r="H15" s="302">
        <v>3.9962557931972835</v>
      </c>
      <c r="I15" s="302">
        <f t="shared" si="0"/>
        <v>103.99625579319728</v>
      </c>
      <c r="J15" s="312">
        <f>分析係数表!G18</f>
        <v>0.21766947174074985</v>
      </c>
      <c r="K15" s="304">
        <f t="shared" si="1"/>
        <v>22.63681006152115</v>
      </c>
      <c r="L15" s="49"/>
      <c r="M15" s="50"/>
      <c r="N15" s="314">
        <f>分析係数表!I18</f>
        <v>4.4543159123807785E-4</v>
      </c>
      <c r="O15" s="306">
        <f t="shared" si="6"/>
        <v>7.8388414915523709E-3</v>
      </c>
      <c r="P15" s="312">
        <f>分析係数表!C18</f>
        <v>0.40831687749419565</v>
      </c>
      <c r="Q15" s="306">
        <f t="shared" si="7"/>
        <v>3.2007312810026075E-3</v>
      </c>
      <c r="R15" s="306">
        <v>1.0276345794552147E-2</v>
      </c>
      <c r="S15" s="307">
        <f t="shared" si="2"/>
        <v>104.00653213899183</v>
      </c>
      <c r="T15" s="312">
        <f>分析係数表!F18</f>
        <v>0.48997194925916815</v>
      </c>
      <c r="U15" s="309">
        <f t="shared" si="3"/>
        <v>50.960283287828148</v>
      </c>
      <c r="V15" s="316">
        <f>分析係数表!D18</f>
        <v>3.8565313316438733E-2</v>
      </c>
      <c r="W15" s="287">
        <f t="shared" si="8"/>
        <v>4</v>
      </c>
      <c r="X15" s="312">
        <f>分析係数表!E18</f>
        <v>3.6576455199010559E-2</v>
      </c>
      <c r="Y15" s="288">
        <f t="shared" si="9"/>
        <v>4</v>
      </c>
    </row>
    <row r="16" spans="1:25">
      <c r="A16" s="278">
        <v>12</v>
      </c>
      <c r="B16" s="268" t="s">
        <v>84</v>
      </c>
      <c r="C16" s="283"/>
      <c r="D16" s="312">
        <f>投入係数表!M16</f>
        <v>5.8346966634944732E-3</v>
      </c>
      <c r="E16" s="302">
        <f t="shared" si="4"/>
        <v>0.5834696663494473</v>
      </c>
      <c r="F16" s="312">
        <f>分析係数表!C19</f>
        <v>0.72110086081153413</v>
      </c>
      <c r="G16" s="302">
        <f t="shared" si="5"/>
        <v>0.42074047866200504</v>
      </c>
      <c r="H16" s="302">
        <v>0.83625656230699075</v>
      </c>
      <c r="I16" s="302">
        <f t="shared" si="0"/>
        <v>0.83625656230699075</v>
      </c>
      <c r="J16" s="312">
        <f>分析係数表!G19</f>
        <v>6.2445810408374151E-2</v>
      </c>
      <c r="K16" s="304">
        <f t="shared" si="1"/>
        <v>5.2220718742581072E-2</v>
      </c>
      <c r="L16" s="49"/>
      <c r="M16" s="50"/>
      <c r="N16" s="314">
        <f>分析係数表!I19</f>
        <v>-1.2604560155461526E-4</v>
      </c>
      <c r="O16" s="306">
        <f t="shared" si="6"/>
        <v>-2.2181890793773864E-3</v>
      </c>
      <c r="P16" s="312">
        <f>分析係数表!C19</f>
        <v>0.72110086081153413</v>
      </c>
      <c r="Q16" s="306">
        <f t="shared" si="7"/>
        <v>-1.5995380545817776E-3</v>
      </c>
      <c r="R16" s="306">
        <v>1.2651286970902733E-2</v>
      </c>
      <c r="S16" s="307">
        <f t="shared" si="2"/>
        <v>0.84890784927789353</v>
      </c>
      <c r="T16" s="312">
        <f>分析係数表!F19</f>
        <v>0.21331101927013058</v>
      </c>
      <c r="U16" s="309">
        <f t="shared" si="3"/>
        <v>0.18108139859588185</v>
      </c>
      <c r="V16" s="316">
        <f>分析係数表!D19</f>
        <v>1.2736199640345095E-2</v>
      </c>
      <c r="W16" s="287">
        <f t="shared" si="8"/>
        <v>0</v>
      </c>
      <c r="X16" s="312">
        <f>分析係数表!E19</f>
        <v>1.2523714081279422E-2</v>
      </c>
      <c r="Y16" s="288">
        <f t="shared" si="9"/>
        <v>0</v>
      </c>
    </row>
    <row r="17" spans="1:25">
      <c r="A17" s="278">
        <v>13</v>
      </c>
      <c r="B17" s="268" t="s">
        <v>85</v>
      </c>
      <c r="C17" s="283"/>
      <c r="D17" s="312">
        <f>投入係数表!M17</f>
        <v>9.0781749553576208E-3</v>
      </c>
      <c r="E17" s="302">
        <f t="shared" si="4"/>
        <v>0.90781749553576208</v>
      </c>
      <c r="F17" s="312">
        <f>分析係数表!C20</f>
        <v>4.9598906854145253E-2</v>
      </c>
      <c r="G17" s="302">
        <f t="shared" si="5"/>
        <v>4.5026755401641687E-2</v>
      </c>
      <c r="H17" s="302">
        <v>5.1344147520643459E-2</v>
      </c>
      <c r="I17" s="302">
        <f t="shared" si="0"/>
        <v>5.1344147520643459E-2</v>
      </c>
      <c r="J17" s="312">
        <f>分析係数表!G20</f>
        <v>0.11671945764775135</v>
      </c>
      <c r="K17" s="304">
        <f t="shared" si="1"/>
        <v>5.9928610519956417E-3</v>
      </c>
      <c r="L17" s="49"/>
      <c r="M17" s="50"/>
      <c r="N17" s="314">
        <f>分析係数表!I20</f>
        <v>7.0439320449493942E-4</v>
      </c>
      <c r="O17" s="306">
        <f t="shared" si="6"/>
        <v>1.2396127231153711E-2</v>
      </c>
      <c r="P17" s="312">
        <f>分析係数表!C20</f>
        <v>4.9598906854145253E-2</v>
      </c>
      <c r="Q17" s="306">
        <f t="shared" si="7"/>
        <v>6.1483435989012636E-4</v>
      </c>
      <c r="R17" s="306">
        <v>1.4081092616500081E-3</v>
      </c>
      <c r="S17" s="307">
        <f t="shared" si="2"/>
        <v>5.2752256782293463E-2</v>
      </c>
      <c r="T17" s="312">
        <f>分析係数表!F20</f>
        <v>0.2109583665362576</v>
      </c>
      <c r="U17" s="309">
        <f t="shared" si="3"/>
        <v>1.1128529921893846E-2</v>
      </c>
      <c r="V17" s="316">
        <f>分析係数表!D20</f>
        <v>3.0797631013066269E-2</v>
      </c>
      <c r="W17" s="287">
        <f t="shared" si="8"/>
        <v>0</v>
      </c>
      <c r="X17" s="312">
        <f>分析係数表!E20</f>
        <v>2.9972730221401771E-2</v>
      </c>
      <c r="Y17" s="288">
        <f t="shared" si="9"/>
        <v>0</v>
      </c>
    </row>
    <row r="18" spans="1:25">
      <c r="A18" s="278">
        <v>14</v>
      </c>
      <c r="B18" s="268" t="s">
        <v>86</v>
      </c>
      <c r="C18" s="283"/>
      <c r="D18" s="312">
        <f>投入係数表!M18</f>
        <v>8.7680841736080661E-3</v>
      </c>
      <c r="E18" s="302">
        <f t="shared" si="4"/>
        <v>0.87680841736080661</v>
      </c>
      <c r="F18" s="312">
        <f>分析係数表!C21</f>
        <v>0.28411166756853934</v>
      </c>
      <c r="G18" s="302">
        <f t="shared" si="5"/>
        <v>0.24911150159451059</v>
      </c>
      <c r="H18" s="302">
        <v>0.30905592523707504</v>
      </c>
      <c r="I18" s="302">
        <f t="shared" si="0"/>
        <v>0.30905592523707504</v>
      </c>
      <c r="J18" s="312">
        <f>分析係数表!G21</f>
        <v>0.29005387701730417</v>
      </c>
      <c r="K18" s="304">
        <f t="shared" si="1"/>
        <v>8.9642869330183714E-2</v>
      </c>
      <c r="L18" s="49"/>
      <c r="M18" s="50"/>
      <c r="N18" s="314">
        <f>分析係数表!I21</f>
        <v>2.3737267060065176E-3</v>
      </c>
      <c r="O18" s="306">
        <f t="shared" si="6"/>
        <v>4.1773569182488597E-2</v>
      </c>
      <c r="P18" s="312">
        <f>分析係数表!C21</f>
        <v>0.28411166756853934</v>
      </c>
      <c r="Q18" s="306">
        <f t="shared" si="7"/>
        <v>1.1868358400726579E-2</v>
      </c>
      <c r="R18" s="306">
        <v>2.28571419401008E-2</v>
      </c>
      <c r="S18" s="307">
        <f t="shared" si="2"/>
        <v>0.33191306717717584</v>
      </c>
      <c r="T18" s="312">
        <f>分析係数表!F21</f>
        <v>0.45791147145628314</v>
      </c>
      <c r="U18" s="309">
        <f t="shared" si="3"/>
        <v>0.15198680098666875</v>
      </c>
      <c r="V18" s="316">
        <f>分析係数表!D21</f>
        <v>5.9847590028896828E-2</v>
      </c>
      <c r="W18" s="287">
        <f t="shared" si="8"/>
        <v>0</v>
      </c>
      <c r="X18" s="312">
        <f>分析係数表!E21</f>
        <v>5.4782163530779596E-2</v>
      </c>
      <c r="Y18" s="288">
        <f t="shared" si="9"/>
        <v>0</v>
      </c>
    </row>
    <row r="19" spans="1:25">
      <c r="A19" s="278">
        <v>15</v>
      </c>
      <c r="B19" s="268" t="s">
        <v>70</v>
      </c>
      <c r="C19" s="283"/>
      <c r="D19" s="312">
        <f>投入係数表!M19</f>
        <v>8.4829432248728447E-4</v>
      </c>
      <c r="E19" s="302">
        <f t="shared" si="4"/>
        <v>8.4829432248728451E-2</v>
      </c>
      <c r="F19" s="312">
        <f>分析係数表!C22</f>
        <v>0.28280144764930404</v>
      </c>
      <c r="G19" s="302">
        <f t="shared" si="5"/>
        <v>2.3989886243208962E-2</v>
      </c>
      <c r="H19" s="302">
        <v>4.8420795140376505E-2</v>
      </c>
      <c r="I19" s="302">
        <f t="shared" si="0"/>
        <v>4.8420795140376505E-2</v>
      </c>
      <c r="J19" s="312">
        <f>分析係数表!G22</f>
        <v>0.21325815420745545</v>
      </c>
      <c r="K19" s="304">
        <f t="shared" si="1"/>
        <v>1.0326129396894023E-2</v>
      </c>
      <c r="L19" s="49"/>
      <c r="M19" s="50"/>
      <c r="N19" s="314">
        <f>分析係数表!I22</f>
        <v>5.2408897921031505E-5</v>
      </c>
      <c r="O19" s="306">
        <f t="shared" si="6"/>
        <v>9.2230782825265193E-4</v>
      </c>
      <c r="P19" s="312">
        <f>分析係数表!C22</f>
        <v>0.28280144764930404</v>
      </c>
      <c r="Q19" s="306">
        <f t="shared" si="7"/>
        <v>2.6082998900813566E-4</v>
      </c>
      <c r="R19" s="306">
        <v>3.9316773770927821E-3</v>
      </c>
      <c r="S19" s="307">
        <f t="shared" si="2"/>
        <v>5.2352472517469287E-2</v>
      </c>
      <c r="T19" s="312">
        <f>分析係数表!F22</f>
        <v>0.43073258580094059</v>
      </c>
      <c r="U19" s="309">
        <f t="shared" si="3"/>
        <v>2.2549915860522223E-2</v>
      </c>
      <c r="V19" s="316">
        <f>分析係数表!D22</f>
        <v>2.2938556731137788E-2</v>
      </c>
      <c r="W19" s="287">
        <f t="shared" si="8"/>
        <v>0</v>
      </c>
      <c r="X19" s="312">
        <f>分析係数表!E22</f>
        <v>2.2183368519679003E-2</v>
      </c>
      <c r="Y19" s="288">
        <f t="shared" si="9"/>
        <v>0</v>
      </c>
    </row>
    <row r="20" spans="1:25">
      <c r="A20" s="278">
        <v>16</v>
      </c>
      <c r="B20" s="268" t="s">
        <v>71</v>
      </c>
      <c r="C20" s="283"/>
      <c r="D20" s="312">
        <f>投入係数表!M20</f>
        <v>1.0372002010243689E-3</v>
      </c>
      <c r="E20" s="302">
        <f t="shared" si="4"/>
        <v>0.10372002010243689</v>
      </c>
      <c r="F20" s="312">
        <f>分析係数表!C23</f>
        <v>0.31843177703160996</v>
      </c>
      <c r="G20" s="302">
        <f t="shared" si="5"/>
        <v>3.3027750314973285E-2</v>
      </c>
      <c r="H20" s="302">
        <v>6.5833341315979579E-2</v>
      </c>
      <c r="I20" s="302">
        <f t="shared" si="0"/>
        <v>6.5833341315979579E-2</v>
      </c>
      <c r="J20" s="312">
        <f>分析係数表!G23</f>
        <v>0.24379890925547271</v>
      </c>
      <c r="K20" s="304">
        <f t="shared" si="1"/>
        <v>1.6050096805479069E-2</v>
      </c>
      <c r="L20" s="49"/>
      <c r="M20" s="50"/>
      <c r="N20" s="314">
        <f>分析係数表!I23</f>
        <v>7.2227388731505603E-6</v>
      </c>
      <c r="O20" s="306">
        <f t="shared" si="6"/>
        <v>1.2710796960792851E-4</v>
      </c>
      <c r="P20" s="312">
        <f>分析係数表!C23</f>
        <v>0.31843177703160996</v>
      </c>
      <c r="Q20" s="306">
        <f t="shared" si="7"/>
        <v>4.0475216637132544E-5</v>
      </c>
      <c r="R20" s="306">
        <v>3.8779010494292827E-3</v>
      </c>
      <c r="S20" s="307">
        <f t="shared" si="2"/>
        <v>6.9711242365408863E-2</v>
      </c>
      <c r="T20" s="312">
        <f>分析係数表!F23</f>
        <v>0.43764444987651224</v>
      </c>
      <c r="U20" s="309">
        <f t="shared" si="3"/>
        <v>3.0508738315217575E-2</v>
      </c>
      <c r="V20" s="316">
        <f>分析係数表!D23</f>
        <v>3.7770855561684982E-2</v>
      </c>
      <c r="W20" s="287">
        <f t="shared" si="8"/>
        <v>0</v>
      </c>
      <c r="X20" s="312">
        <f>分析係数表!E23</f>
        <v>3.6503495425501575E-2</v>
      </c>
      <c r="Y20" s="288">
        <f t="shared" si="9"/>
        <v>0</v>
      </c>
    </row>
    <row r="21" spans="1:25">
      <c r="A21" s="278">
        <v>17</v>
      </c>
      <c r="B21" s="268" t="s">
        <v>72</v>
      </c>
      <c r="C21" s="283"/>
      <c r="D21" s="312">
        <f>投入係数表!M21</f>
        <v>0</v>
      </c>
      <c r="E21" s="302">
        <f t="shared" si="4"/>
        <v>0</v>
      </c>
      <c r="F21" s="312">
        <f>分析係数表!C24</f>
        <v>6.5709335168878003E-2</v>
      </c>
      <c r="G21" s="302">
        <f t="shared" si="5"/>
        <v>0</v>
      </c>
      <c r="H21" s="302">
        <v>2.1339781525470743E-3</v>
      </c>
      <c r="I21" s="302">
        <f t="shared" si="0"/>
        <v>2.1339781525470743E-3</v>
      </c>
      <c r="J21" s="312">
        <f>分析係数表!G24</f>
        <v>0.24633125110096343</v>
      </c>
      <c r="K21" s="304">
        <f t="shared" si="1"/>
        <v>5.2566550813904335E-4</v>
      </c>
      <c r="L21" s="49"/>
      <c r="M21" s="50"/>
      <c r="N21" s="314">
        <f>分析係数表!I24</f>
        <v>2.8080599423907303E-4</v>
      </c>
      <c r="O21" s="306">
        <f t="shared" si="6"/>
        <v>4.9417098428058059E-3</v>
      </c>
      <c r="P21" s="312">
        <f>分析係数表!C24</f>
        <v>6.5709335168878003E-2</v>
      </c>
      <c r="Q21" s="306">
        <f t="shared" si="7"/>
        <v>3.2471646836827012E-4</v>
      </c>
      <c r="R21" s="306">
        <v>1.4868845136750616E-3</v>
      </c>
      <c r="S21" s="307">
        <f t="shared" si="2"/>
        <v>3.6208626662221359E-3</v>
      </c>
      <c r="T21" s="312">
        <f>分析係数表!F24</f>
        <v>0.36721364788140759</v>
      </c>
      <c r="U21" s="309">
        <f t="shared" si="3"/>
        <v>1.3296301881410301E-3</v>
      </c>
      <c r="V21" s="316">
        <f>分析係数表!D24</f>
        <v>3.9309475738153632E-2</v>
      </c>
      <c r="W21" s="287">
        <f t="shared" si="8"/>
        <v>0</v>
      </c>
      <c r="X21" s="312">
        <f>分析係数表!E24</f>
        <v>3.8550657867992791E-2</v>
      </c>
      <c r="Y21" s="288">
        <f t="shared" si="9"/>
        <v>0</v>
      </c>
    </row>
    <row r="22" spans="1:25">
      <c r="A22" s="278">
        <v>18</v>
      </c>
      <c r="B22" s="268" t="s">
        <v>87</v>
      </c>
      <c r="C22" s="283"/>
      <c r="D22" s="312">
        <f>投入係数表!M22</f>
        <v>0</v>
      </c>
      <c r="E22" s="302">
        <f t="shared" si="4"/>
        <v>0</v>
      </c>
      <c r="F22" s="312">
        <f>分析係数表!C25</f>
        <v>0.13092441386923714</v>
      </c>
      <c r="G22" s="302">
        <f t="shared" si="5"/>
        <v>0</v>
      </c>
      <c r="H22" s="302">
        <v>1.3541634923459131E-2</v>
      </c>
      <c r="I22" s="302">
        <f t="shared" si="0"/>
        <v>1.3541634923459131E-2</v>
      </c>
      <c r="J22" s="312">
        <f>分析係数表!G25</f>
        <v>0.2605848403511512</v>
      </c>
      <c r="K22" s="304">
        <f t="shared" si="1"/>
        <v>3.5287447746231711E-3</v>
      </c>
      <c r="L22" s="49"/>
      <c r="M22" s="50"/>
      <c r="N22" s="314">
        <f>分析係数表!I25</f>
        <v>9.8123550057191766E-5</v>
      </c>
      <c r="O22" s="306">
        <f t="shared" si="6"/>
        <v>1.726808270039419E-3</v>
      </c>
      <c r="P22" s="312">
        <f>分析係数表!C25</f>
        <v>0.13092441386923714</v>
      </c>
      <c r="Q22" s="306">
        <f t="shared" si="7"/>
        <v>2.2608136061946232E-4</v>
      </c>
      <c r="R22" s="306">
        <v>5.79361151199224E-3</v>
      </c>
      <c r="S22" s="307">
        <f t="shared" si="2"/>
        <v>1.933524643545137E-2</v>
      </c>
      <c r="T22" s="312">
        <f>分析係数表!F25</f>
        <v>0.33318683873123567</v>
      </c>
      <c r="U22" s="309">
        <f t="shared" si="3"/>
        <v>6.4422496359174347E-3</v>
      </c>
      <c r="V22" s="316">
        <f>分析係数表!D25</f>
        <v>4.284059086963312E-2</v>
      </c>
      <c r="W22" s="287">
        <f t="shared" si="8"/>
        <v>0</v>
      </c>
      <c r="X22" s="312">
        <f>分析係数表!E25</f>
        <v>4.249917369780222E-2</v>
      </c>
      <c r="Y22" s="288">
        <f t="shared" si="9"/>
        <v>0</v>
      </c>
    </row>
    <row r="23" spans="1:25">
      <c r="A23" s="278">
        <v>19</v>
      </c>
      <c r="B23" s="268" t="s">
        <v>88</v>
      </c>
      <c r="C23" s="283"/>
      <c r="D23" s="312">
        <f>投入係数表!M23</f>
        <v>1.7821309295951356E-5</v>
      </c>
      <c r="E23" s="302">
        <f t="shared" si="4"/>
        <v>1.7821309295951357E-3</v>
      </c>
      <c r="F23" s="312">
        <f>分析係数表!C26</f>
        <v>0.15308736674872969</v>
      </c>
      <c r="G23" s="302">
        <f t="shared" si="5"/>
        <v>2.7282173121318513E-4</v>
      </c>
      <c r="H23" s="302">
        <v>8.5444672358463685E-3</v>
      </c>
      <c r="I23" s="302">
        <f t="shared" si="0"/>
        <v>8.5444672358463685E-3</v>
      </c>
      <c r="J23" s="312">
        <f>分析係数表!G26</f>
        <v>0.20415569699579933</v>
      </c>
      <c r="K23" s="304">
        <f t="shared" si="1"/>
        <v>1.7444016639919862E-3</v>
      </c>
      <c r="L23" s="49"/>
      <c r="M23" s="50"/>
      <c r="N23" s="314">
        <f>分析係数表!I26</f>
        <v>8.8175548492147558E-3</v>
      </c>
      <c r="O23" s="306">
        <f t="shared" si="6"/>
        <v>0.15517402933623525</v>
      </c>
      <c r="P23" s="312">
        <f>分析係数表!C26</f>
        <v>0.15308736674872969</v>
      </c>
      <c r="Q23" s="306">
        <f t="shared" si="7"/>
        <v>2.3755183538874385E-2</v>
      </c>
      <c r="R23" s="306">
        <v>2.6084628004047553E-2</v>
      </c>
      <c r="S23" s="307">
        <f t="shared" si="2"/>
        <v>3.4629095239893923E-2</v>
      </c>
      <c r="T23" s="312">
        <f>分析係数表!F26</f>
        <v>0.33811565690794865</v>
      </c>
      <c r="U23" s="309">
        <f t="shared" si="3"/>
        <v>1.170863928516465E-2</v>
      </c>
      <c r="V23" s="316">
        <f>分析係数表!D26</f>
        <v>3.3929737559631502E-2</v>
      </c>
      <c r="W23" s="287">
        <f t="shared" si="8"/>
        <v>0</v>
      </c>
      <c r="X23" s="312">
        <f>分析係数表!E26</f>
        <v>3.3531988342571602E-2</v>
      </c>
      <c r="Y23" s="288">
        <f t="shared" si="9"/>
        <v>0</v>
      </c>
    </row>
    <row r="24" spans="1:25">
      <c r="A24" s="278">
        <v>20</v>
      </c>
      <c r="B24" s="268" t="s">
        <v>89</v>
      </c>
      <c r="C24" s="283"/>
      <c r="D24" s="312">
        <f>投入係数表!M24</f>
        <v>3.9206880451092984E-5</v>
      </c>
      <c r="E24" s="302">
        <f t="shared" si="4"/>
        <v>3.9206880451092985E-3</v>
      </c>
      <c r="F24" s="312">
        <f>分析係数表!C27</f>
        <v>0.18884998044104273</v>
      </c>
      <c r="G24" s="302">
        <f t="shared" si="5"/>
        <v>7.4042186063432108E-4</v>
      </c>
      <c r="H24" s="302">
        <v>2.9392295527668191E-3</v>
      </c>
      <c r="I24" s="302">
        <f t="shared" si="0"/>
        <v>2.9392295527668191E-3</v>
      </c>
      <c r="J24" s="312">
        <f>分析係数表!G27</f>
        <v>0.16481626532719168</v>
      </c>
      <c r="K24" s="304">
        <f t="shared" si="1"/>
        <v>4.8443283782633899E-4</v>
      </c>
      <c r="L24" s="49"/>
      <c r="M24" s="50"/>
      <c r="N24" s="314">
        <f>分析係数表!I27</f>
        <v>2.2388024205688101E-2</v>
      </c>
      <c r="O24" s="306">
        <f t="shared" si="6"/>
        <v>0.39399130306324881</v>
      </c>
      <c r="P24" s="312">
        <f>分析係数表!C27</f>
        <v>0.18884998044104273</v>
      </c>
      <c r="Q24" s="306">
        <f t="shared" si="7"/>
        <v>7.4405249877435478E-2</v>
      </c>
      <c r="R24" s="306">
        <v>7.5055521740489198E-2</v>
      </c>
      <c r="S24" s="307">
        <f t="shared" si="2"/>
        <v>7.7994751293256018E-2</v>
      </c>
      <c r="T24" s="312">
        <f>分析係数表!F27</f>
        <v>0.29536956526946395</v>
      </c>
      <c r="U24" s="309">
        <f t="shared" si="3"/>
        <v>2.3037275782788993E-2</v>
      </c>
      <c r="V24" s="316">
        <f>分析係数表!D27</f>
        <v>2.042747265118797E-2</v>
      </c>
      <c r="W24" s="287">
        <f t="shared" si="8"/>
        <v>0</v>
      </c>
      <c r="X24" s="312">
        <f>分析係数表!E27</f>
        <v>2.035082172191522E-2</v>
      </c>
      <c r="Y24" s="288">
        <f t="shared" si="9"/>
        <v>0</v>
      </c>
    </row>
    <row r="25" spans="1:25">
      <c r="A25" s="278">
        <v>21</v>
      </c>
      <c r="B25" s="268" t="s">
        <v>90</v>
      </c>
      <c r="C25" s="283"/>
      <c r="D25" s="312">
        <f>投入係数表!M25</f>
        <v>3.5642618591902709E-6</v>
      </c>
      <c r="E25" s="302">
        <f t="shared" si="4"/>
        <v>3.564261859190271E-4</v>
      </c>
      <c r="F25" s="312">
        <f>分析係数表!C28</f>
        <v>0.2115566871254172</v>
      </c>
      <c r="G25" s="302">
        <f t="shared" si="5"/>
        <v>7.5404343097777401E-5</v>
      </c>
      <c r="H25" s="302">
        <v>4.1002935483820536E-2</v>
      </c>
      <c r="I25" s="302">
        <f t="shared" si="0"/>
        <v>4.1002935483820536E-2</v>
      </c>
      <c r="J25" s="312">
        <f>分析係数表!G28</f>
        <v>0.18177207604774032</v>
      </c>
      <c r="K25" s="304">
        <f t="shared" si="1"/>
        <v>7.4531887069456161E-3</v>
      </c>
      <c r="L25" s="49"/>
      <c r="M25" s="50"/>
      <c r="N25" s="314">
        <f>分析係数表!I28</f>
        <v>7.2231792840574596E-3</v>
      </c>
      <c r="O25" s="306">
        <f t="shared" si="6"/>
        <v>0.1271157200938802</v>
      </c>
      <c r="P25" s="312">
        <f>分析係数表!C28</f>
        <v>0.2115566871254172</v>
      </c>
      <c r="Q25" s="306">
        <f t="shared" si="7"/>
        <v>2.6892180624623122E-2</v>
      </c>
      <c r="R25" s="306">
        <v>3.5106294117390899E-2</v>
      </c>
      <c r="S25" s="307">
        <f t="shared" si="2"/>
        <v>7.6109229601211442E-2</v>
      </c>
      <c r="T25" s="312">
        <f>分析係数表!F28</f>
        <v>0.29628808224417325</v>
      </c>
      <c r="U25" s="309">
        <f t="shared" si="3"/>
        <v>2.2550257679624399E-2</v>
      </c>
      <c r="V25" s="316">
        <f>分析係数表!D28</f>
        <v>3.0551159487848582E-2</v>
      </c>
      <c r="W25" s="287">
        <f t="shared" si="8"/>
        <v>0</v>
      </c>
      <c r="X25" s="312">
        <f>分析係数表!E28</f>
        <v>3.018459578819983E-2</v>
      </c>
      <c r="Y25" s="288">
        <f t="shared" si="9"/>
        <v>0</v>
      </c>
    </row>
    <row r="26" spans="1:25">
      <c r="A26" s="278">
        <v>22</v>
      </c>
      <c r="B26" s="268" t="s">
        <v>64</v>
      </c>
      <c r="C26" s="283"/>
      <c r="D26" s="312">
        <f>投入係数表!M26</f>
        <v>1.0279331201904742E-2</v>
      </c>
      <c r="E26" s="302">
        <f t="shared" si="4"/>
        <v>1.0279331201904742</v>
      </c>
      <c r="F26" s="312">
        <f>分析係数表!C29</f>
        <v>0.4024048564090591</v>
      </c>
      <c r="G26" s="302">
        <f t="shared" si="5"/>
        <v>0.41364527962836389</v>
      </c>
      <c r="H26" s="302">
        <v>0.51546856951931008</v>
      </c>
      <c r="I26" s="302">
        <f t="shared" si="0"/>
        <v>0.51546856951931008</v>
      </c>
      <c r="J26" s="312">
        <f>分析係数表!G29</f>
        <v>0.28848634430593861</v>
      </c>
      <c r="K26" s="304">
        <f t="shared" si="1"/>
        <v>0.14870564322523736</v>
      </c>
      <c r="L26" s="49"/>
      <c r="M26" s="50"/>
      <c r="N26" s="314">
        <f>分析係数表!I29</f>
        <v>7.7130042947109994E-3</v>
      </c>
      <c r="O26" s="306">
        <f t="shared" si="6"/>
        <v>0.13573581056936423</v>
      </c>
      <c r="P26" s="312">
        <f>分析係数表!C29</f>
        <v>0.4024048564090591</v>
      </c>
      <c r="Q26" s="306">
        <f t="shared" si="7"/>
        <v>5.4620749361732258E-2</v>
      </c>
      <c r="R26" s="306">
        <v>8.8729918022280557E-2</v>
      </c>
      <c r="S26" s="307">
        <f t="shared" si="2"/>
        <v>0.60419848754159067</v>
      </c>
      <c r="T26" s="312">
        <f>分析係数表!F29</f>
        <v>0.40202182464221792</v>
      </c>
      <c r="U26" s="309">
        <f t="shared" si="3"/>
        <v>0.24290097840753866</v>
      </c>
      <c r="V26" s="316">
        <f>分析係数表!D29</f>
        <v>7.9194780809421356E-2</v>
      </c>
      <c r="W26" s="287">
        <f t="shared" si="8"/>
        <v>0</v>
      </c>
      <c r="X26" s="312">
        <f>分析係数表!E29</f>
        <v>6.5944675090492746E-2</v>
      </c>
      <c r="Y26" s="288">
        <f t="shared" si="9"/>
        <v>0</v>
      </c>
    </row>
    <row r="27" spans="1:25">
      <c r="A27" s="278">
        <v>23</v>
      </c>
      <c r="B27" s="268" t="s">
        <v>91</v>
      </c>
      <c r="C27" s="283"/>
      <c r="D27" s="312">
        <f>投入係数表!M27</f>
        <v>6.8077401510534177E-3</v>
      </c>
      <c r="E27" s="302">
        <f t="shared" si="4"/>
        <v>0.68077401510534175</v>
      </c>
      <c r="F27" s="312">
        <f>分析係数表!C30</f>
        <v>1</v>
      </c>
      <c r="G27" s="302">
        <f t="shared" si="5"/>
        <v>0.68077401510534175</v>
      </c>
      <c r="H27" s="302">
        <v>0.96482434776377668</v>
      </c>
      <c r="I27" s="302">
        <f t="shared" si="0"/>
        <v>0.96482434776377668</v>
      </c>
      <c r="J27" s="312">
        <f>分析係数表!G30</f>
        <v>0.33838967095036887</v>
      </c>
      <c r="K27" s="304">
        <f t="shared" si="1"/>
        <v>0.32648659356468868</v>
      </c>
      <c r="L27" s="49"/>
      <c r="M27" s="50"/>
      <c r="N27" s="314">
        <f>分析係数表!I30</f>
        <v>0</v>
      </c>
      <c r="O27" s="306">
        <f t="shared" si="6"/>
        <v>0</v>
      </c>
      <c r="P27" s="312">
        <f>分析係数表!C30</f>
        <v>1</v>
      </c>
      <c r="Q27" s="306">
        <f t="shared" si="7"/>
        <v>0</v>
      </c>
      <c r="R27" s="306">
        <v>0.12259012460653311</v>
      </c>
      <c r="S27" s="307">
        <f t="shared" si="2"/>
        <v>1.0874144723703099</v>
      </c>
      <c r="T27" s="312">
        <f>分析係数表!F30</f>
        <v>0.46362091424568164</v>
      </c>
      <c r="U27" s="309">
        <f t="shared" si="3"/>
        <v>0.50414809184430853</v>
      </c>
      <c r="V27" s="316">
        <f>分析係数表!D30</f>
        <v>7.3824536053885614E-2</v>
      </c>
      <c r="W27" s="287">
        <f t="shared" si="8"/>
        <v>0</v>
      </c>
      <c r="X27" s="312">
        <f>分析係数表!E30</f>
        <v>5.6949248710145881E-2</v>
      </c>
      <c r="Y27" s="288">
        <f t="shared" si="9"/>
        <v>0</v>
      </c>
    </row>
    <row r="28" spans="1:25">
      <c r="A28" s="278">
        <v>24</v>
      </c>
      <c r="B28" s="268" t="s">
        <v>92</v>
      </c>
      <c r="C28" s="283"/>
      <c r="D28" s="312">
        <f>投入係数表!M28</f>
        <v>4.8869594351357806E-2</v>
      </c>
      <c r="E28" s="302">
        <f t="shared" si="4"/>
        <v>4.8869594351357808</v>
      </c>
      <c r="F28" s="312">
        <f>分析係数表!C31</f>
        <v>0.99932498158227889</v>
      </c>
      <c r="G28" s="302">
        <f t="shared" si="5"/>
        <v>4.8836606475104078</v>
      </c>
      <c r="H28" s="302">
        <v>5.9130878460994447</v>
      </c>
      <c r="I28" s="302">
        <f t="shared" si="0"/>
        <v>5.9130878460994447</v>
      </c>
      <c r="J28" s="312">
        <f>分析係数表!G31</f>
        <v>7.0262508387801376E-2</v>
      </c>
      <c r="K28" s="304">
        <f t="shared" si="1"/>
        <v>0.41546838438436862</v>
      </c>
      <c r="L28" s="49"/>
      <c r="M28" s="50"/>
      <c r="N28" s="314">
        <f>分析係数表!I31</f>
        <v>3.314462019579964E-2</v>
      </c>
      <c r="O28" s="306">
        <f t="shared" si="6"/>
        <v>0.58328917194764185</v>
      </c>
      <c r="P28" s="312">
        <f>分析係数表!C31</f>
        <v>0.99932498158227889</v>
      </c>
      <c r="Q28" s="306">
        <f t="shared" si="7"/>
        <v>0.58289544101371993</v>
      </c>
      <c r="R28" s="306">
        <v>0.80698419269734945</v>
      </c>
      <c r="S28" s="307">
        <f t="shared" si="2"/>
        <v>6.7200720387967943</v>
      </c>
      <c r="T28" s="312">
        <f>分析係数表!F31</f>
        <v>0.39948542779773355</v>
      </c>
      <c r="U28" s="309">
        <f t="shared" si="3"/>
        <v>2.684570853250325</v>
      </c>
      <c r="V28" s="316">
        <f>分析係数表!D31</f>
        <v>2.9145126840892164E-3</v>
      </c>
      <c r="W28" s="287">
        <f t="shared" si="8"/>
        <v>0</v>
      </c>
      <c r="X28" s="312">
        <f>分析係数表!E31</f>
        <v>2.9145126840892164E-3</v>
      </c>
      <c r="Y28" s="288">
        <f t="shared" si="9"/>
        <v>0</v>
      </c>
    </row>
    <row r="29" spans="1:25">
      <c r="A29" s="278">
        <v>25</v>
      </c>
      <c r="B29" s="268" t="s">
        <v>1</v>
      </c>
      <c r="C29" s="283"/>
      <c r="D29" s="312">
        <f>投入係数表!M29</f>
        <v>1.0550215103203202E-3</v>
      </c>
      <c r="E29" s="302">
        <f t="shared" si="4"/>
        <v>0.10550215103203202</v>
      </c>
      <c r="F29" s="312">
        <f>分析係数表!C32</f>
        <v>0.9998360837770528</v>
      </c>
      <c r="G29" s="302">
        <f t="shared" si="5"/>
        <v>0.10548485751792204</v>
      </c>
      <c r="H29" s="302">
        <v>0.16269822997922709</v>
      </c>
      <c r="I29" s="302">
        <f t="shared" si="0"/>
        <v>0.16269822997922709</v>
      </c>
      <c r="J29" s="312">
        <f>分析係数表!G32</f>
        <v>0.11380414292785156</v>
      </c>
      <c r="K29" s="304">
        <f t="shared" si="1"/>
        <v>1.8515732618664422E-2</v>
      </c>
      <c r="L29" s="49"/>
      <c r="M29" s="50"/>
      <c r="N29" s="314">
        <f>分析係数表!I32</f>
        <v>7.2296973654795713E-3</v>
      </c>
      <c r="O29" s="306">
        <f t="shared" si="6"/>
        <v>0.1272304272859654</v>
      </c>
      <c r="P29" s="312">
        <f>分析係数表!C32</f>
        <v>0.9998360837770528</v>
      </c>
      <c r="Q29" s="306">
        <f t="shared" si="7"/>
        <v>0.12720957215488071</v>
      </c>
      <c r="R29" s="306">
        <v>0.17178778075571552</v>
      </c>
      <c r="S29" s="307">
        <f t="shared" si="2"/>
        <v>0.33448601073494261</v>
      </c>
      <c r="T29" s="312">
        <f>分析係数表!F32</f>
        <v>0.44272670787830282</v>
      </c>
      <c r="U29" s="309">
        <f t="shared" si="3"/>
        <v>0.14808589036402781</v>
      </c>
      <c r="V29" s="316">
        <f>分析係数表!D32</f>
        <v>2.1120085933633119E-2</v>
      </c>
      <c r="W29" s="287">
        <f t="shared" si="8"/>
        <v>0</v>
      </c>
      <c r="X29" s="312">
        <f>分析係数表!E32</f>
        <v>2.1120085933633119E-2</v>
      </c>
      <c r="Y29" s="288">
        <f t="shared" si="9"/>
        <v>0</v>
      </c>
    </row>
    <row r="30" spans="1:25">
      <c r="A30" s="278">
        <v>26</v>
      </c>
      <c r="B30" s="268" t="s">
        <v>2</v>
      </c>
      <c r="C30" s="283"/>
      <c r="D30" s="312">
        <f>投入係数表!M30</f>
        <v>2.9512088194095444E-3</v>
      </c>
      <c r="E30" s="302">
        <f t="shared" si="4"/>
        <v>0.29512088194095443</v>
      </c>
      <c r="F30" s="312">
        <f>分析係数表!C33</f>
        <v>0.99108509199615646</v>
      </c>
      <c r="G30" s="302">
        <f t="shared" si="5"/>
        <v>0.29248990642843764</v>
      </c>
      <c r="H30" s="302">
        <v>0.46854229082241344</v>
      </c>
      <c r="I30" s="302">
        <f t="shared" si="0"/>
        <v>0.46854229082241344</v>
      </c>
      <c r="J30" s="312">
        <f>分析係数表!G33</f>
        <v>0.4529749017181946</v>
      </c>
      <c r="K30" s="304">
        <f t="shared" si="1"/>
        <v>0.21223789813610047</v>
      </c>
      <c r="L30" s="49"/>
      <c r="M30" s="50"/>
      <c r="N30" s="314">
        <f>分析係数表!I33</f>
        <v>7.7168799106917146E-4</v>
      </c>
      <c r="O30" s="306">
        <f t="shared" si="6"/>
        <v>1.3580401484573922E-2</v>
      </c>
      <c r="P30" s="312">
        <f>分析係数表!C33</f>
        <v>0.99108509199615646</v>
      </c>
      <c r="Q30" s="306">
        <f t="shared" si="7"/>
        <v>1.3459333454683685E-2</v>
      </c>
      <c r="R30" s="306">
        <v>8.189329096869466E-2</v>
      </c>
      <c r="S30" s="307">
        <f t="shared" si="2"/>
        <v>0.55043558179110808</v>
      </c>
      <c r="T30" s="312">
        <f>分析係数表!F33</f>
        <v>0.63278689994307047</v>
      </c>
      <c r="U30" s="309">
        <f t="shared" si="3"/>
        <v>0.34830842541995571</v>
      </c>
      <c r="V30" s="316">
        <f>分析係数表!D33</f>
        <v>8.7702783269007503E-2</v>
      </c>
      <c r="W30" s="287">
        <f t="shared" si="8"/>
        <v>0</v>
      </c>
      <c r="X30" s="312">
        <f>分析係数表!E33</f>
        <v>8.4336323251883824E-2</v>
      </c>
      <c r="Y30" s="288">
        <f t="shared" si="9"/>
        <v>0</v>
      </c>
    </row>
    <row r="31" spans="1:25">
      <c r="A31" s="278">
        <v>27</v>
      </c>
      <c r="B31" s="268" t="s">
        <v>65</v>
      </c>
      <c r="C31" s="283"/>
      <c r="D31" s="312">
        <f>投入係数表!M31</f>
        <v>3.4209785324508218E-2</v>
      </c>
      <c r="E31" s="302">
        <f t="shared" si="4"/>
        <v>3.420978532450822</v>
      </c>
      <c r="F31" s="312">
        <f>分析係数表!C34</f>
        <v>0.24606089914510665</v>
      </c>
      <c r="G31" s="302">
        <f t="shared" si="5"/>
        <v>0.84176905365095667</v>
      </c>
      <c r="H31" s="302">
        <v>1.0004724671643002</v>
      </c>
      <c r="I31" s="302">
        <f t="shared" si="0"/>
        <v>1.0004724671643002</v>
      </c>
      <c r="J31" s="312">
        <f>分析係数表!G34</f>
        <v>0.43749758717185111</v>
      </c>
      <c r="K31" s="304">
        <f t="shared" si="1"/>
        <v>0.43770429041625036</v>
      </c>
      <c r="L31" s="49"/>
      <c r="M31" s="50"/>
      <c r="N31" s="314">
        <f>分析係数表!I34</f>
        <v>0.137069350800852</v>
      </c>
      <c r="O31" s="306">
        <f t="shared" si="6"/>
        <v>2.4121883930400827</v>
      </c>
      <c r="P31" s="312">
        <f>分析係数表!C34</f>
        <v>0.24606089914510665</v>
      </c>
      <c r="Q31" s="306">
        <f t="shared" si="7"/>
        <v>0.59354524489883265</v>
      </c>
      <c r="R31" s="306">
        <v>0.66027518219113412</v>
      </c>
      <c r="S31" s="307">
        <f t="shared" si="2"/>
        <v>1.6607476493554343</v>
      </c>
      <c r="T31" s="312">
        <f>分析係数表!F34</f>
        <v>0.68044247766447119</v>
      </c>
      <c r="U31" s="309">
        <f t="shared" si="3"/>
        <v>1.1300432453028582</v>
      </c>
      <c r="V31" s="316">
        <f>分析係数表!D34</f>
        <v>0.15389009392691583</v>
      </c>
      <c r="W31" s="287">
        <f t="shared" si="8"/>
        <v>0</v>
      </c>
      <c r="X31" s="312">
        <f>分析係数表!E34</f>
        <v>0.1433320704064108</v>
      </c>
      <c r="Y31" s="288">
        <f t="shared" si="9"/>
        <v>0</v>
      </c>
    </row>
    <row r="32" spans="1:25">
      <c r="A32" s="278">
        <v>28</v>
      </c>
      <c r="B32" s="268" t="s">
        <v>66</v>
      </c>
      <c r="C32" s="283"/>
      <c r="D32" s="312">
        <f>投入係数表!M32</f>
        <v>1.1241681903886115E-2</v>
      </c>
      <c r="E32" s="302">
        <f t="shared" si="4"/>
        <v>1.1241681903886116</v>
      </c>
      <c r="F32" s="312">
        <f>分析係数表!C35</f>
        <v>0.75377646979277246</v>
      </c>
      <c r="G32" s="302">
        <f t="shared" si="5"/>
        <v>0.84737153000445697</v>
      </c>
      <c r="H32" s="302">
        <v>1.298221220634401</v>
      </c>
      <c r="I32" s="302">
        <f t="shared" si="0"/>
        <v>1.298221220634401</v>
      </c>
      <c r="J32" s="312">
        <f>分析係数表!G35</f>
        <v>0.30282397072447498</v>
      </c>
      <c r="K32" s="304">
        <f t="shared" si="1"/>
        <v>0.39313250491128404</v>
      </c>
      <c r="L32" s="49"/>
      <c r="M32" s="50"/>
      <c r="N32" s="314">
        <f>分析係数表!I35</f>
        <v>5.7629969222324183E-2</v>
      </c>
      <c r="O32" s="306">
        <f t="shared" si="6"/>
        <v>1.0141898392100905</v>
      </c>
      <c r="P32" s="312">
        <f>分析係数表!C35</f>
        <v>0.75377646979277246</v>
      </c>
      <c r="Q32" s="306">
        <f t="shared" si="7"/>
        <v>0.76447243669948162</v>
      </c>
      <c r="R32" s="306">
        <v>1.1856960689394058</v>
      </c>
      <c r="S32" s="307">
        <f t="shared" si="2"/>
        <v>2.4839172895738066</v>
      </c>
      <c r="T32" s="312">
        <f>分析係数表!F35</f>
        <v>0.60548890850388704</v>
      </c>
      <c r="U32" s="309">
        <f t="shared" si="3"/>
        <v>1.5039843684779777</v>
      </c>
      <c r="V32" s="316">
        <f>分析係数表!D35</f>
        <v>4.0363234612300396E-2</v>
      </c>
      <c r="W32" s="287">
        <f t="shared" si="8"/>
        <v>0</v>
      </c>
      <c r="X32" s="312">
        <f>分析係数表!E35</f>
        <v>3.9154079363329694E-2</v>
      </c>
      <c r="Y32" s="288">
        <f t="shared" si="9"/>
        <v>0</v>
      </c>
    </row>
    <row r="33" spans="1:25">
      <c r="A33" s="278">
        <v>29</v>
      </c>
      <c r="B33" s="268" t="s">
        <v>93</v>
      </c>
      <c r="C33" s="283"/>
      <c r="D33" s="312">
        <f>投入係数表!M33</f>
        <v>4.0596942576177188E-3</v>
      </c>
      <c r="E33" s="302">
        <f t="shared" si="4"/>
        <v>0.40596942576177186</v>
      </c>
      <c r="F33" s="312">
        <f>分析係数表!C36</f>
        <v>0.99118010215945485</v>
      </c>
      <c r="G33" s="302">
        <f t="shared" si="5"/>
        <v>0.40238881690016826</v>
      </c>
      <c r="H33" s="302">
        <v>0.7998086514712015</v>
      </c>
      <c r="I33" s="302">
        <f t="shared" si="0"/>
        <v>0.7998086514712015</v>
      </c>
      <c r="J33" s="312">
        <f>分析係数表!G36</f>
        <v>5.8650173764370726E-2</v>
      </c>
      <c r="K33" s="304">
        <f t="shared" si="1"/>
        <v>4.6908916387032991E-2</v>
      </c>
      <c r="L33" s="49"/>
      <c r="M33" s="50"/>
      <c r="N33" s="314">
        <f>分析係数表!I36</f>
        <v>0.2375179181177472</v>
      </c>
      <c r="O33" s="306">
        <f t="shared" si="6"/>
        <v>4.1799130285157311</v>
      </c>
      <c r="P33" s="312">
        <f>分析係数表!C36</f>
        <v>0.99118010215945485</v>
      </c>
      <c r="Q33" s="306">
        <f t="shared" si="7"/>
        <v>4.143046622621859</v>
      </c>
      <c r="R33" s="306">
        <v>4.5296963870410289</v>
      </c>
      <c r="S33" s="307">
        <f t="shared" si="2"/>
        <v>5.3295050385122309</v>
      </c>
      <c r="T33" s="312">
        <f>分析係数表!F36</f>
        <v>0.81306518983088305</v>
      </c>
      <c r="U33" s="309">
        <f t="shared" si="3"/>
        <v>4.3332350258425949</v>
      </c>
      <c r="V33" s="316">
        <f>分析係数表!D36</f>
        <v>1.5774342104513773E-2</v>
      </c>
      <c r="W33" s="287">
        <f t="shared" si="8"/>
        <v>0</v>
      </c>
      <c r="X33" s="312">
        <f>分析係数表!E36</f>
        <v>1.3229670821596217E-2</v>
      </c>
      <c r="Y33" s="288">
        <f t="shared" si="9"/>
        <v>0</v>
      </c>
    </row>
    <row r="34" spans="1:25">
      <c r="A34" s="278">
        <v>30</v>
      </c>
      <c r="B34" s="268" t="s">
        <v>94</v>
      </c>
      <c r="C34" s="283"/>
      <c r="D34" s="312">
        <f>投入係数表!M34</f>
        <v>4.8106842313491084E-2</v>
      </c>
      <c r="E34" s="302">
        <f t="shared" si="4"/>
        <v>4.8106842313491081</v>
      </c>
      <c r="F34" s="312">
        <f>分析係数表!C37</f>
        <v>0.58105140483022077</v>
      </c>
      <c r="G34" s="302">
        <f t="shared" si="5"/>
        <v>2.79525483081999</v>
      </c>
      <c r="H34" s="302">
        <v>3.4217790466657356</v>
      </c>
      <c r="I34" s="302">
        <f t="shared" si="0"/>
        <v>3.4217790466657356</v>
      </c>
      <c r="J34" s="312">
        <f>分析係数表!G37</f>
        <v>0.40235165952905672</v>
      </c>
      <c r="K34" s="304">
        <f t="shared" si="1"/>
        <v>1.3767584779677122</v>
      </c>
      <c r="L34" s="49"/>
      <c r="M34" s="50"/>
      <c r="N34" s="314">
        <f>分析係数表!I37</f>
        <v>4.2719417558337268E-2</v>
      </c>
      <c r="O34" s="306">
        <f t="shared" si="6"/>
        <v>0.75178938682923513</v>
      </c>
      <c r="P34" s="312">
        <f>分析係数表!C37</f>
        <v>0.58105140483022077</v>
      </c>
      <c r="Q34" s="306">
        <f t="shared" si="7"/>
        <v>0.43682827935357732</v>
      </c>
      <c r="R34" s="306">
        <v>0.58987471765852739</v>
      </c>
      <c r="S34" s="307">
        <f t="shared" si="2"/>
        <v>4.0116537643242633</v>
      </c>
      <c r="T34" s="312">
        <f>分析係数表!F37</f>
        <v>0.63403708963374472</v>
      </c>
      <c r="U34" s="309">
        <f t="shared" si="3"/>
        <v>2.5435372773504126</v>
      </c>
      <c r="V34" s="316">
        <f>分析係数表!D37</f>
        <v>7.9200513574427991E-2</v>
      </c>
      <c r="W34" s="287">
        <f t="shared" si="8"/>
        <v>0</v>
      </c>
      <c r="X34" s="312">
        <f>分析係数表!E37</f>
        <v>7.3600662533244779E-2</v>
      </c>
      <c r="Y34" s="288">
        <f t="shared" si="9"/>
        <v>0</v>
      </c>
    </row>
    <row r="35" spans="1:25">
      <c r="A35" s="278">
        <v>31</v>
      </c>
      <c r="B35" s="268" t="s">
        <v>95</v>
      </c>
      <c r="C35" s="283"/>
      <c r="D35" s="312">
        <f>投入係数表!M35</f>
        <v>5.1432298628115609E-3</v>
      </c>
      <c r="E35" s="302">
        <f t="shared" si="4"/>
        <v>0.51432298628115614</v>
      </c>
      <c r="F35" s="312">
        <f>分析係数表!C38</f>
        <v>0.47456671407271833</v>
      </c>
      <c r="G35" s="302">
        <f t="shared" si="5"/>
        <v>0.24408056957151605</v>
      </c>
      <c r="H35" s="302">
        <v>0.56897053046872859</v>
      </c>
      <c r="I35" s="302">
        <f t="shared" si="0"/>
        <v>0.56897053046872859</v>
      </c>
      <c r="J35" s="312">
        <f>分析係数表!G38</f>
        <v>0.18003386475673192</v>
      </c>
      <c r="K35" s="304">
        <f t="shared" si="1"/>
        <v>0.1024339635329731</v>
      </c>
      <c r="L35" s="49"/>
      <c r="M35" s="50"/>
      <c r="N35" s="314">
        <f>分析係数表!I38</f>
        <v>5.150358926080905E-2</v>
      </c>
      <c r="O35" s="306">
        <f t="shared" si="6"/>
        <v>0.9063759293303314</v>
      </c>
      <c r="P35" s="312">
        <f>分析係数表!C38</f>
        <v>0.47456671407271833</v>
      </c>
      <c r="Q35" s="306">
        <f t="shared" si="7"/>
        <v>0.43013584649690173</v>
      </c>
      <c r="R35" s="306">
        <v>0.60100070023198837</v>
      </c>
      <c r="S35" s="307">
        <f t="shared" si="2"/>
        <v>1.1699712307007171</v>
      </c>
      <c r="T35" s="312">
        <f>分析係数表!F38</f>
        <v>0.4997199825516766</v>
      </c>
      <c r="U35" s="309">
        <f t="shared" si="3"/>
        <v>0.58465800299172588</v>
      </c>
      <c r="V35" s="316">
        <f>分析係数表!D38</f>
        <v>3.5590827435143364E-2</v>
      </c>
      <c r="W35" s="287">
        <f t="shared" si="8"/>
        <v>0</v>
      </c>
      <c r="X35" s="312">
        <f>分析係数表!E38</f>
        <v>3.1059891839156476E-2</v>
      </c>
      <c r="Y35" s="288">
        <f t="shared" si="9"/>
        <v>0</v>
      </c>
    </row>
    <row r="36" spans="1:25">
      <c r="A36" s="278">
        <v>32</v>
      </c>
      <c r="B36" s="268" t="s">
        <v>67</v>
      </c>
      <c r="C36" s="283"/>
      <c r="D36" s="312">
        <f>投入係数表!M36</f>
        <v>0</v>
      </c>
      <c r="E36" s="302">
        <f t="shared" si="4"/>
        <v>0</v>
      </c>
      <c r="F36" s="312">
        <f>分析係数表!C39</f>
        <v>1</v>
      </c>
      <c r="G36" s="302">
        <f t="shared" si="5"/>
        <v>0</v>
      </c>
      <c r="H36" s="302">
        <v>8.3215259035591696E-2</v>
      </c>
      <c r="I36" s="302">
        <f t="shared" si="0"/>
        <v>8.3215259035591696E-2</v>
      </c>
      <c r="J36" s="312">
        <f>分析係数表!G39</f>
        <v>0.33345520667958617</v>
      </c>
      <c r="K36" s="304">
        <f t="shared" si="1"/>
        <v>2.774856140060853E-2</v>
      </c>
      <c r="L36" s="49"/>
      <c r="M36" s="50"/>
      <c r="N36" s="314">
        <f>分析係数表!I39</f>
        <v>5.0851604954235139E-3</v>
      </c>
      <c r="O36" s="306">
        <f t="shared" si="6"/>
        <v>8.9490210992743027E-2</v>
      </c>
      <c r="P36" s="312">
        <f>分析係数表!C39</f>
        <v>1</v>
      </c>
      <c r="Q36" s="306">
        <f t="shared" si="7"/>
        <v>8.9490210992743027E-2</v>
      </c>
      <c r="R36" s="306">
        <v>9.3542728596826302E-2</v>
      </c>
      <c r="S36" s="307">
        <f t="shared" si="2"/>
        <v>0.17675798763241801</v>
      </c>
      <c r="T36" s="312">
        <f>分析係数表!F39</f>
        <v>0.70859596344355691</v>
      </c>
      <c r="U36" s="309">
        <f t="shared" si="3"/>
        <v>0.12524999654273755</v>
      </c>
      <c r="V36" s="316">
        <f>分析係数表!D39</f>
        <v>4.8027598057070089E-2</v>
      </c>
      <c r="W36" s="287">
        <f t="shared" si="8"/>
        <v>0</v>
      </c>
      <c r="X36" s="312">
        <f>分析係数表!E39</f>
        <v>4.8027598057070089E-2</v>
      </c>
      <c r="Y36" s="288">
        <f t="shared" si="9"/>
        <v>0</v>
      </c>
    </row>
    <row r="37" spans="1:25">
      <c r="A37" s="278">
        <v>33</v>
      </c>
      <c r="B37" s="268" t="s">
        <v>96</v>
      </c>
      <c r="C37" s="283"/>
      <c r="D37" s="312">
        <f>投入係数表!M37</f>
        <v>7.1641663369724452E-4</v>
      </c>
      <c r="E37" s="302">
        <f t="shared" si="4"/>
        <v>7.1641663369724454E-2</v>
      </c>
      <c r="F37" s="312">
        <f>分析係数表!C40</f>
        <v>0.78927678494152065</v>
      </c>
      <c r="G37" s="302">
        <f t="shared" si="5"/>
        <v>5.6545101732318824E-2</v>
      </c>
      <c r="H37" s="302">
        <v>8.4590066207996931E-2</v>
      </c>
      <c r="I37" s="302">
        <f t="shared" si="0"/>
        <v>8.4590066207996931E-2</v>
      </c>
      <c r="J37" s="312">
        <f>分析係数表!G40</f>
        <v>0.52314226927728547</v>
      </c>
      <c r="K37" s="304">
        <f t="shared" si="1"/>
        <v>4.4252639194367338E-2</v>
      </c>
      <c r="L37" s="49"/>
      <c r="M37" s="50"/>
      <c r="N37" s="314">
        <f>分析係数表!I40</f>
        <v>3.428475595158087E-2</v>
      </c>
      <c r="O37" s="306">
        <f t="shared" si="6"/>
        <v>0.60335362997941044</v>
      </c>
      <c r="P37" s="312">
        <f>分析係数表!C40</f>
        <v>0.78927678494152065</v>
      </c>
      <c r="Q37" s="306">
        <f t="shared" si="7"/>
        <v>0.47621301325294496</v>
      </c>
      <c r="R37" s="306">
        <v>0.48607592870825883</v>
      </c>
      <c r="S37" s="307">
        <f t="shared" si="2"/>
        <v>0.5706659949162558</v>
      </c>
      <c r="T37" s="312">
        <f>分析係数表!F40</f>
        <v>0.70623799726049996</v>
      </c>
      <c r="U37" s="309">
        <f t="shared" si="3"/>
        <v>0.40302600935432714</v>
      </c>
      <c r="V37" s="316">
        <f>分析係数表!D40</f>
        <v>9.0697433955161888E-2</v>
      </c>
      <c r="W37" s="287">
        <f t="shared" si="8"/>
        <v>0</v>
      </c>
      <c r="X37" s="312">
        <f>分析係数表!E40</f>
        <v>9.0562666353757981E-2</v>
      </c>
      <c r="Y37" s="288">
        <f t="shared" si="9"/>
        <v>0</v>
      </c>
    </row>
    <row r="38" spans="1:25">
      <c r="A38" s="278">
        <v>34</v>
      </c>
      <c r="B38" s="268" t="s">
        <v>97</v>
      </c>
      <c r="C38" s="283"/>
      <c r="D38" s="312">
        <f>投入係数表!M38</f>
        <v>0</v>
      </c>
      <c r="E38" s="302">
        <f t="shared" si="4"/>
        <v>0</v>
      </c>
      <c r="F38" s="312">
        <f>分析係数表!C41</f>
        <v>0.99594790611943085</v>
      </c>
      <c r="G38" s="302">
        <f t="shared" si="5"/>
        <v>0</v>
      </c>
      <c r="H38" s="302">
        <v>5.0936459961888414E-3</v>
      </c>
      <c r="I38" s="302">
        <f t="shared" si="0"/>
        <v>5.0936459961888414E-3</v>
      </c>
      <c r="J38" s="312">
        <f>分析係数表!G41</f>
        <v>0.50896339569449323</v>
      </c>
      <c r="K38" s="304">
        <f t="shared" si="1"/>
        <v>2.5924793626859325E-3</v>
      </c>
      <c r="L38" s="49"/>
      <c r="M38" s="50"/>
      <c r="N38" s="314">
        <f>分析係数表!I41</f>
        <v>5.504775199299148E-2</v>
      </c>
      <c r="O38" s="306">
        <f t="shared" si="6"/>
        <v>0.96874718997806575</v>
      </c>
      <c r="P38" s="312">
        <f>分析係数表!C41</f>
        <v>0.99594790611943085</v>
      </c>
      <c r="Q38" s="306">
        <f t="shared" si="7"/>
        <v>0.96482173541773708</v>
      </c>
      <c r="R38" s="306">
        <v>0.98061616546546349</v>
      </c>
      <c r="S38" s="307">
        <f t="shared" si="2"/>
        <v>0.98570981146165237</v>
      </c>
      <c r="T38" s="312">
        <f>分析係数表!F41</f>
        <v>0.58132099287543681</v>
      </c>
      <c r="U38" s="309">
        <f t="shared" si="3"/>
        <v>0.57301380628594734</v>
      </c>
      <c r="V38" s="316">
        <f>分析係数表!D41</f>
        <v>0.12149342216939719</v>
      </c>
      <c r="W38" s="287">
        <f t="shared" si="8"/>
        <v>0</v>
      </c>
      <c r="X38" s="312">
        <f>分析係数表!E41</f>
        <v>0.11755967401821014</v>
      </c>
      <c r="Y38" s="288">
        <f t="shared" si="9"/>
        <v>0</v>
      </c>
    </row>
    <row r="39" spans="1:25">
      <c r="A39" s="278">
        <v>35</v>
      </c>
      <c r="B39" s="268" t="s">
        <v>3</v>
      </c>
      <c r="C39" s="283"/>
      <c r="D39" s="312">
        <f>投入係数表!M39</f>
        <v>7.7344482344428875E-4</v>
      </c>
      <c r="E39" s="302">
        <f>$C$15*D39</f>
        <v>7.734448234442888E-2</v>
      </c>
      <c r="F39" s="312">
        <f>分析係数表!C42</f>
        <v>0.9655414908579466</v>
      </c>
      <c r="G39" s="302">
        <f>E39*F39</f>
        <v>7.4679306792475988E-2</v>
      </c>
      <c r="H39" s="302">
        <v>0.11824126549392551</v>
      </c>
      <c r="I39" s="302">
        <f>C39+H39</f>
        <v>0.11824126549392551</v>
      </c>
      <c r="J39" s="312">
        <f>分析係数表!G42</f>
        <v>0.53299358903562055</v>
      </c>
      <c r="K39" s="304">
        <f>I39*J39</f>
        <v>6.302183646772104E-2</v>
      </c>
      <c r="L39" s="49"/>
      <c r="M39" s="50"/>
      <c r="N39" s="314">
        <f>分析係数表!I42</f>
        <v>1.3420289237220641E-2</v>
      </c>
      <c r="O39" s="306">
        <f t="shared" si="6"/>
        <v>0.23617435801748288</v>
      </c>
      <c r="P39" s="312">
        <f>分析係数表!C42</f>
        <v>0.9655414908579466</v>
      </c>
      <c r="Q39" s="306">
        <f>O39*P39</f>
        <v>0.22803614174261885</v>
      </c>
      <c r="R39" s="306">
        <v>0.24505977529999656</v>
      </c>
      <c r="S39" s="307">
        <f>I39+R39</f>
        <v>0.36330104079392206</v>
      </c>
      <c r="T39" s="312">
        <f>分析係数表!F42</f>
        <v>0.58706867988829459</v>
      </c>
      <c r="U39" s="309">
        <f t="shared" si="3"/>
        <v>0.21328266242093127</v>
      </c>
      <c r="V39" s="316">
        <f>分析係数表!D42</f>
        <v>0.12536880137580664</v>
      </c>
      <c r="W39" s="287">
        <f t="shared" si="8"/>
        <v>0</v>
      </c>
      <c r="X39" s="312">
        <f>分析係数表!E42</f>
        <v>0.11770088827882173</v>
      </c>
      <c r="Y39" s="288">
        <f t="shared" si="9"/>
        <v>0</v>
      </c>
    </row>
    <row r="40" spans="1:25">
      <c r="A40" s="278">
        <v>36</v>
      </c>
      <c r="B40" s="268" t="s">
        <v>98</v>
      </c>
      <c r="C40" s="283"/>
      <c r="D40" s="312">
        <f>投入係数表!M40</f>
        <v>6.4545218008076624E-2</v>
      </c>
      <c r="E40" s="302">
        <f>$C$15*D40</f>
        <v>6.4545218008076626</v>
      </c>
      <c r="F40" s="312">
        <f>分析係数表!C43</f>
        <v>0.68354347123018677</v>
      </c>
      <c r="G40" s="302">
        <f>E40*F40</f>
        <v>4.4119462368549858</v>
      </c>
      <c r="H40" s="302">
        <v>6.25010805748534</v>
      </c>
      <c r="I40" s="302">
        <f>C40+H40</f>
        <v>6.25010805748534</v>
      </c>
      <c r="J40" s="312">
        <f>分析係数表!G43</f>
        <v>0.37257380440005849</v>
      </c>
      <c r="K40" s="304">
        <f>I40*J40</f>
        <v>2.3286265368887724</v>
      </c>
      <c r="L40" s="49"/>
      <c r="M40" s="50"/>
      <c r="N40" s="314">
        <f>分析係数表!I43</f>
        <v>1.4147055315786071E-2</v>
      </c>
      <c r="O40" s="306">
        <f t="shared" si="6"/>
        <v>0.24896420993498308</v>
      </c>
      <c r="P40" s="312">
        <f>分析係数表!C43</f>
        <v>0.68354347123018677</v>
      </c>
      <c r="Q40" s="306">
        <f>O40*P40</f>
        <v>0.17017786027103929</v>
      </c>
      <c r="R40" s="306">
        <v>0.80484578980342947</v>
      </c>
      <c r="S40" s="307">
        <f>I40+R40</f>
        <v>7.0549538472887692</v>
      </c>
      <c r="T40" s="312">
        <f>分析係数表!F43</f>
        <v>0.62240825035949521</v>
      </c>
      <c r="U40" s="309">
        <f t="shared" si="3"/>
        <v>4.3910614804579922</v>
      </c>
      <c r="V40" s="316">
        <f>分析係数表!D43</f>
        <v>0.13048156468325811</v>
      </c>
      <c r="W40" s="287">
        <f t="shared" si="8"/>
        <v>1</v>
      </c>
      <c r="X40" s="312">
        <f>分析係数表!E43</f>
        <v>0.11291103502841897</v>
      </c>
      <c r="Y40" s="288">
        <f t="shared" si="9"/>
        <v>1</v>
      </c>
    </row>
    <row r="41" spans="1:25">
      <c r="A41" s="278">
        <v>37</v>
      </c>
      <c r="B41" s="268" t="s">
        <v>99</v>
      </c>
      <c r="C41" s="283"/>
      <c r="D41" s="312">
        <f>投入係数表!M41</f>
        <v>2.1741997341060654E-4</v>
      </c>
      <c r="E41" s="302">
        <f>$C$15*D41</f>
        <v>2.1741997341060654E-2</v>
      </c>
      <c r="F41" s="312">
        <f>分析係数表!C44</f>
        <v>0.55987382763194615</v>
      </c>
      <c r="G41" s="302">
        <f>E41*F41</f>
        <v>1.2172775271703224E-2</v>
      </c>
      <c r="H41" s="302">
        <v>2.5932899915194145E-2</v>
      </c>
      <c r="I41" s="302">
        <f>C41+H41</f>
        <v>2.5932899915194145E-2</v>
      </c>
      <c r="J41" s="312">
        <f>分析係数表!G44</f>
        <v>0.32381925449611038</v>
      </c>
      <c r="K41" s="304">
        <f>I41*J41</f>
        <v>8.3975723174604128E-3</v>
      </c>
      <c r="L41" s="49"/>
      <c r="M41" s="50"/>
      <c r="N41" s="314">
        <f>分析係数表!I44</f>
        <v>0.11509284654657072</v>
      </c>
      <c r="O41" s="306">
        <f t="shared" si="6"/>
        <v>2.0254391440501047</v>
      </c>
      <c r="P41" s="312">
        <f>分析係数表!C44</f>
        <v>0.55987382763194615</v>
      </c>
      <c r="Q41" s="306">
        <f>O41*P41</f>
        <v>1.1339903662149049</v>
      </c>
      <c r="R41" s="306">
        <v>1.1644842331006511</v>
      </c>
      <c r="S41" s="307">
        <f>I41+R41</f>
        <v>1.1904171330158453</v>
      </c>
      <c r="T41" s="312">
        <f>分析係数表!F44</f>
        <v>0.5344179716450459</v>
      </c>
      <c r="U41" s="309">
        <f t="shared" si="3"/>
        <v>0.63618030963783878</v>
      </c>
      <c r="V41" s="316">
        <f>分析係数表!D44</f>
        <v>0.19836337849438287</v>
      </c>
      <c r="W41" s="287">
        <f t="shared" si="8"/>
        <v>0</v>
      </c>
      <c r="X41" s="312">
        <f>分析係数表!E44</f>
        <v>0.16230318686650563</v>
      </c>
      <c r="Y41" s="288">
        <f t="shared" si="9"/>
        <v>0</v>
      </c>
    </row>
    <row r="42" spans="1:25">
      <c r="A42" s="278">
        <v>38</v>
      </c>
      <c r="B42" s="268" t="s">
        <v>4</v>
      </c>
      <c r="C42" s="283"/>
      <c r="D42" s="312">
        <f>投入係数表!M42</f>
        <v>1.0835356051938424E-3</v>
      </c>
      <c r="E42" s="302">
        <f>$C$15*D42</f>
        <v>0.10835356051938423</v>
      </c>
      <c r="F42" s="312">
        <f>分析係数表!C45</f>
        <v>1</v>
      </c>
      <c r="G42" s="302">
        <f>E42*F42</f>
        <v>0.10835356051938423</v>
      </c>
      <c r="H42" s="302">
        <v>0.14491167174445796</v>
      </c>
      <c r="I42" s="302">
        <f>C42+H42</f>
        <v>0.14491167174445796</v>
      </c>
      <c r="J42" s="312">
        <f>分析係数表!G45</f>
        <v>0</v>
      </c>
      <c r="K42" s="304">
        <f>I42*J42</f>
        <v>0</v>
      </c>
      <c r="L42" s="49"/>
      <c r="M42" s="50"/>
      <c r="N42" s="314">
        <f>分析係数表!I45</f>
        <v>0</v>
      </c>
      <c r="O42" s="306">
        <f t="shared" si="6"/>
        <v>0</v>
      </c>
      <c r="P42" s="312">
        <f>分析係数表!C45</f>
        <v>1</v>
      </c>
      <c r="Q42" s="306">
        <f>O42*P42</f>
        <v>0</v>
      </c>
      <c r="R42" s="306">
        <v>1.9880519382488249E-2</v>
      </c>
      <c r="S42" s="307">
        <f>I42+R42</f>
        <v>0.16479219112694621</v>
      </c>
      <c r="T42" s="312">
        <f>分析係数表!F45</f>
        <v>0</v>
      </c>
      <c r="U42" s="309">
        <f t="shared" si="3"/>
        <v>0</v>
      </c>
      <c r="V42" s="316">
        <f>分析係数表!D45</f>
        <v>0</v>
      </c>
      <c r="W42" s="287">
        <f t="shared" si="8"/>
        <v>0</v>
      </c>
      <c r="X42" s="312">
        <f>分析係数表!E45</f>
        <v>0</v>
      </c>
      <c r="Y42" s="288">
        <f t="shared" si="9"/>
        <v>0</v>
      </c>
    </row>
    <row r="43" spans="1:25">
      <c r="A43" s="278">
        <v>39</v>
      </c>
      <c r="B43" s="268" t="s">
        <v>5</v>
      </c>
      <c r="C43" s="283"/>
      <c r="D43" s="312">
        <f>投入係数表!M43</f>
        <v>1.130940287921073E-2</v>
      </c>
      <c r="E43" s="302">
        <f>$C$15*D43</f>
        <v>1.130940287921073</v>
      </c>
      <c r="F43" s="312">
        <f>分析係数表!C46</f>
        <v>0.63561708735819755</v>
      </c>
      <c r="G43" s="302">
        <f>E43*F43</f>
        <v>0.71884497178443374</v>
      </c>
      <c r="H43" s="302">
        <v>0.81988469813858955</v>
      </c>
      <c r="I43" s="302">
        <f>C43+H43</f>
        <v>0.81988469813858955</v>
      </c>
      <c r="J43" s="312">
        <f>分析係数表!G46</f>
        <v>7.4261727822867345E-3</v>
      </c>
      <c r="K43" s="304">
        <f>I43*J43</f>
        <v>6.0886054299301691E-3</v>
      </c>
      <c r="L43" s="49"/>
      <c r="M43" s="50"/>
      <c r="N43" s="314">
        <f>分析係数表!I46</f>
        <v>7.1346566917706757E-6</v>
      </c>
      <c r="O43" s="306">
        <f t="shared" si="6"/>
        <v>1.2555787241758792E-4</v>
      </c>
      <c r="P43" s="312">
        <f>分析係数表!C46</f>
        <v>0.63561708735819755</v>
      </c>
      <c r="Q43" s="306">
        <f>O43*P43</f>
        <v>7.980672916095941E-5</v>
      </c>
      <c r="R43" s="306">
        <v>3.992773934770822E-2</v>
      </c>
      <c r="S43" s="307">
        <f>I43+R43</f>
        <v>0.85981243748629776</v>
      </c>
      <c r="T43" s="312">
        <f>分析係数表!F46</f>
        <v>0.64740426293918441</v>
      </c>
      <c r="U43" s="309">
        <f t="shared" si="3"/>
        <v>0.55664623735676022</v>
      </c>
      <c r="V43" s="316">
        <f>分析係数表!D46</f>
        <v>3.6867524451068895E-3</v>
      </c>
      <c r="W43" s="287">
        <f t="shared" si="8"/>
        <v>0</v>
      </c>
      <c r="X43" s="312">
        <f>分析係数表!E46</f>
        <v>3.6024838177901608E-3</v>
      </c>
      <c r="Y43" s="288">
        <f t="shared" si="9"/>
        <v>0</v>
      </c>
    </row>
    <row r="44" spans="1:25">
      <c r="A44" s="279">
        <v>40</v>
      </c>
      <c r="B44" s="276" t="s">
        <v>298</v>
      </c>
      <c r="C44" s="289">
        <f>SUM(C5:C43)</f>
        <v>100</v>
      </c>
      <c r="D44" s="313">
        <f>投入係数表!M44</f>
        <v>0.49847984231705533</v>
      </c>
      <c r="E44" s="303">
        <f>SUM(E5:E43)</f>
        <v>49.847984231705531</v>
      </c>
      <c r="F44" s="313">
        <f>分析係数表!C47</f>
        <v>0.59941121331825653</v>
      </c>
      <c r="G44" s="303">
        <f>SUM(G5:G43)</f>
        <v>23.281858512099607</v>
      </c>
      <c r="H44" s="303">
        <f>SUM(H5:H43)</f>
        <v>30.306450400020282</v>
      </c>
      <c r="I44" s="303">
        <f>SUM(I5:I43)</f>
        <v>130.30645040002028</v>
      </c>
      <c r="J44" s="313">
        <f>分析係数表!G47</f>
        <v>0.26745444124294698</v>
      </c>
      <c r="K44" s="305">
        <f>SUM(K5:K43)</f>
        <v>29.088109264861501</v>
      </c>
      <c r="L44" s="318">
        <f>'データ入力（最終需要額等）'!$H$32</f>
        <v>0.60499999999999998</v>
      </c>
      <c r="M44" s="303">
        <f>K44*L44</f>
        <v>17.598306105241207</v>
      </c>
      <c r="N44" s="315">
        <f>分析係数表!I47</f>
        <v>1</v>
      </c>
      <c r="O44" s="303">
        <f>SUM(O5:O43)</f>
        <v>17.598306105241207</v>
      </c>
      <c r="P44" s="313">
        <f>分析係数表!C47</f>
        <v>0.59941121331825653</v>
      </c>
      <c r="Q44" s="303">
        <f>SUM(Q5:Q43)</f>
        <v>10.947117755376954</v>
      </c>
      <c r="R44" s="303">
        <f>SUM(R5:R43)</f>
        <v>13.678030483978242</v>
      </c>
      <c r="S44" s="308">
        <f>SUM(S5:S43)</f>
        <v>143.98448088399851</v>
      </c>
      <c r="T44" s="313">
        <f>分析係数表!F47</f>
        <v>0.52032812004185636</v>
      </c>
      <c r="U44" s="310">
        <f>SUM(U5:U43)</f>
        <v>73.429553888178759</v>
      </c>
      <c r="V44" s="317">
        <f>分析係数表!D47</f>
        <v>6.7043132898265148E-2</v>
      </c>
      <c r="W44" s="290">
        <f>SUM(W5:W43)</f>
        <v>5</v>
      </c>
      <c r="X44" s="313">
        <f>分析係数表!E47</f>
        <v>6.0489972943054145E-2</v>
      </c>
      <c r="Y44" s="301">
        <f>SUM(Y5:Y43)</f>
        <v>5</v>
      </c>
    </row>
    <row r="45" spans="1:25">
      <c r="B45" s="292" t="s">
        <v>299</v>
      </c>
      <c r="C45" s="104" t="s">
        <v>300</v>
      </c>
      <c r="D45" s="104" t="s">
        <v>301</v>
      </c>
      <c r="E45" s="104"/>
      <c r="F45" s="104" t="s">
        <v>131</v>
      </c>
      <c r="G45" s="104"/>
      <c r="H45" s="104" t="s">
        <v>302</v>
      </c>
      <c r="I45" s="104"/>
      <c r="J45" s="104" t="s">
        <v>131</v>
      </c>
      <c r="K45" s="104"/>
      <c r="L45" s="104" t="s">
        <v>300</v>
      </c>
      <c r="M45" s="104"/>
      <c r="N45" s="104" t="s">
        <v>131</v>
      </c>
      <c r="O45" s="104"/>
      <c r="P45" s="104" t="s">
        <v>131</v>
      </c>
      <c r="Q45" s="104"/>
      <c r="R45" s="104"/>
      <c r="S45" s="104" t="s">
        <v>302</v>
      </c>
      <c r="T45" s="104" t="s">
        <v>131</v>
      </c>
      <c r="U45" s="104"/>
      <c r="V45" s="104" t="s">
        <v>131</v>
      </c>
      <c r="W45" s="104"/>
      <c r="X45" s="104" t="s">
        <v>131</v>
      </c>
      <c r="Y45" s="293"/>
    </row>
    <row r="46" spans="1:25">
      <c r="B46" s="83" t="s">
        <v>303</v>
      </c>
    </row>
  </sheetData>
  <phoneticPr fontId="3"/>
  <pageMargins left="0.78740157480314965" right="0" top="0.82677165354330717" bottom="0.78740157480314965" header="0.51181102362204722" footer="0.51181102362204722"/>
  <pageSetup paperSize="9" scale="80" orientation="portrait" r:id="rId1"/>
  <headerFooter alignWithMargins="0">
    <oddFooter>&amp;C&amp;"Fj丸ゴシック体-L,標準"&amp;12- 43 -</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20D7D5-1165-4D89-8F3B-3C66CCE40DD1}">
  <dimension ref="A1:Y46"/>
  <sheetViews>
    <sheetView showGridLines="0"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8.1640625" defaultRowHeight="11"/>
  <cols>
    <col min="1" max="1" width="2.75" style="83" customWidth="1"/>
    <col min="2" max="2" width="17.5" style="83" customWidth="1"/>
    <col min="3" max="3" width="8.58203125" style="83" customWidth="1"/>
    <col min="4" max="4" width="8.1640625" style="83" customWidth="1"/>
    <col min="5" max="5" width="8.25" style="83" bestFit="1" customWidth="1"/>
    <col min="6" max="16384" width="8.1640625" style="83"/>
  </cols>
  <sheetData>
    <row r="1" spans="1:25" ht="13">
      <c r="B1" s="284" t="s">
        <v>257</v>
      </c>
      <c r="F1" s="285"/>
      <c r="G1" s="83" t="s">
        <v>374</v>
      </c>
    </row>
    <row r="2" spans="1:25">
      <c r="B2" s="83" t="s">
        <v>322</v>
      </c>
      <c r="S2" s="83" t="s">
        <v>259</v>
      </c>
      <c r="U2" s="286" t="s">
        <v>245</v>
      </c>
      <c r="W2" s="83" t="s">
        <v>233</v>
      </c>
      <c r="Y2" s="83" t="s">
        <v>260</v>
      </c>
    </row>
    <row r="3" spans="1:25" ht="44">
      <c r="B3" s="39"/>
      <c r="C3" s="40" t="s">
        <v>261</v>
      </c>
      <c r="D3" s="40" t="s">
        <v>323</v>
      </c>
      <c r="E3" s="40" t="s">
        <v>263</v>
      </c>
      <c r="F3" s="40" t="s">
        <v>264</v>
      </c>
      <c r="G3" s="40" t="s">
        <v>265</v>
      </c>
      <c r="H3" s="40" t="s">
        <v>266</v>
      </c>
      <c r="I3" s="40" t="s">
        <v>267</v>
      </c>
      <c r="J3" s="40" t="s">
        <v>268</v>
      </c>
      <c r="K3" s="41" t="s">
        <v>269</v>
      </c>
      <c r="L3" s="40" t="s">
        <v>402</v>
      </c>
      <c r="M3" s="40" t="s">
        <v>270</v>
      </c>
      <c r="N3" s="40" t="s">
        <v>186</v>
      </c>
      <c r="O3" s="40" t="s">
        <v>270</v>
      </c>
      <c r="P3" s="40" t="s">
        <v>264</v>
      </c>
      <c r="Q3" s="40" t="s">
        <v>271</v>
      </c>
      <c r="R3" s="40" t="s">
        <v>272</v>
      </c>
      <c r="S3" s="42" t="s">
        <v>273</v>
      </c>
      <c r="T3" s="40" t="s">
        <v>403</v>
      </c>
      <c r="U3" s="43" t="s">
        <v>245</v>
      </c>
      <c r="V3" s="44" t="s">
        <v>274</v>
      </c>
      <c r="W3" s="42" t="s">
        <v>275</v>
      </c>
      <c r="X3" s="40" t="s">
        <v>276</v>
      </c>
      <c r="Y3" s="43" t="s">
        <v>277</v>
      </c>
    </row>
    <row r="4" spans="1:25" ht="19">
      <c r="B4" s="45"/>
      <c r="C4" s="46" t="s">
        <v>197</v>
      </c>
      <c r="D4" s="46" t="s">
        <v>198</v>
      </c>
      <c r="E4" s="46" t="s">
        <v>278</v>
      </c>
      <c r="F4" s="46" t="s">
        <v>200</v>
      </c>
      <c r="G4" s="46" t="s">
        <v>279</v>
      </c>
      <c r="H4" s="46" t="s">
        <v>280</v>
      </c>
      <c r="I4" s="46" t="s">
        <v>281</v>
      </c>
      <c r="J4" s="46" t="s">
        <v>282</v>
      </c>
      <c r="K4" s="47" t="s">
        <v>283</v>
      </c>
      <c r="L4" s="46" t="s">
        <v>284</v>
      </c>
      <c r="M4" s="46" t="s">
        <v>285</v>
      </c>
      <c r="N4" s="46" t="s">
        <v>286</v>
      </c>
      <c r="O4" s="46" t="s">
        <v>287</v>
      </c>
      <c r="P4" s="46" t="s">
        <v>288</v>
      </c>
      <c r="Q4" s="46" t="s">
        <v>289</v>
      </c>
      <c r="R4" s="46" t="s">
        <v>290</v>
      </c>
      <c r="S4" s="46" t="s">
        <v>291</v>
      </c>
      <c r="T4" s="48" t="s">
        <v>292</v>
      </c>
      <c r="U4" s="47" t="s">
        <v>293</v>
      </c>
      <c r="V4" s="46" t="s">
        <v>294</v>
      </c>
      <c r="W4" s="46" t="s">
        <v>295</v>
      </c>
      <c r="X4" s="46" t="s">
        <v>296</v>
      </c>
      <c r="Y4" s="47" t="s">
        <v>297</v>
      </c>
    </row>
    <row r="5" spans="1:25">
      <c r="A5" s="277">
        <v>1</v>
      </c>
      <c r="B5" s="268" t="s">
        <v>73</v>
      </c>
      <c r="C5" s="283"/>
      <c r="D5" s="312">
        <f>投入係数表!N5</f>
        <v>0</v>
      </c>
      <c r="E5" s="302">
        <f t="shared" ref="E5:E38" si="0">$C$16*D5</f>
        <v>0</v>
      </c>
      <c r="F5" s="312">
        <f>分析係数表!C8</f>
        <v>0.17333290637377241</v>
      </c>
      <c r="G5" s="302">
        <f>E5*F5</f>
        <v>0</v>
      </c>
      <c r="H5" s="302">
        <f t="array" ref="H5:H43">MMULT(逆行列係数表!C5:AO43,G5:G43)</f>
        <v>9.742805032500818E-4</v>
      </c>
      <c r="I5" s="302">
        <f t="shared" ref="I5:I38" si="1">C5+H5</f>
        <v>9.742805032500818E-4</v>
      </c>
      <c r="J5" s="312">
        <f>分析係数表!G8</f>
        <v>0.15155149614048036</v>
      </c>
      <c r="K5" s="304">
        <f>I5*J5</f>
        <v>1.4765366792805003E-4</v>
      </c>
      <c r="L5" s="49" t="s">
        <v>132</v>
      </c>
      <c r="M5" s="50" t="s">
        <v>132</v>
      </c>
      <c r="N5" s="314">
        <f>分析係数表!I8</f>
        <v>1.1299182227411633E-2</v>
      </c>
      <c r="O5" s="306">
        <f t="shared" ref="O5:O10" si="2">$M$44*N5</f>
        <v>0.10059970843412527</v>
      </c>
      <c r="P5" s="312">
        <f>分析係数表!C8</f>
        <v>0.17333290637377241</v>
      </c>
      <c r="Q5" s="306">
        <f t="shared" ref="Q5:Q13" si="3">O5*P5</f>
        <v>1.743723984324104E-2</v>
      </c>
      <c r="R5" s="306">
        <f t="array" ref="R5:R43">MMULT(逆行列係数表!C5:AO43,Q5:Q43)</f>
        <v>2.6376052327512813E-2</v>
      </c>
      <c r="S5" s="307">
        <f t="shared" ref="S5:S38" si="4">I5+R5</f>
        <v>2.7350332830762894E-2</v>
      </c>
      <c r="T5" s="312">
        <f>分析係数表!F8</f>
        <v>0.42721038226158625</v>
      </c>
      <c r="U5" s="309">
        <f t="shared" ref="U5:U38" si="5">S5*T5</f>
        <v>1.1684346143611829E-2</v>
      </c>
      <c r="V5" s="316">
        <f>分析係数表!D8</f>
        <v>0.32298797552049696</v>
      </c>
      <c r="W5" s="287">
        <f>ROUND(S5*V5,0)</f>
        <v>0</v>
      </c>
      <c r="X5" s="312">
        <f>分析係数表!E8</f>
        <v>0.12265584155979949</v>
      </c>
      <c r="Y5" s="288">
        <f>ROUND(S5*X5,0)</f>
        <v>0</v>
      </c>
    </row>
    <row r="6" spans="1:25">
      <c r="A6" s="278">
        <v>2</v>
      </c>
      <c r="B6" s="268" t="s">
        <v>74</v>
      </c>
      <c r="C6" s="283"/>
      <c r="D6" s="312">
        <f>投入係数表!N6</f>
        <v>0</v>
      </c>
      <c r="E6" s="302">
        <f t="shared" si="0"/>
        <v>0</v>
      </c>
      <c r="F6" s="312">
        <f>分析係数表!C9</f>
        <v>0.39351462480142041</v>
      </c>
      <c r="G6" s="302">
        <f>E6*F6</f>
        <v>0</v>
      </c>
      <c r="H6" s="302">
        <v>8.000909325331316E-4</v>
      </c>
      <c r="I6" s="302">
        <f t="shared" si="1"/>
        <v>8.000909325331316E-4</v>
      </c>
      <c r="J6" s="312">
        <f>分析係数表!G9</f>
        <v>0.22817522849038765</v>
      </c>
      <c r="K6" s="304">
        <f>I6*J6</f>
        <v>1.8256093134383464E-4</v>
      </c>
      <c r="L6" s="49"/>
      <c r="M6" s="50"/>
      <c r="N6" s="314">
        <f>分析係数表!I9</f>
        <v>5.0911500837573466E-4</v>
      </c>
      <c r="O6" s="306">
        <f t="shared" si="2"/>
        <v>4.5327901056224206E-3</v>
      </c>
      <c r="P6" s="312">
        <f>分析係数表!C9</f>
        <v>0.39351462480142041</v>
      </c>
      <c r="Q6" s="306">
        <f t="shared" si="3"/>
        <v>1.7837191977175977E-3</v>
      </c>
      <c r="R6" s="306">
        <v>2.455858923895464E-3</v>
      </c>
      <c r="S6" s="307">
        <f t="shared" si="4"/>
        <v>3.2559498564285957E-3</v>
      </c>
      <c r="T6" s="312">
        <f>分析係数表!F9</f>
        <v>0.63987813845992225</v>
      </c>
      <c r="U6" s="309">
        <f t="shared" si="5"/>
        <v>2.0834111330503809E-3</v>
      </c>
      <c r="V6" s="316">
        <f>分析係数表!D9</f>
        <v>0.29572434079210003</v>
      </c>
      <c r="W6" s="287">
        <f t="shared" ref="W6:W38" si="6">ROUND(S6*V6,0)</f>
        <v>0</v>
      </c>
      <c r="X6" s="312">
        <f>分析係数表!E9</f>
        <v>0.26862065342998215</v>
      </c>
      <c r="Y6" s="288">
        <f t="shared" ref="Y6:Y38" si="7">ROUND(S6*X6,0)</f>
        <v>0</v>
      </c>
    </row>
    <row r="7" spans="1:25">
      <c r="A7" s="278">
        <v>3</v>
      </c>
      <c r="B7" s="268" t="s">
        <v>75</v>
      </c>
      <c r="C7" s="283"/>
      <c r="D7" s="312">
        <f>投入係数表!N7</f>
        <v>0</v>
      </c>
      <c r="E7" s="302">
        <f t="shared" si="0"/>
        <v>0</v>
      </c>
      <c r="F7" s="312">
        <f>分析係数表!C10</f>
        <v>0.12671464860287895</v>
      </c>
      <c r="G7" s="302">
        <f>E7*F7</f>
        <v>0</v>
      </c>
      <c r="H7" s="302">
        <v>1.814569722103427E-4</v>
      </c>
      <c r="I7" s="302">
        <f t="shared" si="1"/>
        <v>1.814569722103427E-4</v>
      </c>
      <c r="J7" s="312">
        <f>分析係数表!G10</f>
        <v>0.17153349174243465</v>
      </c>
      <c r="K7" s="304">
        <f>I7*J7</f>
        <v>3.1125948044250015E-5</v>
      </c>
      <c r="L7" s="49"/>
      <c r="M7" s="50"/>
      <c r="N7" s="314">
        <f>分析係数表!I10</f>
        <v>1.1608350684055029E-3</v>
      </c>
      <c r="O7" s="306">
        <f t="shared" si="2"/>
        <v>1.0335231972663993E-2</v>
      </c>
      <c r="P7" s="312">
        <f>分析係数表!C10</f>
        <v>0.12671464860287895</v>
      </c>
      <c r="Q7" s="306">
        <f t="shared" si="3"/>
        <v>1.3096252876453574E-3</v>
      </c>
      <c r="R7" s="306">
        <v>2.0008805163757746E-3</v>
      </c>
      <c r="S7" s="307">
        <f t="shared" si="4"/>
        <v>2.1823374885861172E-3</v>
      </c>
      <c r="T7" s="312">
        <f>分析係数表!F10</f>
        <v>0.47381340455197063</v>
      </c>
      <c r="U7" s="309">
        <f t="shared" si="5"/>
        <v>1.0340207553483855E-3</v>
      </c>
      <c r="V7" s="316">
        <f>分析係数表!D10</f>
        <v>9.5045460793747427E-2</v>
      </c>
      <c r="W7" s="287">
        <f t="shared" si="6"/>
        <v>0</v>
      </c>
      <c r="X7" s="312">
        <f>分析係数表!E10</f>
        <v>4.2279520059697977E-2</v>
      </c>
      <c r="Y7" s="288">
        <f t="shared" si="7"/>
        <v>0</v>
      </c>
    </row>
    <row r="8" spans="1:25">
      <c r="A8" s="278">
        <v>4</v>
      </c>
      <c r="B8" s="268" t="s">
        <v>76</v>
      </c>
      <c r="C8" s="283"/>
      <c r="D8" s="312">
        <f>投入係数表!N8</f>
        <v>5.6765055179266215E-2</v>
      </c>
      <c r="E8" s="302">
        <f t="shared" si="0"/>
        <v>5.6765055179266213</v>
      </c>
      <c r="F8" s="312">
        <f>分析係数表!C11</f>
        <v>9.348517078458185E-3</v>
      </c>
      <c r="G8" s="302">
        <f>E8*F8</f>
        <v>5.3066908780299141E-2</v>
      </c>
      <c r="H8" s="302">
        <v>0.11262827704622522</v>
      </c>
      <c r="I8" s="302">
        <f t="shared" si="1"/>
        <v>0.11262827704622522</v>
      </c>
      <c r="J8" s="312">
        <f>分析係数表!G11</f>
        <v>0.2579516055394917</v>
      </c>
      <c r="K8" s="304">
        <f t="shared" ref="K8:K38" si="8">I8*J8</f>
        <v>2.9052644893220476E-2</v>
      </c>
      <c r="L8" s="49"/>
      <c r="M8" s="50"/>
      <c r="N8" s="314">
        <f>分析係数表!I11</f>
        <v>-1.9466162084954558E-5</v>
      </c>
      <c r="O8" s="306">
        <f t="shared" si="2"/>
        <v>-1.7331256286203371E-4</v>
      </c>
      <c r="P8" s="312">
        <f>分析係数表!C11</f>
        <v>9.348517078458185E-3</v>
      </c>
      <c r="Q8" s="306">
        <f t="shared" si="3"/>
        <v>-1.62021545382708E-6</v>
      </c>
      <c r="R8" s="306">
        <v>1.0832857998367598E-3</v>
      </c>
      <c r="S8" s="307">
        <f t="shared" si="4"/>
        <v>0.11371156284606197</v>
      </c>
      <c r="T8" s="312">
        <f>分析係数表!F11</f>
        <v>0.54360066960888753</v>
      </c>
      <c r="U8" s="309">
        <f t="shared" si="5"/>
        <v>6.1813681705392386E-2</v>
      </c>
      <c r="V8" s="316">
        <f>分析係数表!D11</f>
        <v>4.0785268604474206E-2</v>
      </c>
      <c r="W8" s="287">
        <f t="shared" si="6"/>
        <v>0</v>
      </c>
      <c r="X8" s="312">
        <f>分析係数表!E11</f>
        <v>3.926343022371024E-2</v>
      </c>
      <c r="Y8" s="288">
        <f t="shared" si="7"/>
        <v>0</v>
      </c>
    </row>
    <row r="9" spans="1:25">
      <c r="A9" s="278">
        <v>5</v>
      </c>
      <c r="B9" s="268" t="s">
        <v>77</v>
      </c>
      <c r="C9" s="283"/>
      <c r="D9" s="312">
        <f>投入係数表!N9</f>
        <v>4.6192512840363758E-7</v>
      </c>
      <c r="E9" s="302">
        <f t="shared" si="0"/>
        <v>4.6192512840363757E-5</v>
      </c>
      <c r="F9" s="312">
        <f>分析係数表!C12</f>
        <v>0.26169189557273109</v>
      </c>
      <c r="G9" s="302">
        <f t="shared" ref="G9:G38" si="9">E9*F9</f>
        <v>1.2088206246462512E-5</v>
      </c>
      <c r="H9" s="302">
        <v>2.7217655463799583E-3</v>
      </c>
      <c r="I9" s="302">
        <f t="shared" si="1"/>
        <v>2.7217655463799583E-3</v>
      </c>
      <c r="J9" s="312">
        <f>分析係数表!G12</f>
        <v>0.13770114594385849</v>
      </c>
      <c r="K9" s="304">
        <f t="shared" si="8"/>
        <v>3.7479023472703236E-4</v>
      </c>
      <c r="L9" s="49"/>
      <c r="M9" s="50"/>
      <c r="N9" s="314">
        <f>分析係数表!I12</f>
        <v>0.10146071966313146</v>
      </c>
      <c r="O9" s="306">
        <f t="shared" si="2"/>
        <v>0.90333252532787078</v>
      </c>
      <c r="P9" s="312">
        <f>分析係数表!C12</f>
        <v>0.26169189557273109</v>
      </c>
      <c r="Q9" s="306">
        <f t="shared" si="3"/>
        <v>0.23639480088555262</v>
      </c>
      <c r="R9" s="306">
        <v>0.27152756498515185</v>
      </c>
      <c r="S9" s="307">
        <f t="shared" si="4"/>
        <v>0.27424933053153183</v>
      </c>
      <c r="T9" s="312">
        <f>分析係数表!F12</f>
        <v>0.33651535386825859</v>
      </c>
      <c r="U9" s="309">
        <f t="shared" si="5"/>
        <v>9.2289110511951447E-2</v>
      </c>
      <c r="V9" s="316">
        <f>分析係数表!D12</f>
        <v>3.4578030097235327E-2</v>
      </c>
      <c r="W9" s="287">
        <f t="shared" si="6"/>
        <v>0</v>
      </c>
      <c r="X9" s="312">
        <f>分析係数表!E12</f>
        <v>3.3355134693599395E-2</v>
      </c>
      <c r="Y9" s="288">
        <f t="shared" si="7"/>
        <v>0</v>
      </c>
    </row>
    <row r="10" spans="1:25">
      <c r="A10" s="278">
        <v>6</v>
      </c>
      <c r="B10" s="268" t="s">
        <v>78</v>
      </c>
      <c r="C10" s="283"/>
      <c r="D10" s="312">
        <f>投入係数表!N10</f>
        <v>3.6907817759450644E-4</v>
      </c>
      <c r="E10" s="302">
        <f t="shared" si="0"/>
        <v>3.6907817759450644E-2</v>
      </c>
      <c r="F10" s="312">
        <f>分析係数表!C13</f>
        <v>8.2810371123538395E-2</v>
      </c>
      <c r="G10" s="302">
        <f t="shared" si="9"/>
        <v>3.056350086020029E-3</v>
      </c>
      <c r="H10" s="302">
        <v>8.3817706684330938E-3</v>
      </c>
      <c r="I10" s="302">
        <f t="shared" si="1"/>
        <v>8.3817706684330938E-3</v>
      </c>
      <c r="J10" s="312">
        <f>分析係数表!G13</f>
        <v>0.2721720626600464</v>
      </c>
      <c r="K10" s="304">
        <f t="shared" si="8"/>
        <v>2.281283811570911E-3</v>
      </c>
      <c r="L10" s="49"/>
      <c r="M10" s="50"/>
      <c r="N10" s="314">
        <f>分析係数表!I13</f>
        <v>1.212874021164739E-2</v>
      </c>
      <c r="O10" s="306">
        <f t="shared" si="2"/>
        <v>0.10798548995916887</v>
      </c>
      <c r="P10" s="312">
        <f>分析係数表!C13</f>
        <v>8.2810371123538395E-2</v>
      </c>
      <c r="Q10" s="306">
        <f t="shared" si="3"/>
        <v>8.9423184994759028E-3</v>
      </c>
      <c r="R10" s="306">
        <v>1.0184377827476573E-2</v>
      </c>
      <c r="S10" s="307">
        <f t="shared" si="4"/>
        <v>1.8566148495909665E-2</v>
      </c>
      <c r="T10" s="312">
        <f>分析係数表!F13</f>
        <v>0.39077170920544851</v>
      </c>
      <c r="U10" s="309">
        <f t="shared" si="5"/>
        <v>7.2551255811087872E-3</v>
      </c>
      <c r="V10" s="316">
        <f>分析係数表!D13</f>
        <v>0.12720758845381647</v>
      </c>
      <c r="W10" s="287">
        <f t="shared" si="6"/>
        <v>0</v>
      </c>
      <c r="X10" s="312">
        <f>分析係数表!E13</f>
        <v>9.5492852763317662E-2</v>
      </c>
      <c r="Y10" s="288">
        <f t="shared" si="7"/>
        <v>0</v>
      </c>
    </row>
    <row r="11" spans="1:25">
      <c r="A11" s="278">
        <v>7</v>
      </c>
      <c r="B11" s="268" t="s">
        <v>79</v>
      </c>
      <c r="C11" s="283"/>
      <c r="D11" s="312">
        <f>投入係数表!N11</f>
        <v>3.4367229553230636E-4</v>
      </c>
      <c r="E11" s="302">
        <f t="shared" si="0"/>
        <v>3.4367229553230634E-2</v>
      </c>
      <c r="F11" s="312">
        <f>分析係数表!C14</f>
        <v>0.29759344347769412</v>
      </c>
      <c r="G11" s="302">
        <f t="shared" si="9"/>
        <v>1.022746218553428E-2</v>
      </c>
      <c r="H11" s="302">
        <v>8.2011593604700617E-2</v>
      </c>
      <c r="I11" s="302">
        <f t="shared" si="1"/>
        <v>8.2011593604700617E-2</v>
      </c>
      <c r="J11" s="312">
        <f>分析係数表!G14</f>
        <v>0.17335642824825784</v>
      </c>
      <c r="K11" s="304">
        <f t="shared" si="8"/>
        <v>1.4217236942258564E-2</v>
      </c>
      <c r="L11" s="49"/>
      <c r="M11" s="50"/>
      <c r="N11" s="314">
        <f>分析係数表!I14</f>
        <v>1.9165801846449152E-3</v>
      </c>
      <c r="O11" s="306">
        <f t="shared" ref="O11:O43" si="10">$M$44*N11</f>
        <v>1.7063837354366479E-2</v>
      </c>
      <c r="P11" s="312">
        <f>分析係数表!C14</f>
        <v>0.29759344347769412</v>
      </c>
      <c r="Q11" s="306">
        <f t="shared" si="3"/>
        <v>5.0780861172292262E-3</v>
      </c>
      <c r="R11" s="306">
        <v>1.9088753109632074E-2</v>
      </c>
      <c r="S11" s="307">
        <f t="shared" si="4"/>
        <v>0.10110034671433268</v>
      </c>
      <c r="T11" s="312">
        <f>分析係数表!F14</f>
        <v>0.35598651785260127</v>
      </c>
      <c r="U11" s="309">
        <f t="shared" si="5"/>
        <v>3.5990360380525971E-2</v>
      </c>
      <c r="V11" s="316">
        <f>分析係数表!D14</f>
        <v>4.3833041969742803E-2</v>
      </c>
      <c r="W11" s="287">
        <f t="shared" si="6"/>
        <v>0</v>
      </c>
      <c r="X11" s="312">
        <f>分析係数表!E14</f>
        <v>3.8757158040430381E-2</v>
      </c>
      <c r="Y11" s="288">
        <f t="shared" si="7"/>
        <v>0</v>
      </c>
    </row>
    <row r="12" spans="1:25">
      <c r="A12" s="278">
        <v>8</v>
      </c>
      <c r="B12" s="268" t="s">
        <v>80</v>
      </c>
      <c r="C12" s="283"/>
      <c r="D12" s="312">
        <f>投入係数表!N12</f>
        <v>4.9121118154442818E-3</v>
      </c>
      <c r="E12" s="302">
        <f t="shared" si="0"/>
        <v>0.49121118154442817</v>
      </c>
      <c r="F12" s="312">
        <f>分析係数表!C15</f>
        <v>0.21593049601829584</v>
      </c>
      <c r="G12" s="302">
        <f t="shared" si="9"/>
        <v>0.10606747408062155</v>
      </c>
      <c r="H12" s="302">
        <v>0.21187812390909683</v>
      </c>
      <c r="I12" s="302">
        <f t="shared" si="1"/>
        <v>0.21187812390909683</v>
      </c>
      <c r="J12" s="312">
        <f>分析係数表!G15</f>
        <v>0.1171240792325445</v>
      </c>
      <c r="K12" s="304">
        <f t="shared" si="8"/>
        <v>2.4816030172371939E-2</v>
      </c>
      <c r="L12" s="49"/>
      <c r="M12" s="50"/>
      <c r="N12" s="314">
        <f>分析係数表!I15</f>
        <v>7.9892300155183192E-3</v>
      </c>
      <c r="O12" s="306">
        <f t="shared" si="10"/>
        <v>7.11302989896479E-2</v>
      </c>
      <c r="P12" s="312">
        <f>分析係数表!C15</f>
        <v>0.21593049601829584</v>
      </c>
      <c r="Q12" s="306">
        <f t="shared" si="3"/>
        <v>1.5359200742764359E-2</v>
      </c>
      <c r="R12" s="306">
        <v>4.0352804295176015E-2</v>
      </c>
      <c r="S12" s="307">
        <f t="shared" si="4"/>
        <v>0.25223092820427284</v>
      </c>
      <c r="T12" s="312">
        <f>分析係数表!F15</f>
        <v>0.35842164855867914</v>
      </c>
      <c r="U12" s="309">
        <f t="shared" si="5"/>
        <v>9.0405025104461315E-2</v>
      </c>
      <c r="V12" s="316">
        <f>分析係数表!D15</f>
        <v>1.5678367482667734E-2</v>
      </c>
      <c r="W12" s="287">
        <f t="shared" si="6"/>
        <v>0</v>
      </c>
      <c r="X12" s="312">
        <f>分析係数表!E15</f>
        <v>1.5634458686506418E-2</v>
      </c>
      <c r="Y12" s="288">
        <f t="shared" si="7"/>
        <v>0</v>
      </c>
    </row>
    <row r="13" spans="1:25">
      <c r="A13" s="278">
        <v>9</v>
      </c>
      <c r="B13" s="268" t="s">
        <v>81</v>
      </c>
      <c r="C13" s="283"/>
      <c r="D13" s="312">
        <f>投入係数表!N13</f>
        <v>2.8310005344473737E-2</v>
      </c>
      <c r="E13" s="302">
        <f t="shared" si="0"/>
        <v>2.8310005344473739</v>
      </c>
      <c r="F13" s="312">
        <f>分析係数表!C16</f>
        <v>0.18770505348742417</v>
      </c>
      <c r="G13" s="302">
        <f t="shared" si="9"/>
        <v>0.53139310674137075</v>
      </c>
      <c r="H13" s="302">
        <v>0.98148646402036344</v>
      </c>
      <c r="I13" s="302">
        <f t="shared" si="1"/>
        <v>0.98148646402036344</v>
      </c>
      <c r="J13" s="312">
        <f>分析係数表!G16</f>
        <v>1.5279579137581789E-2</v>
      </c>
      <c r="K13" s="304">
        <f t="shared" si="8"/>
        <v>1.4996700099464464E-2</v>
      </c>
      <c r="L13" s="49"/>
      <c r="M13" s="50"/>
      <c r="N13" s="314">
        <f>分析係数表!I16</f>
        <v>6.0242927132958465E-3</v>
      </c>
      <c r="O13" s="306">
        <f t="shared" si="10"/>
        <v>5.3635924997221425E-2</v>
      </c>
      <c r="P13" s="312">
        <f>分析係数表!C16</f>
        <v>0.18770505348742417</v>
      </c>
      <c r="Q13" s="306">
        <f t="shared" si="3"/>
        <v>1.0067734170450919E-2</v>
      </c>
      <c r="R13" s="306">
        <v>1.9699201160233031E-2</v>
      </c>
      <c r="S13" s="307">
        <f t="shared" si="4"/>
        <v>1.0011856651805964</v>
      </c>
      <c r="T13" s="312">
        <f>分析係数表!F16</f>
        <v>0.2627694146106877</v>
      </c>
      <c r="U13" s="309">
        <f t="shared" si="5"/>
        <v>0.26308097115611728</v>
      </c>
      <c r="V13" s="316">
        <f>分析係数表!D16</f>
        <v>1.0339400475073228E-2</v>
      </c>
      <c r="W13" s="287">
        <f t="shared" si="6"/>
        <v>0</v>
      </c>
      <c r="X13" s="312">
        <f>分析係数表!E16</f>
        <v>1.0339400475073228E-2</v>
      </c>
      <c r="Y13" s="288">
        <f t="shared" si="7"/>
        <v>0</v>
      </c>
    </row>
    <row r="14" spans="1:25">
      <c r="A14" s="278">
        <v>10</v>
      </c>
      <c r="B14" s="268" t="s">
        <v>82</v>
      </c>
      <c r="C14" s="283"/>
      <c r="D14" s="312">
        <f>投入係数表!N14</f>
        <v>9.372460855309806E-4</v>
      </c>
      <c r="E14" s="302">
        <f t="shared" si="0"/>
        <v>9.3724608553098054E-2</v>
      </c>
      <c r="F14" s="312">
        <f>分析係数表!C17</f>
        <v>0.24245613901755958</v>
      </c>
      <c r="G14" s="302">
        <f t="shared" si="9"/>
        <v>2.2724106720716297E-2</v>
      </c>
      <c r="H14" s="302">
        <v>7.2297778054902589E-2</v>
      </c>
      <c r="I14" s="302">
        <f t="shared" si="1"/>
        <v>7.2297778054902589E-2</v>
      </c>
      <c r="J14" s="312">
        <f>分析係数表!G17</f>
        <v>0.24054742090319753</v>
      </c>
      <c r="K14" s="304">
        <f t="shared" si="8"/>
        <v>1.7391044048138609E-2</v>
      </c>
      <c r="L14" s="49"/>
      <c r="M14" s="50"/>
      <c r="N14" s="314">
        <f>分析係数表!I17</f>
        <v>2.8816966460243139E-3</v>
      </c>
      <c r="O14" s="306">
        <f t="shared" si="10"/>
        <v>2.5656533061512651E-2</v>
      </c>
      <c r="P14" s="312">
        <f>分析係数表!C17</f>
        <v>0.24245613901755958</v>
      </c>
      <c r="Q14" s="306">
        <f t="shared" ref="Q14:Q38" si="11">O14*P14</f>
        <v>6.2205839466707245E-3</v>
      </c>
      <c r="R14" s="306">
        <v>1.5273031505292639E-2</v>
      </c>
      <c r="S14" s="307">
        <f t="shared" si="4"/>
        <v>8.7570809560195223E-2</v>
      </c>
      <c r="T14" s="312">
        <f>分析係数表!F17</f>
        <v>0.42825667105631338</v>
      </c>
      <c r="U14" s="309">
        <f t="shared" si="5"/>
        <v>3.7502783383955587E-2</v>
      </c>
      <c r="V14" s="316">
        <f>分析係数表!D17</f>
        <v>5.1560411778863557E-2</v>
      </c>
      <c r="W14" s="287">
        <f t="shared" si="6"/>
        <v>0</v>
      </c>
      <c r="X14" s="312">
        <f>分析係数表!E17</f>
        <v>4.9008807340167618E-2</v>
      </c>
      <c r="Y14" s="288">
        <f t="shared" si="7"/>
        <v>0</v>
      </c>
    </row>
    <row r="15" spans="1:25">
      <c r="A15" s="278">
        <v>11</v>
      </c>
      <c r="B15" s="268" t="s">
        <v>83</v>
      </c>
      <c r="C15" s="283"/>
      <c r="D15" s="312">
        <f>投入係数表!N15</f>
        <v>4.2016709679594871E-3</v>
      </c>
      <c r="E15" s="302">
        <f>$C$16*D15</f>
        <v>0.42016709679594871</v>
      </c>
      <c r="F15" s="312">
        <f>分析係数表!C18</f>
        <v>0.40831687749419565</v>
      </c>
      <c r="G15" s="302">
        <f t="shared" si="9"/>
        <v>0.17156131698952323</v>
      </c>
      <c r="H15" s="302">
        <v>0.32960322985300311</v>
      </c>
      <c r="I15" s="302">
        <f t="shared" si="1"/>
        <v>0.32960322985300311</v>
      </c>
      <c r="J15" s="312">
        <f>分析係数表!G18</f>
        <v>0.21766947174074985</v>
      </c>
      <c r="K15" s="304">
        <f t="shared" si="8"/>
        <v>7.1744560926148143E-2</v>
      </c>
      <c r="L15" s="49"/>
      <c r="M15" s="50"/>
      <c r="N15" s="314">
        <f>分析係数表!I18</f>
        <v>4.4543159123807785E-4</v>
      </c>
      <c r="O15" s="306">
        <f t="shared" si="10"/>
        <v>3.9657992325488898E-3</v>
      </c>
      <c r="P15" s="312">
        <f>分析係数表!C18</f>
        <v>0.40831687749419565</v>
      </c>
      <c r="Q15" s="306">
        <f t="shared" si="11"/>
        <v>1.6193027594032401E-3</v>
      </c>
      <c r="R15" s="306">
        <v>5.1989728723767286E-3</v>
      </c>
      <c r="S15" s="307">
        <f t="shared" si="4"/>
        <v>0.33480220272537986</v>
      </c>
      <c r="T15" s="312">
        <f>分析係数表!F18</f>
        <v>0.48997194925916815</v>
      </c>
      <c r="U15" s="309">
        <f t="shared" si="5"/>
        <v>0.16404368788561755</v>
      </c>
      <c r="V15" s="316">
        <f>分析係数表!D18</f>
        <v>3.8565313316438733E-2</v>
      </c>
      <c r="W15" s="287">
        <f t="shared" si="6"/>
        <v>0</v>
      </c>
      <c r="X15" s="312">
        <f>分析係数表!E18</f>
        <v>3.6576455199010559E-2</v>
      </c>
      <c r="Y15" s="288">
        <f t="shared" si="7"/>
        <v>0</v>
      </c>
    </row>
    <row r="16" spans="1:25">
      <c r="A16" s="278">
        <v>12</v>
      </c>
      <c r="B16" s="268" t="s">
        <v>84</v>
      </c>
      <c r="C16" s="282">
        <f>'データ入力（最終需要額等）'!C17</f>
        <v>100</v>
      </c>
      <c r="D16" s="312">
        <f>投入係数表!N16</f>
        <v>0.54496818028752991</v>
      </c>
      <c r="E16" s="302">
        <f t="shared" si="0"/>
        <v>54.49681802875299</v>
      </c>
      <c r="F16" s="312">
        <f>分析係数表!C19</f>
        <v>0.72110086081153413</v>
      </c>
      <c r="G16" s="302">
        <f t="shared" si="9"/>
        <v>39.297702392023311</v>
      </c>
      <c r="H16" s="302">
        <v>64.795142140745526</v>
      </c>
      <c r="I16" s="302">
        <f t="shared" si="1"/>
        <v>164.79514214074553</v>
      </c>
      <c r="J16" s="312">
        <f>分析係数表!G19</f>
        <v>6.2445810408374151E-2</v>
      </c>
      <c r="K16" s="304">
        <f t="shared" si="8"/>
        <v>10.290766202342065</v>
      </c>
      <c r="L16" s="49"/>
      <c r="M16" s="50"/>
      <c r="N16" s="314">
        <f>分析係数表!I19</f>
        <v>-1.2604560155461526E-4</v>
      </c>
      <c r="O16" s="306">
        <f t="shared" si="10"/>
        <v>-1.1222184500252047E-3</v>
      </c>
      <c r="P16" s="312">
        <f>分析係数表!C19</f>
        <v>0.72110086081153413</v>
      </c>
      <c r="Q16" s="306">
        <f t="shared" si="11"/>
        <v>-8.0923269033176073E-4</v>
      </c>
      <c r="R16" s="306">
        <v>6.400494794292097E-3</v>
      </c>
      <c r="S16" s="307">
        <f t="shared" si="4"/>
        <v>164.80154263553982</v>
      </c>
      <c r="T16" s="312">
        <f>分析係数表!F19</f>
        <v>0.21331101927013058</v>
      </c>
      <c r="U16" s="309">
        <f t="shared" si="5"/>
        <v>35.153985036876882</v>
      </c>
      <c r="V16" s="316">
        <f>分析係数表!D19</f>
        <v>1.2736199640345095E-2</v>
      </c>
      <c r="W16" s="287">
        <f t="shared" si="6"/>
        <v>2</v>
      </c>
      <c r="X16" s="312">
        <f>分析係数表!E19</f>
        <v>1.2523714081279422E-2</v>
      </c>
      <c r="Y16" s="288">
        <f t="shared" si="7"/>
        <v>2</v>
      </c>
    </row>
    <row r="17" spans="1:25">
      <c r="A17" s="278">
        <v>13</v>
      </c>
      <c r="B17" s="268" t="s">
        <v>85</v>
      </c>
      <c r="C17" s="283"/>
      <c r="D17" s="312">
        <f>投入係数表!N17</f>
        <v>1.1940302644105628E-2</v>
      </c>
      <c r="E17" s="302">
        <f>$C$16*D17</f>
        <v>1.1940302644105627</v>
      </c>
      <c r="F17" s="312">
        <f>分析係数表!C20</f>
        <v>4.9598906854145253E-2</v>
      </c>
      <c r="G17" s="302">
        <f t="shared" si="9"/>
        <v>5.9222595865529928E-2</v>
      </c>
      <c r="H17" s="302">
        <v>0.10203533080575453</v>
      </c>
      <c r="I17" s="302">
        <f t="shared" si="1"/>
        <v>0.10203533080575453</v>
      </c>
      <c r="J17" s="312">
        <f>分析係数表!G20</f>
        <v>0.11671945764775135</v>
      </c>
      <c r="K17" s="304">
        <f t="shared" si="8"/>
        <v>1.1909508472556564E-2</v>
      </c>
      <c r="L17" s="49"/>
      <c r="M17" s="50"/>
      <c r="N17" s="314">
        <f>分析係数表!I20</f>
        <v>7.0439320449493942E-4</v>
      </c>
      <c r="O17" s="306">
        <f t="shared" si="10"/>
        <v>6.271405272432958E-3</v>
      </c>
      <c r="P17" s="312">
        <f>分析係数表!C20</f>
        <v>4.9598906854145253E-2</v>
      </c>
      <c r="Q17" s="306">
        <f t="shared" si="11"/>
        <v>3.110548459519977E-4</v>
      </c>
      <c r="R17" s="306">
        <v>7.1238570587433842E-4</v>
      </c>
      <c r="S17" s="307">
        <f t="shared" si="4"/>
        <v>0.10274771651162887</v>
      </c>
      <c r="T17" s="312">
        <f>分析係数表!F20</f>
        <v>0.2109583665362576</v>
      </c>
      <c r="U17" s="309">
        <f t="shared" si="5"/>
        <v>2.1675490440623689E-2</v>
      </c>
      <c r="V17" s="316">
        <f>分析係数表!D20</f>
        <v>3.0797631013066269E-2</v>
      </c>
      <c r="W17" s="287">
        <f t="shared" si="6"/>
        <v>0</v>
      </c>
      <c r="X17" s="312">
        <f>分析係数表!E20</f>
        <v>2.9972730221401771E-2</v>
      </c>
      <c r="Y17" s="288">
        <f t="shared" si="7"/>
        <v>0</v>
      </c>
    </row>
    <row r="18" spans="1:25">
      <c r="A18" s="278">
        <v>14</v>
      </c>
      <c r="B18" s="268" t="s">
        <v>86</v>
      </c>
      <c r="C18" s="283"/>
      <c r="D18" s="312">
        <f>投入係数表!N18</f>
        <v>5.7371100947731788E-4</v>
      </c>
      <c r="E18" s="302">
        <f t="shared" si="0"/>
        <v>5.737110094773179E-2</v>
      </c>
      <c r="F18" s="312">
        <f>分析係数表!C21</f>
        <v>0.28411166756853934</v>
      </c>
      <c r="G18" s="302">
        <f t="shared" si="9"/>
        <v>1.6299799160503087E-2</v>
      </c>
      <c r="H18" s="302">
        <v>6.9383040248036862E-2</v>
      </c>
      <c r="I18" s="302">
        <f t="shared" si="1"/>
        <v>6.9383040248036862E-2</v>
      </c>
      <c r="J18" s="312">
        <f>分析係数表!G21</f>
        <v>0.29005387701730417</v>
      </c>
      <c r="K18" s="304">
        <f t="shared" si="8"/>
        <v>2.012481982319075E-2</v>
      </c>
      <c r="L18" s="49"/>
      <c r="M18" s="50"/>
      <c r="N18" s="314">
        <f>分析係数表!I21</f>
        <v>2.3737267060065176E-3</v>
      </c>
      <c r="O18" s="306">
        <f t="shared" si="10"/>
        <v>2.1133937812529171E-2</v>
      </c>
      <c r="P18" s="312">
        <f>分析係数表!C21</f>
        <v>0.28411166756853934</v>
      </c>
      <c r="Q18" s="306">
        <f t="shared" si="11"/>
        <v>6.004398314207471E-3</v>
      </c>
      <c r="R18" s="306">
        <v>1.1563805195193648E-2</v>
      </c>
      <c r="S18" s="307">
        <f t="shared" si="4"/>
        <v>8.0946845443230511E-2</v>
      </c>
      <c r="T18" s="312">
        <f>分析係数表!F21</f>
        <v>0.45791147145628314</v>
      </c>
      <c r="U18" s="309">
        <f t="shared" si="5"/>
        <v>3.7066489106654013E-2</v>
      </c>
      <c r="V18" s="316">
        <f>分析係数表!D21</f>
        <v>5.9847590028896828E-2</v>
      </c>
      <c r="W18" s="287">
        <f t="shared" si="6"/>
        <v>0</v>
      </c>
      <c r="X18" s="312">
        <f>分析係数表!E21</f>
        <v>5.4782163530779596E-2</v>
      </c>
      <c r="Y18" s="288">
        <f t="shared" si="7"/>
        <v>0</v>
      </c>
    </row>
    <row r="19" spans="1:25">
      <c r="A19" s="278">
        <v>15</v>
      </c>
      <c r="B19" s="268" t="s">
        <v>70</v>
      </c>
      <c r="C19" s="283"/>
      <c r="D19" s="312">
        <f>投入係数表!N19</f>
        <v>4.3882887198345569E-5</v>
      </c>
      <c r="E19" s="302">
        <f t="shared" si="0"/>
        <v>4.3882887198345572E-3</v>
      </c>
      <c r="F19" s="312">
        <f>分析係数表!C22</f>
        <v>0.28280144764930404</v>
      </c>
      <c r="G19" s="302">
        <f t="shared" si="9"/>
        <v>1.241014402672324E-3</v>
      </c>
      <c r="H19" s="302">
        <v>1.4933469289797323E-2</v>
      </c>
      <c r="I19" s="302">
        <f t="shared" si="1"/>
        <v>1.4933469289797323E-2</v>
      </c>
      <c r="J19" s="312">
        <f>分析係数表!G22</f>
        <v>0.21325815420745545</v>
      </c>
      <c r="K19" s="304">
        <f t="shared" si="8"/>
        <v>3.1846840966558978E-3</v>
      </c>
      <c r="L19" s="49"/>
      <c r="M19" s="50"/>
      <c r="N19" s="314">
        <f>分析係数表!I22</f>
        <v>5.2408897921031505E-5</v>
      </c>
      <c r="O19" s="306">
        <f t="shared" si="10"/>
        <v>4.6661074616701387E-4</v>
      </c>
      <c r="P19" s="312">
        <f>分析係数表!C22</f>
        <v>0.28280144764930404</v>
      </c>
      <c r="Q19" s="306">
        <f t="shared" si="11"/>
        <v>1.3195819450475348E-4</v>
      </c>
      <c r="R19" s="306">
        <v>1.9891004482623566E-3</v>
      </c>
      <c r="S19" s="307">
        <f t="shared" si="4"/>
        <v>1.6922569738059681E-2</v>
      </c>
      <c r="T19" s="312">
        <f>分析係数表!F22</f>
        <v>0.43073258580094059</v>
      </c>
      <c r="U19" s="309">
        <f t="shared" si="5"/>
        <v>7.2891022216711922E-3</v>
      </c>
      <c r="V19" s="316">
        <f>分析係数表!D22</f>
        <v>2.2938556731137788E-2</v>
      </c>
      <c r="W19" s="287">
        <f t="shared" si="6"/>
        <v>0</v>
      </c>
      <c r="X19" s="312">
        <f>分析係数表!E22</f>
        <v>2.2183368519679003E-2</v>
      </c>
      <c r="Y19" s="288">
        <f t="shared" si="7"/>
        <v>0</v>
      </c>
    </row>
    <row r="20" spans="1:25">
      <c r="A20" s="278">
        <v>16</v>
      </c>
      <c r="B20" s="268" t="s">
        <v>71</v>
      </c>
      <c r="C20" s="283"/>
      <c r="D20" s="312">
        <f>投入係数表!N20</f>
        <v>6.466951797650926E-5</v>
      </c>
      <c r="E20" s="302">
        <f t="shared" si="0"/>
        <v>6.4669517976509256E-3</v>
      </c>
      <c r="F20" s="312">
        <f>分析係数表!C23</f>
        <v>0.31843177703160996</v>
      </c>
      <c r="G20" s="302">
        <f t="shared" si="9"/>
        <v>2.0592829529037489E-3</v>
      </c>
      <c r="H20" s="302">
        <v>1.7136186206824278E-2</v>
      </c>
      <c r="I20" s="302">
        <f t="shared" si="1"/>
        <v>1.7136186206824278E-2</v>
      </c>
      <c r="J20" s="312">
        <f>分析係数表!G23</f>
        <v>0.24379890925547271</v>
      </c>
      <c r="K20" s="304">
        <f t="shared" si="8"/>
        <v>4.1777835060224349E-3</v>
      </c>
      <c r="L20" s="49"/>
      <c r="M20" s="50"/>
      <c r="N20" s="314">
        <f>分析係数表!I23</f>
        <v>7.2227388731505603E-6</v>
      </c>
      <c r="O20" s="306">
        <f t="shared" si="10"/>
        <v>6.4306018799487633E-5</v>
      </c>
      <c r="P20" s="312">
        <f>分析係数表!C23</f>
        <v>0.31843177703160996</v>
      </c>
      <c r="Q20" s="306">
        <f t="shared" si="11"/>
        <v>2.0477079840148965E-5</v>
      </c>
      <c r="R20" s="306">
        <v>1.9618941169177273E-3</v>
      </c>
      <c r="S20" s="307">
        <f t="shared" si="4"/>
        <v>1.9098080323742005E-2</v>
      </c>
      <c r="T20" s="312">
        <f>分析係数表!F23</f>
        <v>0.43764444987651224</v>
      </c>
      <c r="U20" s="309">
        <f t="shared" si="5"/>
        <v>8.3581688569815127E-3</v>
      </c>
      <c r="V20" s="316">
        <f>分析係数表!D23</f>
        <v>3.7770855561684982E-2</v>
      </c>
      <c r="W20" s="287">
        <f t="shared" si="6"/>
        <v>0</v>
      </c>
      <c r="X20" s="312">
        <f>分析係数表!E23</f>
        <v>3.6503495425501575E-2</v>
      </c>
      <c r="Y20" s="288">
        <f t="shared" si="7"/>
        <v>0</v>
      </c>
    </row>
    <row r="21" spans="1:25">
      <c r="A21" s="278">
        <v>17</v>
      </c>
      <c r="B21" s="268" t="s">
        <v>72</v>
      </c>
      <c r="C21" s="283"/>
      <c r="D21" s="312">
        <f>投入係数表!N21</f>
        <v>0</v>
      </c>
      <c r="E21" s="302">
        <f t="shared" si="0"/>
        <v>0</v>
      </c>
      <c r="F21" s="312">
        <f>分析係数表!C24</f>
        <v>6.5709335168878003E-2</v>
      </c>
      <c r="G21" s="302">
        <f t="shared" si="9"/>
        <v>0</v>
      </c>
      <c r="H21" s="302">
        <v>9.8662195918086323E-4</v>
      </c>
      <c r="I21" s="302">
        <f t="shared" si="1"/>
        <v>9.8662195918086323E-4</v>
      </c>
      <c r="J21" s="312">
        <f>分析係数表!G24</f>
        <v>0.24633125110096343</v>
      </c>
      <c r="K21" s="304">
        <f t="shared" si="8"/>
        <v>2.4303582156870571E-4</v>
      </c>
      <c r="L21" s="49"/>
      <c r="M21" s="50"/>
      <c r="N21" s="314">
        <f>分析係数表!I24</f>
        <v>2.8080599423907303E-4</v>
      </c>
      <c r="O21" s="306">
        <f t="shared" si="10"/>
        <v>2.5000925357654461E-3</v>
      </c>
      <c r="P21" s="312">
        <f>分析係数表!C24</f>
        <v>6.5709335168878003E-2</v>
      </c>
      <c r="Q21" s="306">
        <f t="shared" si="11"/>
        <v>1.6427941838582181E-4</v>
      </c>
      <c r="R21" s="306">
        <v>7.5223940547541716E-4</v>
      </c>
      <c r="S21" s="307">
        <f t="shared" si="4"/>
        <v>1.7388613646562804E-3</v>
      </c>
      <c r="T21" s="312">
        <f>分析係数表!F24</f>
        <v>0.36721364788140759</v>
      </c>
      <c r="U21" s="309">
        <f t="shared" si="5"/>
        <v>6.385336248754752E-4</v>
      </c>
      <c r="V21" s="316">
        <f>分析係数表!D24</f>
        <v>3.9309475738153632E-2</v>
      </c>
      <c r="W21" s="287">
        <f t="shared" si="6"/>
        <v>0</v>
      </c>
      <c r="X21" s="312">
        <f>分析係数表!E24</f>
        <v>3.8550657867992791E-2</v>
      </c>
      <c r="Y21" s="288">
        <f t="shared" si="7"/>
        <v>0</v>
      </c>
    </row>
    <row r="22" spans="1:25">
      <c r="A22" s="278">
        <v>18</v>
      </c>
      <c r="B22" s="268" t="s">
        <v>87</v>
      </c>
      <c r="C22" s="283"/>
      <c r="D22" s="312">
        <f>投入係数表!N22</f>
        <v>4.6192512840363758E-7</v>
      </c>
      <c r="E22" s="302">
        <f t="shared" si="0"/>
        <v>4.6192512840363757E-5</v>
      </c>
      <c r="F22" s="312">
        <f>分析係数表!C25</f>
        <v>0.13092441386923714</v>
      </c>
      <c r="G22" s="302">
        <f t="shared" si="9"/>
        <v>6.0477276687718356E-6</v>
      </c>
      <c r="H22" s="302">
        <v>6.1589782297647921E-3</v>
      </c>
      <c r="I22" s="302">
        <f t="shared" si="1"/>
        <v>6.1589782297647921E-3</v>
      </c>
      <c r="J22" s="312">
        <f>分析係数表!G25</f>
        <v>0.2605848403511512</v>
      </c>
      <c r="K22" s="304">
        <f t="shared" si="8"/>
        <v>1.6049363587294742E-3</v>
      </c>
      <c r="L22" s="49"/>
      <c r="M22" s="50"/>
      <c r="N22" s="314">
        <f>分析係数表!I25</f>
        <v>9.8123550057191766E-5</v>
      </c>
      <c r="O22" s="306">
        <f t="shared" si="10"/>
        <v>8.7362079198328318E-4</v>
      </c>
      <c r="P22" s="312">
        <f>分析係数表!C25</f>
        <v>0.13092441386923714</v>
      </c>
      <c r="Q22" s="306">
        <f t="shared" si="11"/>
        <v>1.143782901343901E-4</v>
      </c>
      <c r="R22" s="306">
        <v>2.9310836445290978E-3</v>
      </c>
      <c r="S22" s="307">
        <f t="shared" si="4"/>
        <v>9.0900618742938907E-3</v>
      </c>
      <c r="T22" s="312">
        <f>分析係数表!F25</f>
        <v>0.33318683873123567</v>
      </c>
      <c r="U22" s="309">
        <f t="shared" si="5"/>
        <v>3.0286889797673123E-3</v>
      </c>
      <c r="V22" s="316">
        <f>分析係数表!D25</f>
        <v>4.284059086963312E-2</v>
      </c>
      <c r="W22" s="287">
        <f t="shared" si="6"/>
        <v>0</v>
      </c>
      <c r="X22" s="312">
        <f>分析係数表!E25</f>
        <v>4.249917369780222E-2</v>
      </c>
      <c r="Y22" s="288">
        <f t="shared" si="7"/>
        <v>0</v>
      </c>
    </row>
    <row r="23" spans="1:25">
      <c r="A23" s="278">
        <v>19</v>
      </c>
      <c r="B23" s="268" t="s">
        <v>88</v>
      </c>
      <c r="C23" s="283"/>
      <c r="D23" s="312">
        <f>投入係数表!N23</f>
        <v>0</v>
      </c>
      <c r="E23" s="302">
        <f t="shared" si="0"/>
        <v>0</v>
      </c>
      <c r="F23" s="312">
        <f>分析係数表!C26</f>
        <v>0.15308736674872969</v>
      </c>
      <c r="G23" s="302">
        <f t="shared" si="9"/>
        <v>0</v>
      </c>
      <c r="H23" s="302">
        <v>4.715786299464229E-3</v>
      </c>
      <c r="I23" s="302">
        <f t="shared" si="1"/>
        <v>4.715786299464229E-3</v>
      </c>
      <c r="J23" s="312">
        <f>分析係数表!G26</f>
        <v>0.20415569699579933</v>
      </c>
      <c r="K23" s="304">
        <f t="shared" si="8"/>
        <v>9.6275463885036098E-4</v>
      </c>
      <c r="L23" s="49"/>
      <c r="M23" s="50"/>
      <c r="N23" s="314">
        <f>分析係数表!I26</f>
        <v>8.8175548492147558E-3</v>
      </c>
      <c r="O23" s="306">
        <f t="shared" si="10"/>
        <v>7.8505101438311076E-2</v>
      </c>
      <c r="P23" s="312">
        <f>分析係数表!C26</f>
        <v>0.15308736674872969</v>
      </c>
      <c r="Q23" s="306">
        <f t="shared" si="11"/>
        <v>1.2018139255532955E-2</v>
      </c>
      <c r="R23" s="306">
        <v>1.3196643640677696E-2</v>
      </c>
      <c r="S23" s="307">
        <f t="shared" si="4"/>
        <v>1.7912429940141923E-2</v>
      </c>
      <c r="T23" s="312">
        <f>分析係数表!F26</f>
        <v>0.33811565690794865</v>
      </c>
      <c r="U23" s="309">
        <f t="shared" si="5"/>
        <v>6.0564730160286937E-3</v>
      </c>
      <c r="V23" s="316">
        <f>分析係数表!D26</f>
        <v>3.3929737559631502E-2</v>
      </c>
      <c r="W23" s="287">
        <f t="shared" si="6"/>
        <v>0</v>
      </c>
      <c r="X23" s="312">
        <f>分析係数表!E26</f>
        <v>3.3531988342571602E-2</v>
      </c>
      <c r="Y23" s="288">
        <f t="shared" si="7"/>
        <v>0</v>
      </c>
    </row>
    <row r="24" spans="1:25">
      <c r="A24" s="278">
        <v>20</v>
      </c>
      <c r="B24" s="268" t="s">
        <v>89</v>
      </c>
      <c r="C24" s="283"/>
      <c r="D24" s="312">
        <f>投入係数表!N24</f>
        <v>2.7715507704218256E-6</v>
      </c>
      <c r="E24" s="302">
        <f t="shared" si="0"/>
        <v>2.7715507704218254E-4</v>
      </c>
      <c r="F24" s="312">
        <f>分析係数表!C27</f>
        <v>0.18884998044104273</v>
      </c>
      <c r="G24" s="302">
        <f t="shared" si="9"/>
        <v>5.2340730878551864E-5</v>
      </c>
      <c r="H24" s="302">
        <v>1.3817970701608096E-3</v>
      </c>
      <c r="I24" s="302">
        <f t="shared" si="1"/>
        <v>1.3817970701608096E-3</v>
      </c>
      <c r="J24" s="312">
        <f>分析係数表!G27</f>
        <v>0.16481626532719168</v>
      </c>
      <c r="K24" s="304">
        <f t="shared" si="8"/>
        <v>2.277426325439601E-4</v>
      </c>
      <c r="L24" s="49"/>
      <c r="M24" s="50"/>
      <c r="N24" s="314">
        <f>分析係数表!I27</f>
        <v>2.2388024205688101E-2</v>
      </c>
      <c r="O24" s="306">
        <f t="shared" si="10"/>
        <v>0.19932670012565085</v>
      </c>
      <c r="P24" s="312">
        <f>分析係数表!C27</f>
        <v>0.18884998044104273</v>
      </c>
      <c r="Q24" s="306">
        <f t="shared" si="11"/>
        <v>3.764284342010675E-2</v>
      </c>
      <c r="R24" s="306">
        <v>3.7971826683542514E-2</v>
      </c>
      <c r="S24" s="307">
        <f t="shared" si="4"/>
        <v>3.9353623753703326E-2</v>
      </c>
      <c r="T24" s="312">
        <f>分析係数表!F27</f>
        <v>0.29536956526946395</v>
      </c>
      <c r="U24" s="309">
        <f t="shared" si="5"/>
        <v>1.1623862739909402E-2</v>
      </c>
      <c r="V24" s="316">
        <f>分析係数表!D27</f>
        <v>2.042747265118797E-2</v>
      </c>
      <c r="W24" s="287">
        <f t="shared" si="6"/>
        <v>0</v>
      </c>
      <c r="X24" s="312">
        <f>分析係数表!E27</f>
        <v>2.035082172191522E-2</v>
      </c>
      <c r="Y24" s="288">
        <f t="shared" si="7"/>
        <v>0</v>
      </c>
    </row>
    <row r="25" spans="1:25">
      <c r="A25" s="278">
        <v>21</v>
      </c>
      <c r="B25" s="268" t="s">
        <v>90</v>
      </c>
      <c r="C25" s="283"/>
      <c r="D25" s="312">
        <f>投入係数表!N25</f>
        <v>0</v>
      </c>
      <c r="E25" s="302">
        <f t="shared" si="0"/>
        <v>0</v>
      </c>
      <c r="F25" s="312">
        <f>分析係数表!C28</f>
        <v>0.2115566871254172</v>
      </c>
      <c r="G25" s="302">
        <f t="shared" si="9"/>
        <v>0</v>
      </c>
      <c r="H25" s="302">
        <v>2.2075124669555551E-2</v>
      </c>
      <c r="I25" s="302">
        <f t="shared" si="1"/>
        <v>2.2075124669555551E-2</v>
      </c>
      <c r="J25" s="312">
        <f>分析係数表!G28</f>
        <v>0.18177207604774032</v>
      </c>
      <c r="K25" s="304">
        <f t="shared" si="8"/>
        <v>4.0126412401978E-3</v>
      </c>
      <c r="L25" s="49"/>
      <c r="M25" s="50"/>
      <c r="N25" s="314">
        <f>分析係数表!I28</f>
        <v>7.2231792840574596E-3</v>
      </c>
      <c r="O25" s="306">
        <f t="shared" si="10"/>
        <v>6.4309939898194918E-2</v>
      </c>
      <c r="P25" s="312">
        <f>分析係数表!C28</f>
        <v>0.2115566871254172</v>
      </c>
      <c r="Q25" s="306">
        <f t="shared" si="11"/>
        <v>1.3605197834096807E-2</v>
      </c>
      <c r="R25" s="306">
        <v>1.7760853363143203E-2</v>
      </c>
      <c r="S25" s="307">
        <f t="shared" si="4"/>
        <v>3.9835978032698754E-2</v>
      </c>
      <c r="T25" s="312">
        <f>分析係数表!F28</f>
        <v>0.29628808224417325</v>
      </c>
      <c r="U25" s="309">
        <f t="shared" si="5"/>
        <v>1.1802925535629328E-2</v>
      </c>
      <c r="V25" s="316">
        <f>分析係数表!D28</f>
        <v>3.0551159487848582E-2</v>
      </c>
      <c r="W25" s="287">
        <f t="shared" si="6"/>
        <v>0</v>
      </c>
      <c r="X25" s="312">
        <f>分析係数表!E28</f>
        <v>3.018459578819983E-2</v>
      </c>
      <c r="Y25" s="288">
        <f t="shared" si="7"/>
        <v>0</v>
      </c>
    </row>
    <row r="26" spans="1:25">
      <c r="A26" s="278">
        <v>22</v>
      </c>
      <c r="B26" s="268" t="s">
        <v>64</v>
      </c>
      <c r="C26" s="283"/>
      <c r="D26" s="312">
        <f>投入係数表!N26</f>
        <v>8.2656882476546904E-3</v>
      </c>
      <c r="E26" s="302">
        <f t="shared" si="0"/>
        <v>0.826568824765469</v>
      </c>
      <c r="F26" s="312">
        <f>分析係数表!C29</f>
        <v>0.4024048564090591</v>
      </c>
      <c r="G26" s="302">
        <f t="shared" si="9"/>
        <v>0.33261530924195326</v>
      </c>
      <c r="H26" s="302">
        <v>0.62386667266592322</v>
      </c>
      <c r="I26" s="302">
        <f t="shared" si="1"/>
        <v>0.62386667266592322</v>
      </c>
      <c r="J26" s="312">
        <f>分析係数表!G29</f>
        <v>0.28848634430593861</v>
      </c>
      <c r="K26" s="304">
        <f t="shared" si="8"/>
        <v>0.17997701573170183</v>
      </c>
      <c r="L26" s="49"/>
      <c r="M26" s="50"/>
      <c r="N26" s="314">
        <f>分析係数表!I29</f>
        <v>7.7130042947109994E-3</v>
      </c>
      <c r="O26" s="306">
        <f t="shared" si="10"/>
        <v>6.8670985880438212E-2</v>
      </c>
      <c r="P26" s="312">
        <f>分析係数表!C29</f>
        <v>0.4024048564090591</v>
      </c>
      <c r="Q26" s="306">
        <f t="shared" si="11"/>
        <v>2.7633538212686264E-2</v>
      </c>
      <c r="R26" s="306">
        <v>4.4889929357048414E-2</v>
      </c>
      <c r="S26" s="307">
        <f t="shared" si="4"/>
        <v>0.6687566020229716</v>
      </c>
      <c r="T26" s="312">
        <f>分析係数表!F29</f>
        <v>0.40202182464221792</v>
      </c>
      <c r="U26" s="309">
        <f t="shared" si="5"/>
        <v>0.26885474938680459</v>
      </c>
      <c r="V26" s="316">
        <f>分析係数表!D29</f>
        <v>7.9194780809421356E-2</v>
      </c>
      <c r="W26" s="287">
        <f t="shared" si="6"/>
        <v>0</v>
      </c>
      <c r="X26" s="312">
        <f>分析係数表!E29</f>
        <v>6.5944675090492746E-2</v>
      </c>
      <c r="Y26" s="288">
        <f t="shared" si="7"/>
        <v>0</v>
      </c>
    </row>
    <row r="27" spans="1:25">
      <c r="A27" s="278">
        <v>23</v>
      </c>
      <c r="B27" s="268" t="s">
        <v>91</v>
      </c>
      <c r="C27" s="283"/>
      <c r="D27" s="312">
        <f>投入係数表!N27</f>
        <v>4.8585285005494604E-3</v>
      </c>
      <c r="E27" s="302">
        <f t="shared" si="0"/>
        <v>0.48585285005494605</v>
      </c>
      <c r="F27" s="312">
        <f>分析係数表!C30</f>
        <v>1</v>
      </c>
      <c r="G27" s="302">
        <f t="shared" si="9"/>
        <v>0.48585285005494605</v>
      </c>
      <c r="H27" s="302">
        <v>1.1003131457440694</v>
      </c>
      <c r="I27" s="302">
        <f t="shared" si="1"/>
        <v>1.1003131457440694</v>
      </c>
      <c r="J27" s="312">
        <f>分析係数表!G30</f>
        <v>0.33838967095036887</v>
      </c>
      <c r="K27" s="304">
        <f t="shared" si="8"/>
        <v>0.3723346033307009</v>
      </c>
      <c r="L27" s="49"/>
      <c r="M27" s="50"/>
      <c r="N27" s="314">
        <f>分析係数表!I30</f>
        <v>0</v>
      </c>
      <c r="O27" s="306">
        <f t="shared" si="10"/>
        <v>0</v>
      </c>
      <c r="P27" s="312">
        <f>分析係数表!C30</f>
        <v>1</v>
      </c>
      <c r="Q27" s="306">
        <f t="shared" si="11"/>
        <v>0</v>
      </c>
      <c r="R27" s="306">
        <v>6.2020366479738964E-2</v>
      </c>
      <c r="S27" s="307">
        <f t="shared" si="4"/>
        <v>1.1623335122238083</v>
      </c>
      <c r="T27" s="312">
        <f>分析係数表!F30</f>
        <v>0.46362091424568164</v>
      </c>
      <c r="U27" s="309">
        <f t="shared" si="5"/>
        <v>0.53888212559559623</v>
      </c>
      <c r="V27" s="316">
        <f>分析係数表!D30</f>
        <v>7.3824536053885614E-2</v>
      </c>
      <c r="W27" s="287">
        <f t="shared" si="6"/>
        <v>0</v>
      </c>
      <c r="X27" s="312">
        <f>分析係数表!E30</f>
        <v>5.6949248710145881E-2</v>
      </c>
      <c r="Y27" s="288">
        <f t="shared" si="7"/>
        <v>0</v>
      </c>
    </row>
    <row r="28" spans="1:25">
      <c r="A28" s="278">
        <v>24</v>
      </c>
      <c r="B28" s="268" t="s">
        <v>92</v>
      </c>
      <c r="C28" s="283"/>
      <c r="D28" s="312">
        <f>投入係数表!N28</f>
        <v>4.5068187077829301E-2</v>
      </c>
      <c r="E28" s="302">
        <f t="shared" si="0"/>
        <v>4.50681870778293</v>
      </c>
      <c r="F28" s="312">
        <f>分析係数表!C31</f>
        <v>0.99932498158227889</v>
      </c>
      <c r="G28" s="302">
        <f t="shared" si="9"/>
        <v>4.5037765221498463</v>
      </c>
      <c r="H28" s="302">
        <v>8.374401856380743</v>
      </c>
      <c r="I28" s="302">
        <f t="shared" si="1"/>
        <v>8.374401856380743</v>
      </c>
      <c r="J28" s="312">
        <f>分析係数表!G31</f>
        <v>7.0262508387801376E-2</v>
      </c>
      <c r="K28" s="304">
        <f t="shared" si="8"/>
        <v>0.58840648067677137</v>
      </c>
      <c r="L28" s="49"/>
      <c r="M28" s="50"/>
      <c r="N28" s="314">
        <f>分析係数表!I31</f>
        <v>3.314462019579964E-2</v>
      </c>
      <c r="O28" s="306">
        <f t="shared" si="10"/>
        <v>0.29509561495239994</v>
      </c>
      <c r="P28" s="312">
        <f>分析係数表!C31</f>
        <v>0.99932498158227889</v>
      </c>
      <c r="Q28" s="306">
        <f t="shared" si="11"/>
        <v>0.29489641997731836</v>
      </c>
      <c r="R28" s="306">
        <v>0.40826661637783057</v>
      </c>
      <c r="S28" s="307">
        <f t="shared" si="4"/>
        <v>8.7826684727585729</v>
      </c>
      <c r="T28" s="312">
        <f>分析係数表!F31</f>
        <v>0.39948542779773355</v>
      </c>
      <c r="U28" s="309">
        <f t="shared" si="5"/>
        <v>3.5085480720456257</v>
      </c>
      <c r="V28" s="316">
        <f>分析係数表!D31</f>
        <v>2.9145126840892164E-3</v>
      </c>
      <c r="W28" s="287">
        <f t="shared" si="6"/>
        <v>0</v>
      </c>
      <c r="X28" s="312">
        <f>分析係数表!E31</f>
        <v>2.9145126840892164E-3</v>
      </c>
      <c r="Y28" s="288">
        <f t="shared" si="7"/>
        <v>0</v>
      </c>
    </row>
    <row r="29" spans="1:25">
      <c r="A29" s="278">
        <v>25</v>
      </c>
      <c r="B29" s="268" t="s">
        <v>1</v>
      </c>
      <c r="C29" s="283"/>
      <c r="D29" s="312">
        <f>投入係数表!N29</f>
        <v>1.9220704592875359E-3</v>
      </c>
      <c r="E29" s="302">
        <f t="shared" si="0"/>
        <v>0.19220704592875359</v>
      </c>
      <c r="F29" s="312">
        <f>分析係数表!C32</f>
        <v>0.9998360837770528</v>
      </c>
      <c r="G29" s="302">
        <f t="shared" si="9"/>
        <v>0.19217554007576113</v>
      </c>
      <c r="H29" s="302">
        <v>0.3748067214661211</v>
      </c>
      <c r="I29" s="302">
        <f t="shared" si="1"/>
        <v>0.3748067214661211</v>
      </c>
      <c r="J29" s="312">
        <f>分析係数表!G32</f>
        <v>0.11380414292785156</v>
      </c>
      <c r="K29" s="304">
        <f t="shared" si="8"/>
        <v>4.2654557700049896E-2</v>
      </c>
      <c r="L29" s="49"/>
      <c r="M29" s="50"/>
      <c r="N29" s="314">
        <f>分析係数表!I32</f>
        <v>7.2296973654795713E-3</v>
      </c>
      <c r="O29" s="306">
        <f t="shared" si="10"/>
        <v>6.4367972159062745E-2</v>
      </c>
      <c r="P29" s="312">
        <f>分析係数表!C32</f>
        <v>0.9998360837770528</v>
      </c>
      <c r="Q29" s="306">
        <f t="shared" si="11"/>
        <v>6.4357421204187665E-2</v>
      </c>
      <c r="R29" s="306">
        <v>8.6910272368242086E-2</v>
      </c>
      <c r="S29" s="307">
        <f t="shared" si="4"/>
        <v>0.46171699383436315</v>
      </c>
      <c r="T29" s="312">
        <f>分析係数表!F32</f>
        <v>0.44272670787830282</v>
      </c>
      <c r="U29" s="309">
        <f t="shared" si="5"/>
        <v>0.20441444465175423</v>
      </c>
      <c r="V29" s="316">
        <f>分析係数表!D32</f>
        <v>2.1120085933633119E-2</v>
      </c>
      <c r="W29" s="287">
        <f t="shared" si="6"/>
        <v>0</v>
      </c>
      <c r="X29" s="312">
        <f>分析係数表!E32</f>
        <v>2.1120085933633119E-2</v>
      </c>
      <c r="Y29" s="288">
        <f t="shared" si="7"/>
        <v>0</v>
      </c>
    </row>
    <row r="30" spans="1:25">
      <c r="A30" s="278">
        <v>26</v>
      </c>
      <c r="B30" s="268" t="s">
        <v>2</v>
      </c>
      <c r="C30" s="283"/>
      <c r="D30" s="312">
        <f>投入係数表!N30</f>
        <v>1.7737924930699684E-4</v>
      </c>
      <c r="E30" s="302">
        <f t="shared" si="0"/>
        <v>1.7737924930699683E-2</v>
      </c>
      <c r="F30" s="312">
        <f>分析係数表!C33</f>
        <v>0.99108509199615646</v>
      </c>
      <c r="G30" s="302">
        <f t="shared" si="9"/>
        <v>1.7579792961763412E-2</v>
      </c>
      <c r="H30" s="302">
        <v>0.20785009050492703</v>
      </c>
      <c r="I30" s="302">
        <f t="shared" si="1"/>
        <v>0.20785009050492703</v>
      </c>
      <c r="J30" s="312">
        <f>分析係数表!G33</f>
        <v>0.4529749017181946</v>
      </c>
      <c r="K30" s="304">
        <f t="shared" si="8"/>
        <v>9.415087431858718E-2</v>
      </c>
      <c r="L30" s="49"/>
      <c r="M30" s="50"/>
      <c r="N30" s="314">
        <f>分析係数表!I33</f>
        <v>7.7168799106917146E-4</v>
      </c>
      <c r="O30" s="306">
        <f t="shared" si="10"/>
        <v>6.8705491549062329E-3</v>
      </c>
      <c r="P30" s="312">
        <f>分析係数表!C33</f>
        <v>0.99108509199615646</v>
      </c>
      <c r="Q30" s="306">
        <f t="shared" si="11"/>
        <v>6.8092988412543588E-3</v>
      </c>
      <c r="R30" s="306">
        <v>4.1431166942787055E-2</v>
      </c>
      <c r="S30" s="307">
        <f t="shared" si="4"/>
        <v>0.24928125744771409</v>
      </c>
      <c r="T30" s="312">
        <f>分析係数表!F33</f>
        <v>0.63278689994307047</v>
      </c>
      <c r="U30" s="309">
        <f t="shared" si="5"/>
        <v>0.15774191411424945</v>
      </c>
      <c r="V30" s="316">
        <f>分析係数表!D33</f>
        <v>8.7702783269007503E-2</v>
      </c>
      <c r="W30" s="287">
        <f t="shared" si="6"/>
        <v>0</v>
      </c>
      <c r="X30" s="312">
        <f>分析係数表!E33</f>
        <v>8.4336323251883824E-2</v>
      </c>
      <c r="Y30" s="288">
        <f t="shared" si="7"/>
        <v>0</v>
      </c>
    </row>
    <row r="31" spans="1:25">
      <c r="A31" s="278">
        <v>27</v>
      </c>
      <c r="B31" s="268" t="s">
        <v>65</v>
      </c>
      <c r="C31" s="283"/>
      <c r="D31" s="312">
        <f>投入係数表!N31</f>
        <v>1.7675103113236789E-2</v>
      </c>
      <c r="E31" s="302">
        <f t="shared" si="0"/>
        <v>1.767510311323679</v>
      </c>
      <c r="F31" s="312">
        <f>分析係数表!C34</f>
        <v>0.24606089914510665</v>
      </c>
      <c r="G31" s="302">
        <f t="shared" si="9"/>
        <v>0.43491517645255184</v>
      </c>
      <c r="H31" s="302">
        <v>0.80027487919857987</v>
      </c>
      <c r="I31" s="302">
        <f t="shared" si="1"/>
        <v>0.80027487919857987</v>
      </c>
      <c r="J31" s="312">
        <f>分析係数表!G34</f>
        <v>0.43749758717185111</v>
      </c>
      <c r="K31" s="304">
        <f t="shared" si="8"/>
        <v>0.35011832872362331</v>
      </c>
      <c r="L31" s="49"/>
      <c r="M31" s="50"/>
      <c r="N31" s="314">
        <f>分析係数表!I34</f>
        <v>0.137069350800852</v>
      </c>
      <c r="O31" s="306">
        <f t="shared" si="10"/>
        <v>1.2203659033277936</v>
      </c>
      <c r="P31" s="312">
        <f>分析係数表!C34</f>
        <v>0.24606089914510665</v>
      </c>
      <c r="Q31" s="306">
        <f t="shared" si="11"/>
        <v>0.30028433145886718</v>
      </c>
      <c r="R31" s="306">
        <v>0.33404410761801451</v>
      </c>
      <c r="S31" s="307">
        <f t="shared" si="4"/>
        <v>1.1343189868165944</v>
      </c>
      <c r="T31" s="312">
        <f>分析係数表!F34</f>
        <v>0.68044247766447119</v>
      </c>
      <c r="U31" s="309">
        <f t="shared" si="5"/>
        <v>0.77183882185133612</v>
      </c>
      <c r="V31" s="316">
        <f>分析係数表!D34</f>
        <v>0.15389009392691583</v>
      </c>
      <c r="W31" s="287">
        <f t="shared" si="6"/>
        <v>0</v>
      </c>
      <c r="X31" s="312">
        <f>分析係数表!E34</f>
        <v>0.1433320704064108</v>
      </c>
      <c r="Y31" s="288">
        <f t="shared" si="7"/>
        <v>0</v>
      </c>
    </row>
    <row r="32" spans="1:25">
      <c r="A32" s="278">
        <v>28</v>
      </c>
      <c r="B32" s="268" t="s">
        <v>66</v>
      </c>
      <c r="C32" s="283"/>
      <c r="D32" s="312">
        <f>投入係数表!N32</f>
        <v>5.4479449643925013E-3</v>
      </c>
      <c r="E32" s="302">
        <f t="shared" si="0"/>
        <v>0.54479449643925015</v>
      </c>
      <c r="F32" s="312">
        <f>分析係数表!C35</f>
        <v>0.75377646979277246</v>
      </c>
      <c r="G32" s="302">
        <f t="shared" si="9"/>
        <v>0.41065327228850912</v>
      </c>
      <c r="H32" s="302">
        <v>1.034857668988503</v>
      </c>
      <c r="I32" s="302">
        <f t="shared" si="1"/>
        <v>1.034857668988503</v>
      </c>
      <c r="J32" s="312">
        <f>分析係数表!G35</f>
        <v>0.30282397072447498</v>
      </c>
      <c r="K32" s="304">
        <f t="shared" si="8"/>
        <v>0.31337970845777285</v>
      </c>
      <c r="L32" s="49"/>
      <c r="M32" s="50"/>
      <c r="N32" s="314">
        <f>分析係数表!I35</f>
        <v>5.7629969222324183E-2</v>
      </c>
      <c r="O32" s="306">
        <f t="shared" si="10"/>
        <v>0.51309537134188743</v>
      </c>
      <c r="P32" s="312">
        <f>分析係数表!C35</f>
        <v>0.75377646979277246</v>
      </c>
      <c r="Q32" s="306">
        <f t="shared" si="11"/>
        <v>0.38675921767709959</v>
      </c>
      <c r="R32" s="306">
        <v>0.59986320240096069</v>
      </c>
      <c r="S32" s="307">
        <f t="shared" si="4"/>
        <v>1.6347208713894636</v>
      </c>
      <c r="T32" s="312">
        <f>分析係数表!F35</f>
        <v>0.60548890850388704</v>
      </c>
      <c r="U32" s="309">
        <f t="shared" si="5"/>
        <v>0.98980535612612941</v>
      </c>
      <c r="V32" s="316">
        <f>分析係数表!D35</f>
        <v>4.0363234612300396E-2</v>
      </c>
      <c r="W32" s="287">
        <f t="shared" si="6"/>
        <v>0</v>
      </c>
      <c r="X32" s="312">
        <f>分析係数表!E35</f>
        <v>3.9154079363329694E-2</v>
      </c>
      <c r="Y32" s="288">
        <f t="shared" si="7"/>
        <v>0</v>
      </c>
    </row>
    <row r="33" spans="1:25">
      <c r="A33" s="278">
        <v>29</v>
      </c>
      <c r="B33" s="268" t="s">
        <v>93</v>
      </c>
      <c r="C33" s="283"/>
      <c r="D33" s="312">
        <f>投入係数表!N33</f>
        <v>1.5248148488604075E-3</v>
      </c>
      <c r="E33" s="302">
        <f t="shared" si="0"/>
        <v>0.15248148488604074</v>
      </c>
      <c r="F33" s="312">
        <f>分析係数表!C36</f>
        <v>0.99118010215945485</v>
      </c>
      <c r="G33" s="302">
        <f t="shared" si="9"/>
        <v>0.15113661376677123</v>
      </c>
      <c r="H33" s="302">
        <v>0.54507044164156826</v>
      </c>
      <c r="I33" s="302">
        <f t="shared" si="1"/>
        <v>0.54507044164156826</v>
      </c>
      <c r="J33" s="312">
        <f>分析係数表!G36</f>
        <v>5.8650173764370726E-2</v>
      </c>
      <c r="K33" s="304">
        <f t="shared" si="8"/>
        <v>3.1968476116100271E-2</v>
      </c>
      <c r="L33" s="49"/>
      <c r="M33" s="50"/>
      <c r="N33" s="314">
        <f>分析係数表!I36</f>
        <v>0.2375179181177472</v>
      </c>
      <c r="O33" s="306">
        <f t="shared" si="10"/>
        <v>2.1146869596065798</v>
      </c>
      <c r="P33" s="312">
        <f>分析係数表!C36</f>
        <v>0.99118010215945485</v>
      </c>
      <c r="Q33" s="306">
        <f t="shared" si="11"/>
        <v>2.0960356366581165</v>
      </c>
      <c r="R33" s="306">
        <v>2.2916481312660522</v>
      </c>
      <c r="S33" s="307">
        <f t="shared" si="4"/>
        <v>2.8367185729076203</v>
      </c>
      <c r="T33" s="312">
        <f>分析係数表!F36</f>
        <v>0.81306518983088305</v>
      </c>
      <c r="U33" s="309">
        <f t="shared" si="5"/>
        <v>2.3064371249779261</v>
      </c>
      <c r="V33" s="316">
        <f>分析係数表!D36</f>
        <v>1.5774342104513773E-2</v>
      </c>
      <c r="W33" s="287">
        <f t="shared" si="6"/>
        <v>0</v>
      </c>
      <c r="X33" s="312">
        <f>分析係数表!E36</f>
        <v>1.3229670821596217E-2</v>
      </c>
      <c r="Y33" s="288">
        <f t="shared" si="7"/>
        <v>0</v>
      </c>
    </row>
    <row r="34" spans="1:25">
      <c r="A34" s="278">
        <v>30</v>
      </c>
      <c r="B34" s="268" t="s">
        <v>94</v>
      </c>
      <c r="C34" s="283"/>
      <c r="D34" s="312">
        <f>投入係数表!N34</f>
        <v>2.0034154743994163E-2</v>
      </c>
      <c r="E34" s="302">
        <f t="shared" si="0"/>
        <v>2.0034154743994161</v>
      </c>
      <c r="F34" s="312">
        <f>分析係数表!C37</f>
        <v>0.58105140483022077</v>
      </c>
      <c r="G34" s="302">
        <f t="shared" si="9"/>
        <v>1.1640873758583838</v>
      </c>
      <c r="H34" s="302">
        <v>2.3843602100457808</v>
      </c>
      <c r="I34" s="302">
        <f t="shared" si="1"/>
        <v>2.3843602100457808</v>
      </c>
      <c r="J34" s="312">
        <f>分析係数表!G37</f>
        <v>0.40235165952905672</v>
      </c>
      <c r="K34" s="304">
        <f t="shared" si="8"/>
        <v>0.95935128742697018</v>
      </c>
      <c r="L34" s="49"/>
      <c r="M34" s="50"/>
      <c r="N34" s="314">
        <f>分析係数表!I37</f>
        <v>4.2719417558337268E-2</v>
      </c>
      <c r="O34" s="306">
        <f t="shared" si="10"/>
        <v>0.38034265350801832</v>
      </c>
      <c r="P34" s="312">
        <f>分析係数表!C37</f>
        <v>0.58105140483022077</v>
      </c>
      <c r="Q34" s="306">
        <f t="shared" si="11"/>
        <v>0.22099863313768794</v>
      </c>
      <c r="R34" s="306">
        <v>0.29842735117315283</v>
      </c>
      <c r="S34" s="307">
        <f t="shared" si="4"/>
        <v>2.6827875612189338</v>
      </c>
      <c r="T34" s="312">
        <f>分析係数表!F37</f>
        <v>0.63403708963374472</v>
      </c>
      <c r="U34" s="309">
        <f t="shared" si="5"/>
        <v>1.7009868174208644</v>
      </c>
      <c r="V34" s="316">
        <f>分析係数表!D37</f>
        <v>7.9200513574427991E-2</v>
      </c>
      <c r="W34" s="287">
        <f t="shared" si="6"/>
        <v>0</v>
      </c>
      <c r="X34" s="312">
        <f>分析係数表!E37</f>
        <v>7.3600662533244779E-2</v>
      </c>
      <c r="Y34" s="288">
        <f t="shared" si="7"/>
        <v>0</v>
      </c>
    </row>
    <row r="35" spans="1:25">
      <c r="A35" s="278">
        <v>31</v>
      </c>
      <c r="B35" s="268" t="s">
        <v>95</v>
      </c>
      <c r="C35" s="283"/>
      <c r="D35" s="312">
        <f>投入係数表!N35</f>
        <v>2.456979757978948E-3</v>
      </c>
      <c r="E35" s="302">
        <f t="shared" si="0"/>
        <v>0.24569797579789479</v>
      </c>
      <c r="F35" s="312">
        <f>分析係数表!C38</f>
        <v>0.47456671407271833</v>
      </c>
      <c r="G35" s="302">
        <f t="shared" si="9"/>
        <v>0.11660008102872521</v>
      </c>
      <c r="H35" s="302">
        <v>0.42655363044918754</v>
      </c>
      <c r="I35" s="302">
        <f t="shared" si="1"/>
        <v>0.42655363044918754</v>
      </c>
      <c r="J35" s="312">
        <f>分析係数表!G38</f>
        <v>0.18003386475673192</v>
      </c>
      <c r="K35" s="304">
        <f t="shared" si="8"/>
        <v>7.6794098615782028E-2</v>
      </c>
      <c r="L35" s="49"/>
      <c r="M35" s="50"/>
      <c r="N35" s="314">
        <f>分析係数表!I38</f>
        <v>5.150358926080905E-2</v>
      </c>
      <c r="O35" s="306">
        <f t="shared" si="10"/>
        <v>0.45855053566431714</v>
      </c>
      <c r="P35" s="312">
        <f>分析係数表!C38</f>
        <v>0.47456671407271833</v>
      </c>
      <c r="Q35" s="306">
        <f t="shared" si="11"/>
        <v>0.21761282094649981</v>
      </c>
      <c r="R35" s="306">
        <v>0.30405616930893653</v>
      </c>
      <c r="S35" s="307">
        <f t="shared" si="4"/>
        <v>0.73060979975812401</v>
      </c>
      <c r="T35" s="312">
        <f>分析係数表!F38</f>
        <v>0.4997199825516766</v>
      </c>
      <c r="U35" s="309">
        <f t="shared" si="5"/>
        <v>0.36510031638721369</v>
      </c>
      <c r="V35" s="316">
        <f>分析係数表!D38</f>
        <v>3.5590827435143364E-2</v>
      </c>
      <c r="W35" s="287">
        <f t="shared" si="6"/>
        <v>0</v>
      </c>
      <c r="X35" s="312">
        <f>分析係数表!E38</f>
        <v>3.1059891839156476E-2</v>
      </c>
      <c r="Y35" s="288">
        <f t="shared" si="7"/>
        <v>0</v>
      </c>
    </row>
    <row r="36" spans="1:25">
      <c r="A36" s="278">
        <v>32</v>
      </c>
      <c r="B36" s="268" t="s">
        <v>67</v>
      </c>
      <c r="C36" s="283"/>
      <c r="D36" s="312">
        <f>投入係数表!N36</f>
        <v>0</v>
      </c>
      <c r="E36" s="302">
        <f t="shared" si="0"/>
        <v>0</v>
      </c>
      <c r="F36" s="312">
        <f>分析係数表!C39</f>
        <v>1</v>
      </c>
      <c r="G36" s="302">
        <f t="shared" si="9"/>
        <v>0</v>
      </c>
      <c r="H36" s="302">
        <v>7.2949600741411547E-2</v>
      </c>
      <c r="I36" s="302">
        <f t="shared" si="1"/>
        <v>7.2949600741411547E-2</v>
      </c>
      <c r="J36" s="312">
        <f>分析係数表!G39</f>
        <v>0.33345520667958617</v>
      </c>
      <c r="K36" s="304">
        <f t="shared" si="8"/>
        <v>2.4325424192420678E-2</v>
      </c>
      <c r="L36" s="49"/>
      <c r="M36" s="50"/>
      <c r="N36" s="314">
        <f>分析係数表!I39</f>
        <v>5.0851604954235139E-3</v>
      </c>
      <c r="O36" s="306">
        <f t="shared" si="10"/>
        <v>4.5274574113805116E-2</v>
      </c>
      <c r="P36" s="312">
        <f>分析係数表!C39</f>
        <v>1</v>
      </c>
      <c r="Q36" s="306">
        <f t="shared" si="11"/>
        <v>4.5274574113805116E-2</v>
      </c>
      <c r="R36" s="306">
        <v>4.7324809626474167E-2</v>
      </c>
      <c r="S36" s="307">
        <f t="shared" si="4"/>
        <v>0.12027441036788572</v>
      </c>
      <c r="T36" s="312">
        <f>分析係数表!F39</f>
        <v>0.70859596344355691</v>
      </c>
      <c r="U36" s="309">
        <f t="shared" si="5"/>
        <v>8.5225961692237714E-2</v>
      </c>
      <c r="V36" s="316">
        <f>分析係数表!D39</f>
        <v>4.8027598057070089E-2</v>
      </c>
      <c r="W36" s="287">
        <f t="shared" si="6"/>
        <v>0</v>
      </c>
      <c r="X36" s="312">
        <f>分析係数表!E39</f>
        <v>4.8027598057070089E-2</v>
      </c>
      <c r="Y36" s="288">
        <f t="shared" si="7"/>
        <v>0</v>
      </c>
    </row>
    <row r="37" spans="1:25">
      <c r="A37" s="278">
        <v>33</v>
      </c>
      <c r="B37" s="268" t="s">
        <v>96</v>
      </c>
      <c r="C37" s="283"/>
      <c r="D37" s="312">
        <f>投入係数表!N37</f>
        <v>1.1779090774292757E-4</v>
      </c>
      <c r="E37" s="302">
        <f t="shared" si="0"/>
        <v>1.1779090774292757E-2</v>
      </c>
      <c r="F37" s="312">
        <f>分析係数表!C40</f>
        <v>0.78927678494152065</v>
      </c>
      <c r="G37" s="302">
        <f t="shared" si="9"/>
        <v>9.2969628958681147E-3</v>
      </c>
      <c r="H37" s="302">
        <v>3.6815993530873233E-2</v>
      </c>
      <c r="I37" s="302">
        <f t="shared" si="1"/>
        <v>3.6815993530873233E-2</v>
      </c>
      <c r="J37" s="312">
        <f>分析係数表!G40</f>
        <v>0.52314226927728547</v>
      </c>
      <c r="K37" s="304">
        <f t="shared" si="8"/>
        <v>1.9260002401438884E-2</v>
      </c>
      <c r="L37" s="49"/>
      <c r="M37" s="50"/>
      <c r="N37" s="314">
        <f>分析係数表!I40</f>
        <v>3.428475595158087E-2</v>
      </c>
      <c r="O37" s="306">
        <f t="shared" si="10"/>
        <v>0.30524655528582151</v>
      </c>
      <c r="P37" s="312">
        <f>分析係数表!C40</f>
        <v>0.78927678494152065</v>
      </c>
      <c r="Q37" s="306">
        <f t="shared" si="11"/>
        <v>0.24092401977046735</v>
      </c>
      <c r="R37" s="306">
        <v>0.2459138314136203</v>
      </c>
      <c r="S37" s="307">
        <f t="shared" si="4"/>
        <v>0.28272982494449356</v>
      </c>
      <c r="T37" s="312">
        <f>分析係数表!F40</f>
        <v>0.70623799726049996</v>
      </c>
      <c r="U37" s="309">
        <f t="shared" si="5"/>
        <v>0.19967454533461088</v>
      </c>
      <c r="V37" s="316">
        <f>分析係数表!D40</f>
        <v>9.0697433955161888E-2</v>
      </c>
      <c r="W37" s="287">
        <f t="shared" si="6"/>
        <v>0</v>
      </c>
      <c r="X37" s="312">
        <f>分析係数表!E40</f>
        <v>9.0562666353757981E-2</v>
      </c>
      <c r="Y37" s="288">
        <f t="shared" si="7"/>
        <v>0</v>
      </c>
    </row>
    <row r="38" spans="1:25">
      <c r="A38" s="278">
        <v>34</v>
      </c>
      <c r="B38" s="268" t="s">
        <v>97</v>
      </c>
      <c r="C38" s="283"/>
      <c r="D38" s="312">
        <f>投入係数表!N38</f>
        <v>1.8477005136145503E-6</v>
      </c>
      <c r="E38" s="302">
        <f t="shared" si="0"/>
        <v>1.8477005136145503E-4</v>
      </c>
      <c r="F38" s="312">
        <f>分析係数表!C41</f>
        <v>0.99594790611943085</v>
      </c>
      <c r="G38" s="302">
        <f t="shared" si="9"/>
        <v>1.8402134576702081E-4</v>
      </c>
      <c r="H38" s="302">
        <v>3.9002953262279203E-3</v>
      </c>
      <c r="I38" s="302">
        <f t="shared" si="1"/>
        <v>3.9002953262279203E-3</v>
      </c>
      <c r="J38" s="312">
        <f>分析係数表!G41</f>
        <v>0.50896339569449323</v>
      </c>
      <c r="K38" s="304">
        <f t="shared" si="8"/>
        <v>1.9851075534483235E-3</v>
      </c>
      <c r="L38" s="49"/>
      <c r="M38" s="50"/>
      <c r="N38" s="314">
        <f>分析係数表!I41</f>
        <v>5.504775199299148E-2</v>
      </c>
      <c r="O38" s="306">
        <f t="shared" si="10"/>
        <v>0.49010518540132914</v>
      </c>
      <c r="P38" s="312">
        <f>分析係数表!C41</f>
        <v>0.99594790611943085</v>
      </c>
      <c r="Q38" s="306">
        <f t="shared" si="11"/>
        <v>0.48811923317872918</v>
      </c>
      <c r="R38" s="306">
        <v>0.4961098959098641</v>
      </c>
      <c r="S38" s="307">
        <f t="shared" si="4"/>
        <v>0.50001019123609203</v>
      </c>
      <c r="T38" s="312">
        <f>分析係数表!F41</f>
        <v>0.58132099287543681</v>
      </c>
      <c r="U38" s="309">
        <f t="shared" si="5"/>
        <v>0.29066642081720206</v>
      </c>
      <c r="V38" s="316">
        <f>分析係数表!D41</f>
        <v>0.12149342216939719</v>
      </c>
      <c r="W38" s="287">
        <f t="shared" si="6"/>
        <v>0</v>
      </c>
      <c r="X38" s="312">
        <f>分析係数表!E41</f>
        <v>0.11755967401821014</v>
      </c>
      <c r="Y38" s="288">
        <f t="shared" si="7"/>
        <v>0</v>
      </c>
    </row>
    <row r="39" spans="1:25">
      <c r="A39" s="278">
        <v>35</v>
      </c>
      <c r="B39" s="268" t="s">
        <v>3</v>
      </c>
      <c r="C39" s="283"/>
      <c r="D39" s="312">
        <f>投入係数表!N39</f>
        <v>6.5270020643433987E-4</v>
      </c>
      <c r="E39" s="302">
        <f>$C$16*D39</f>
        <v>6.5270020643433985E-2</v>
      </c>
      <c r="F39" s="312">
        <f>分析係数表!C42</f>
        <v>0.9655414908579466</v>
      </c>
      <c r="G39" s="302">
        <f>E39*F39</f>
        <v>6.3020913040390203E-2</v>
      </c>
      <c r="H39" s="302">
        <v>0.14091137275227505</v>
      </c>
      <c r="I39" s="302">
        <f>C39+H39</f>
        <v>0.14091137275227505</v>
      </c>
      <c r="J39" s="312">
        <f>分析係数表!G42</f>
        <v>0.53299358903562055</v>
      </c>
      <c r="K39" s="304">
        <f>I39*J39</f>
        <v>7.5104858299171226E-2</v>
      </c>
      <c r="L39" s="49"/>
      <c r="M39" s="50"/>
      <c r="N39" s="314">
        <f>分析係数表!I42</f>
        <v>1.3420289237220641E-2</v>
      </c>
      <c r="O39" s="306">
        <f t="shared" si="10"/>
        <v>0.1194845040281553</v>
      </c>
      <c r="P39" s="312">
        <f>分析係数表!C42</f>
        <v>0.9655414908579466</v>
      </c>
      <c r="Q39" s="306">
        <f>O39*P39</f>
        <v>0.11536724615376739</v>
      </c>
      <c r="R39" s="306">
        <v>0.12397978321932709</v>
      </c>
      <c r="S39" s="307">
        <f>I39+R39</f>
        <v>0.26489115597160218</v>
      </c>
      <c r="T39" s="312">
        <f>分析係数表!F42</f>
        <v>0.58706867988829459</v>
      </c>
      <c r="U39" s="309">
        <f>S39*T39</f>
        <v>0.15550930125033283</v>
      </c>
      <c r="V39" s="316">
        <f>分析係数表!D42</f>
        <v>0.12536880137580664</v>
      </c>
      <c r="W39" s="287">
        <f>ROUND(S39*V39,0)</f>
        <v>0</v>
      </c>
      <c r="X39" s="312">
        <f>分析係数表!E42</f>
        <v>0.11770088827882173</v>
      </c>
      <c r="Y39" s="288">
        <f>ROUND(S39*X39,0)</f>
        <v>0</v>
      </c>
    </row>
    <row r="40" spans="1:25">
      <c r="A40" s="278">
        <v>36</v>
      </c>
      <c r="B40" s="268" t="s">
        <v>98</v>
      </c>
      <c r="C40" s="283"/>
      <c r="D40" s="312">
        <f>投入係数表!N40</f>
        <v>1.4060077058349921E-2</v>
      </c>
      <c r="E40" s="302">
        <f>$C$16*D40</f>
        <v>1.406007705834992</v>
      </c>
      <c r="F40" s="312">
        <f>分析係数表!C43</f>
        <v>0.68354347123018677</v>
      </c>
      <c r="G40" s="302">
        <f>E40*F40</f>
        <v>0.96106738782284173</v>
      </c>
      <c r="H40" s="302">
        <v>2.8549049461271778</v>
      </c>
      <c r="I40" s="302">
        <f>C40+H40</f>
        <v>2.8549049461271778</v>
      </c>
      <c r="J40" s="312">
        <f>分析係数表!G43</f>
        <v>0.37257380440005849</v>
      </c>
      <c r="K40" s="304">
        <f>I40*J40</f>
        <v>1.0636627969791468</v>
      </c>
      <c r="L40" s="49"/>
      <c r="M40" s="50"/>
      <c r="N40" s="314">
        <f>分析係数表!I43</f>
        <v>1.4147055315786071E-2</v>
      </c>
      <c r="O40" s="306">
        <f t="shared" si="10"/>
        <v>0.12595510111491839</v>
      </c>
      <c r="P40" s="312">
        <f>分析係数表!C43</f>
        <v>0.68354347123018677</v>
      </c>
      <c r="Q40" s="306">
        <f>O40*P40</f>
        <v>8.6095787035240484E-2</v>
      </c>
      <c r="R40" s="306">
        <v>0.40718476307530793</v>
      </c>
      <c r="S40" s="307">
        <f>I40+R40</f>
        <v>3.2620897092024856</v>
      </c>
      <c r="T40" s="312">
        <f>分析係数表!F43</f>
        <v>0.62240825035949521</v>
      </c>
      <c r="U40" s="309">
        <f>S40*T40</f>
        <v>2.0303515484204335</v>
      </c>
      <c r="V40" s="316">
        <f>分析係数表!D43</f>
        <v>0.13048156468325811</v>
      </c>
      <c r="W40" s="287">
        <f>ROUND(S40*V40,0)</f>
        <v>0</v>
      </c>
      <c r="X40" s="312">
        <f>分析係数表!E43</f>
        <v>0.11291103502841897</v>
      </c>
      <c r="Y40" s="288">
        <f>ROUND(S40*X40,0)</f>
        <v>0</v>
      </c>
    </row>
    <row r="41" spans="1:25">
      <c r="A41" s="278">
        <v>37</v>
      </c>
      <c r="B41" s="268" t="s">
        <v>99</v>
      </c>
      <c r="C41" s="283"/>
      <c r="D41" s="312">
        <f>投入係数表!N41</f>
        <v>7.0674544645756549E-5</v>
      </c>
      <c r="E41" s="302">
        <f>$C$16*D41</f>
        <v>7.0674544645756548E-3</v>
      </c>
      <c r="F41" s="312">
        <f>分析係数表!C44</f>
        <v>0.55987382763194615</v>
      </c>
      <c r="G41" s="302">
        <f>E41*F41</f>
        <v>3.9568827826964581E-3</v>
      </c>
      <c r="H41" s="302">
        <v>1.511182809450721E-2</v>
      </c>
      <c r="I41" s="302">
        <f>C41+H41</f>
        <v>1.511182809450721E-2</v>
      </c>
      <c r="J41" s="312">
        <f>分析係数表!G44</f>
        <v>0.32381925449611038</v>
      </c>
      <c r="K41" s="304">
        <f>I41*J41</f>
        <v>4.8935009076367013E-3</v>
      </c>
      <c r="L41" s="49"/>
      <c r="M41" s="50"/>
      <c r="N41" s="314">
        <f>分析係数表!I44</f>
        <v>0.11509284654657072</v>
      </c>
      <c r="O41" s="306">
        <f t="shared" si="10"/>
        <v>1.0247030778342305</v>
      </c>
      <c r="P41" s="312">
        <f>分析係数表!C44</f>
        <v>0.55987382763194615</v>
      </c>
      <c r="Q41" s="306">
        <f>O41*P41</f>
        <v>0.57370443437328666</v>
      </c>
      <c r="R41" s="306">
        <v>0.58913178470601946</v>
      </c>
      <c r="S41" s="307">
        <f>I41+R41</f>
        <v>0.60424361280052663</v>
      </c>
      <c r="T41" s="312">
        <f>分析係数表!F44</f>
        <v>0.5344179716450459</v>
      </c>
      <c r="U41" s="309">
        <f>S41*T41</f>
        <v>0.32291864593233194</v>
      </c>
      <c r="V41" s="316">
        <f>分析係数表!D44</f>
        <v>0.19836337849438287</v>
      </c>
      <c r="W41" s="287">
        <f>ROUND(S41*V41,0)</f>
        <v>0</v>
      </c>
      <c r="X41" s="312">
        <f>分析係数表!E44</f>
        <v>0.16230318686650563</v>
      </c>
      <c r="Y41" s="288">
        <f>ROUND(S41*X41,0)</f>
        <v>0</v>
      </c>
    </row>
    <row r="42" spans="1:25">
      <c r="A42" s="278">
        <v>38</v>
      </c>
      <c r="B42" s="268" t="s">
        <v>4</v>
      </c>
      <c r="C42" s="283"/>
      <c r="D42" s="312">
        <f>投入係数表!N42</f>
        <v>1.4827796621756767E-4</v>
      </c>
      <c r="E42" s="302">
        <f>$C$16*D42</f>
        <v>1.4827796621756767E-2</v>
      </c>
      <c r="F42" s="312">
        <f>分析係数表!C45</f>
        <v>1</v>
      </c>
      <c r="G42" s="302">
        <f>E42*F42</f>
        <v>1.4827796621756767E-2</v>
      </c>
      <c r="H42" s="302">
        <v>4.6109129403851437E-2</v>
      </c>
      <c r="I42" s="302">
        <f>C42+H42</f>
        <v>4.6109129403851437E-2</v>
      </c>
      <c r="J42" s="312">
        <f>分析係数表!G45</f>
        <v>0</v>
      </c>
      <c r="K42" s="304">
        <f>I42*J42</f>
        <v>0</v>
      </c>
      <c r="L42" s="49"/>
      <c r="M42" s="50"/>
      <c r="N42" s="314">
        <f>分析係数表!I45</f>
        <v>0</v>
      </c>
      <c r="O42" s="306">
        <f t="shared" si="10"/>
        <v>0</v>
      </c>
      <c r="P42" s="312">
        <f>分析係数表!C45</f>
        <v>1</v>
      </c>
      <c r="Q42" s="306">
        <f>O42*P42</f>
        <v>0</v>
      </c>
      <c r="R42" s="306">
        <v>1.0057882736206681E-2</v>
      </c>
      <c r="S42" s="307">
        <f>I42+R42</f>
        <v>5.616701214005812E-2</v>
      </c>
      <c r="T42" s="312">
        <f>分析係数表!F45</f>
        <v>0</v>
      </c>
      <c r="U42" s="309">
        <f>S42*T42</f>
        <v>0</v>
      </c>
      <c r="V42" s="316">
        <f>分析係数表!D45</f>
        <v>0</v>
      </c>
      <c r="W42" s="287">
        <f>ROUND(S42*V42,0)</f>
        <v>0</v>
      </c>
      <c r="X42" s="312">
        <f>分析係数表!E45</f>
        <v>0</v>
      </c>
      <c r="Y42" s="288">
        <f>ROUND(S42*X42,0)</f>
        <v>0</v>
      </c>
    </row>
    <row r="43" spans="1:25">
      <c r="A43" s="278">
        <v>39</v>
      </c>
      <c r="B43" s="268" t="s">
        <v>5</v>
      </c>
      <c r="C43" s="283"/>
      <c r="D43" s="312">
        <f>投入係数表!N43</f>
        <v>6.2692478426941691E-3</v>
      </c>
      <c r="E43" s="302">
        <f>$C$16*D43</f>
        <v>0.62692478426941689</v>
      </c>
      <c r="F43" s="312">
        <f>分析係数表!C46</f>
        <v>0.63561708735819755</v>
      </c>
      <c r="G43" s="302">
        <f>E43*F43</f>
        <v>0.39848410536999312</v>
      </c>
      <c r="H43" s="302">
        <v>0.71874151539468956</v>
      </c>
      <c r="I43" s="302">
        <f>C43+H43</f>
        <v>0.71874151539468956</v>
      </c>
      <c r="J43" s="312">
        <f>分析係数表!G46</f>
        <v>7.4261727822867345E-3</v>
      </c>
      <c r="K43" s="304">
        <f>I43*J43</f>
        <v>5.337498679123566E-3</v>
      </c>
      <c r="L43" s="49"/>
      <c r="M43" s="50"/>
      <c r="N43" s="314">
        <f>分析係数表!I46</f>
        <v>7.1346566917706757E-6</v>
      </c>
      <c r="O43" s="306">
        <f t="shared" si="10"/>
        <v>6.3521799058030467E-5</v>
      </c>
      <c r="P43" s="312">
        <f>分析係数表!C46</f>
        <v>0.63561708735819755</v>
      </c>
      <c r="Q43" s="306">
        <f>O43*P43</f>
        <v>4.0375540901018026E-5</v>
      </c>
      <c r="R43" s="306">
        <v>2.0200102047374765E-2</v>
      </c>
      <c r="S43" s="307">
        <f>I43+R43</f>
        <v>0.73894161744206432</v>
      </c>
      <c r="T43" s="312">
        <f>分析係数表!F46</f>
        <v>0.64740426293918441</v>
      </c>
      <c r="U43" s="309">
        <f>S43*T43</f>
        <v>0.47839395319516842</v>
      </c>
      <c r="V43" s="316">
        <f>分析係数表!D46</f>
        <v>3.6867524451068895E-3</v>
      </c>
      <c r="W43" s="287">
        <f>ROUND(S43*V43,0)</f>
        <v>0</v>
      </c>
      <c r="X43" s="312">
        <f>分析係数表!E46</f>
        <v>3.6024838177901608E-3</v>
      </c>
      <c r="Y43" s="288">
        <f>ROUND(S43*X43,0)</f>
        <v>0</v>
      </c>
    </row>
    <row r="44" spans="1:25">
      <c r="A44" s="279">
        <v>40</v>
      </c>
      <c r="B44" s="276" t="s">
        <v>298</v>
      </c>
      <c r="C44" s="289">
        <f>SUM(C5:C43)</f>
        <v>100</v>
      </c>
      <c r="D44" s="313">
        <f>投入係数表!N44</f>
        <v>0.78218474880280553</v>
      </c>
      <c r="E44" s="303">
        <f>SUM(E5:E43)</f>
        <v>78.218474880280567</v>
      </c>
      <c r="F44" s="313">
        <f>分析係数表!C47</f>
        <v>0.59941121331825653</v>
      </c>
      <c r="G44" s="303">
        <f>SUM(G5:G43)</f>
        <v>49.534922890412325</v>
      </c>
      <c r="H44" s="303">
        <f>SUM(H5:H43)</f>
        <v>86.598713305091607</v>
      </c>
      <c r="I44" s="303">
        <f>SUM(I5:I43)</f>
        <v>186.59871330509159</v>
      </c>
      <c r="J44" s="313">
        <f>分析係数表!G47</f>
        <v>0.26745444124294698</v>
      </c>
      <c r="K44" s="305">
        <f>SUM(K5:K43)</f>
        <v>14.716154360718045</v>
      </c>
      <c r="L44" s="318">
        <f>'データ入力（最終需要額等）'!$H$32</f>
        <v>0.60499999999999998</v>
      </c>
      <c r="M44" s="303">
        <f>K44*L44</f>
        <v>8.9032733882344175</v>
      </c>
      <c r="N44" s="315">
        <f>分析係数表!I47</f>
        <v>1</v>
      </c>
      <c r="O44" s="303">
        <f>SUM(O5:O43)</f>
        <v>8.9032733882344175</v>
      </c>
      <c r="P44" s="313">
        <f>分析係数表!C47</f>
        <v>0.59941121331825653</v>
      </c>
      <c r="Q44" s="303">
        <f>SUM(Q5:Q43)</f>
        <v>5.5383274734770422</v>
      </c>
      <c r="R44" s="303">
        <f>SUM(R5:R43)</f>
        <v>6.919941276347827</v>
      </c>
      <c r="S44" s="308">
        <f>SUM(S5:S43)</f>
        <v>193.51865458143942</v>
      </c>
      <c r="T44" s="313">
        <f>分析係数表!F47</f>
        <v>0.52032812004185636</v>
      </c>
      <c r="U44" s="310">
        <f>SUM(U5:U43)</f>
        <v>50.404057414339967</v>
      </c>
      <c r="V44" s="317">
        <f>分析係数表!D47</f>
        <v>6.7043132898265148E-2</v>
      </c>
      <c r="W44" s="290">
        <f>SUM(W5:W43)</f>
        <v>2</v>
      </c>
      <c r="X44" s="313">
        <f>分析係数表!E47</f>
        <v>6.0489972943054145E-2</v>
      </c>
      <c r="Y44" s="291">
        <f>SUM(Y5:Y43)</f>
        <v>2</v>
      </c>
    </row>
    <row r="45" spans="1:25">
      <c r="B45" s="292" t="s">
        <v>299</v>
      </c>
      <c r="C45" s="104" t="s">
        <v>300</v>
      </c>
      <c r="D45" s="104" t="s">
        <v>301</v>
      </c>
      <c r="E45" s="104"/>
      <c r="F45" s="104" t="s">
        <v>131</v>
      </c>
      <c r="G45" s="104"/>
      <c r="H45" s="104" t="s">
        <v>302</v>
      </c>
      <c r="I45" s="104"/>
      <c r="J45" s="104" t="s">
        <v>131</v>
      </c>
      <c r="K45" s="104"/>
      <c r="L45" s="104" t="s">
        <v>300</v>
      </c>
      <c r="M45" s="104"/>
      <c r="N45" s="104" t="s">
        <v>131</v>
      </c>
      <c r="O45" s="104"/>
      <c r="P45" s="104" t="s">
        <v>131</v>
      </c>
      <c r="Q45" s="104"/>
      <c r="R45" s="104"/>
      <c r="S45" s="104" t="s">
        <v>302</v>
      </c>
      <c r="T45" s="104" t="s">
        <v>131</v>
      </c>
      <c r="U45" s="104"/>
      <c r="V45" s="104" t="s">
        <v>131</v>
      </c>
      <c r="W45" s="104"/>
      <c r="X45" s="104" t="s">
        <v>131</v>
      </c>
      <c r="Y45" s="293"/>
    </row>
    <row r="46" spans="1:25">
      <c r="B46" s="83" t="s">
        <v>303</v>
      </c>
    </row>
  </sheetData>
  <phoneticPr fontId="3"/>
  <pageMargins left="0.78740157480314965" right="0" top="0.82677165354330717" bottom="0.78740157480314965" header="0.51181102362204722" footer="0.51181102362204722"/>
  <pageSetup paperSize="9" scale="80" orientation="portrait" r:id="rId1"/>
  <headerFooter alignWithMargins="0">
    <oddFooter>&amp;C&amp;"Fj丸ゴシック体-L,標準"&amp;12- 43 -</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CF0C2-D0A8-48B1-B26D-425ECDCEB55F}">
  <dimension ref="A1:Y46"/>
  <sheetViews>
    <sheetView showGridLines="0"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8.1640625" defaultRowHeight="11"/>
  <cols>
    <col min="1" max="1" width="2.75" style="83" customWidth="1"/>
    <col min="2" max="2" width="17.5" style="83" customWidth="1"/>
    <col min="3" max="3" width="8.58203125" style="83" customWidth="1"/>
    <col min="4" max="4" width="8.1640625" style="83" customWidth="1"/>
    <col min="5" max="5" width="8.25" style="83" bestFit="1" customWidth="1"/>
    <col min="6" max="16384" width="8.1640625" style="83"/>
  </cols>
  <sheetData>
    <row r="1" spans="1:25" ht="13">
      <c r="B1" s="284" t="s">
        <v>257</v>
      </c>
      <c r="F1" s="285"/>
      <c r="G1" s="83" t="s">
        <v>374</v>
      </c>
    </row>
    <row r="2" spans="1:25">
      <c r="B2" s="83" t="s">
        <v>324</v>
      </c>
      <c r="S2" s="83" t="s">
        <v>259</v>
      </c>
      <c r="U2" s="286" t="s">
        <v>245</v>
      </c>
      <c r="W2" s="83" t="s">
        <v>233</v>
      </c>
      <c r="Y2" s="83" t="s">
        <v>260</v>
      </c>
    </row>
    <row r="3" spans="1:25" ht="44">
      <c r="B3" s="39"/>
      <c r="C3" s="40" t="s">
        <v>261</v>
      </c>
      <c r="D3" s="40" t="s">
        <v>325</v>
      </c>
      <c r="E3" s="40" t="s">
        <v>263</v>
      </c>
      <c r="F3" s="40" t="s">
        <v>264</v>
      </c>
      <c r="G3" s="40" t="s">
        <v>265</v>
      </c>
      <c r="H3" s="40" t="s">
        <v>266</v>
      </c>
      <c r="I3" s="40" t="s">
        <v>267</v>
      </c>
      <c r="J3" s="40" t="s">
        <v>268</v>
      </c>
      <c r="K3" s="41" t="s">
        <v>269</v>
      </c>
      <c r="L3" s="40" t="s">
        <v>402</v>
      </c>
      <c r="M3" s="40" t="s">
        <v>270</v>
      </c>
      <c r="N3" s="40" t="s">
        <v>186</v>
      </c>
      <c r="O3" s="40" t="s">
        <v>270</v>
      </c>
      <c r="P3" s="40" t="s">
        <v>264</v>
      </c>
      <c r="Q3" s="40" t="s">
        <v>271</v>
      </c>
      <c r="R3" s="40" t="s">
        <v>272</v>
      </c>
      <c r="S3" s="42" t="s">
        <v>273</v>
      </c>
      <c r="T3" s="40" t="s">
        <v>403</v>
      </c>
      <c r="U3" s="43" t="s">
        <v>245</v>
      </c>
      <c r="V3" s="44" t="s">
        <v>274</v>
      </c>
      <c r="W3" s="42" t="s">
        <v>275</v>
      </c>
      <c r="X3" s="40" t="s">
        <v>276</v>
      </c>
      <c r="Y3" s="43" t="s">
        <v>277</v>
      </c>
    </row>
    <row r="4" spans="1:25" ht="19">
      <c r="B4" s="45"/>
      <c r="C4" s="46" t="s">
        <v>197</v>
      </c>
      <c r="D4" s="46"/>
      <c r="E4" s="46" t="s">
        <v>278</v>
      </c>
      <c r="F4" s="46" t="s">
        <v>200</v>
      </c>
      <c r="G4" s="46" t="s">
        <v>279</v>
      </c>
      <c r="H4" s="46" t="s">
        <v>280</v>
      </c>
      <c r="I4" s="46" t="s">
        <v>281</v>
      </c>
      <c r="J4" s="46" t="s">
        <v>282</v>
      </c>
      <c r="K4" s="47" t="s">
        <v>283</v>
      </c>
      <c r="L4" s="46" t="s">
        <v>284</v>
      </c>
      <c r="M4" s="46" t="s">
        <v>285</v>
      </c>
      <c r="N4" s="46" t="s">
        <v>286</v>
      </c>
      <c r="O4" s="46" t="s">
        <v>287</v>
      </c>
      <c r="P4" s="46" t="s">
        <v>288</v>
      </c>
      <c r="Q4" s="46" t="s">
        <v>289</v>
      </c>
      <c r="R4" s="46" t="s">
        <v>290</v>
      </c>
      <c r="S4" s="46" t="s">
        <v>291</v>
      </c>
      <c r="T4" s="48" t="s">
        <v>292</v>
      </c>
      <c r="U4" s="47" t="s">
        <v>293</v>
      </c>
      <c r="V4" s="46" t="s">
        <v>294</v>
      </c>
      <c r="W4" s="46" t="s">
        <v>295</v>
      </c>
      <c r="X4" s="46" t="s">
        <v>296</v>
      </c>
      <c r="Y4" s="47" t="s">
        <v>297</v>
      </c>
    </row>
    <row r="5" spans="1:25">
      <c r="A5" s="277">
        <v>1</v>
      </c>
      <c r="B5" s="268" t="s">
        <v>73</v>
      </c>
      <c r="C5" s="283"/>
      <c r="D5" s="312">
        <f>投入係数表!O5</f>
        <v>0</v>
      </c>
      <c r="E5" s="302">
        <f>$C$17*D5</f>
        <v>0</v>
      </c>
      <c r="F5" s="312">
        <f>分析係数表!C8</f>
        <v>0.17333290637377241</v>
      </c>
      <c r="G5" s="302">
        <f>E5*F5</f>
        <v>0</v>
      </c>
      <c r="H5" s="302">
        <f t="array" ref="H5:H43">MMULT(逆行列係数表!C5:AO43,G5:G43)</f>
        <v>1.231596340782634E-3</v>
      </c>
      <c r="I5" s="302">
        <f>C5+H5</f>
        <v>1.231596340782634E-3</v>
      </c>
      <c r="J5" s="312">
        <f>分析係数表!G8</f>
        <v>0.15155149614048036</v>
      </c>
      <c r="K5" s="304">
        <f>I5*J5</f>
        <v>1.866502680867491E-4</v>
      </c>
      <c r="L5" s="49" t="s">
        <v>132</v>
      </c>
      <c r="M5" s="50" t="s">
        <v>132</v>
      </c>
      <c r="N5" s="314">
        <f>分析係数表!I8</f>
        <v>1.1299182227411633E-2</v>
      </c>
      <c r="O5" s="306">
        <f>$M$44*N5</f>
        <v>0.10334757082364629</v>
      </c>
      <c r="P5" s="312">
        <f>分析係数表!C8</f>
        <v>0.17333290637377241</v>
      </c>
      <c r="Q5" s="306">
        <f>O5*P5</f>
        <v>1.7913534817531895E-2</v>
      </c>
      <c r="R5" s="306">
        <f t="array" ref="R5:R43">MMULT(逆行列係数表!C5:AO43,Q5:Q43)</f>
        <v>2.7096509307984788E-2</v>
      </c>
      <c r="S5" s="307">
        <f>I5+R5</f>
        <v>2.8328105648767421E-2</v>
      </c>
      <c r="T5" s="312">
        <f>分析係数表!F8</f>
        <v>0.42721038226158625</v>
      </c>
      <c r="U5" s="309">
        <f>S5*T5</f>
        <v>1.2102060842956531E-2</v>
      </c>
      <c r="V5" s="316">
        <f>分析係数表!D8</f>
        <v>0.32298797552049696</v>
      </c>
      <c r="W5" s="287">
        <f>ROUND(S5*V5,0)</f>
        <v>0</v>
      </c>
      <c r="X5" s="312">
        <f>分析係数表!E8</f>
        <v>0.12265584155979949</v>
      </c>
      <c r="Y5" s="288">
        <f>ROUND(S5*X5,0)</f>
        <v>0</v>
      </c>
    </row>
    <row r="6" spans="1:25">
      <c r="A6" s="278">
        <v>2</v>
      </c>
      <c r="B6" s="268" t="s">
        <v>74</v>
      </c>
      <c r="C6" s="283"/>
      <c r="D6" s="312">
        <f>投入係数表!O6</f>
        <v>0</v>
      </c>
      <c r="E6" s="302">
        <f>$C$17*D6</f>
        <v>0</v>
      </c>
      <c r="F6" s="312">
        <f>分析係数表!C9</f>
        <v>0.39351462480142041</v>
      </c>
      <c r="G6" s="302">
        <f>E6*F6</f>
        <v>0</v>
      </c>
      <c r="H6" s="302">
        <v>9.2773667180796719E-4</v>
      </c>
      <c r="I6" s="302">
        <f>C6+H6</f>
        <v>9.2773667180796719E-4</v>
      </c>
      <c r="J6" s="312">
        <f>分析係数表!G9</f>
        <v>0.22817522849038765</v>
      </c>
      <c r="K6" s="304">
        <f>I6*J6</f>
        <v>2.116865270686947E-4</v>
      </c>
      <c r="L6" s="49"/>
      <c r="M6" s="50"/>
      <c r="N6" s="314">
        <f>分析係数表!I9</f>
        <v>5.0911500837573466E-4</v>
      </c>
      <c r="O6" s="306">
        <f>$M$44*N6</f>
        <v>4.6566024271957876E-3</v>
      </c>
      <c r="P6" s="312">
        <f>分析係数表!C9</f>
        <v>0.39351462480142041</v>
      </c>
      <c r="Q6" s="306">
        <f>O6*P6</f>
        <v>1.8324411569873339E-3</v>
      </c>
      <c r="R6" s="306">
        <v>2.5229402552033051E-3</v>
      </c>
      <c r="S6" s="307">
        <f>I6+R6</f>
        <v>3.4506769270112722E-3</v>
      </c>
      <c r="T6" s="312">
        <f>分析係数表!F9</f>
        <v>0.63987813845992225</v>
      </c>
      <c r="U6" s="309">
        <f t="shared" ref="U6:U38" si="0">S6*T6</f>
        <v>2.2080127284825777E-3</v>
      </c>
      <c r="V6" s="316">
        <f>分析係数表!D9</f>
        <v>0.29572434079210003</v>
      </c>
      <c r="W6" s="287">
        <f t="shared" ref="W6:W38" si="1">ROUND(S6*V6,0)</f>
        <v>0</v>
      </c>
      <c r="X6" s="312">
        <f>分析係数表!E9</f>
        <v>0.26862065342998215</v>
      </c>
      <c r="Y6" s="288">
        <f t="shared" ref="Y6:Y38" si="2">ROUND(S6*X6,0)</f>
        <v>0</v>
      </c>
    </row>
    <row r="7" spans="1:25">
      <c r="A7" s="278">
        <v>3</v>
      </c>
      <c r="B7" s="268" t="s">
        <v>75</v>
      </c>
      <c r="C7" s="283"/>
      <c r="D7" s="312">
        <f>投入係数表!O7</f>
        <v>0</v>
      </c>
      <c r="E7" s="302">
        <f t="shared" ref="E7:E38" si="3">$C$17*D7</f>
        <v>0</v>
      </c>
      <c r="F7" s="312">
        <f>分析係数表!C10</f>
        <v>0.12671464860287895</v>
      </c>
      <c r="G7" s="302">
        <f>E7*F7</f>
        <v>0</v>
      </c>
      <c r="H7" s="302">
        <v>3.1912398432988224E-4</v>
      </c>
      <c r="I7" s="302">
        <f>C7+H7</f>
        <v>3.1912398432988224E-4</v>
      </c>
      <c r="J7" s="312">
        <f>分析係数表!G10</f>
        <v>0.17153349174243465</v>
      </c>
      <c r="K7" s="304">
        <f>I7*J7</f>
        <v>5.4740451330862699E-5</v>
      </c>
      <c r="L7" s="49"/>
      <c r="M7" s="50"/>
      <c r="N7" s="314">
        <f>分析係数表!I10</f>
        <v>1.1608350684055029E-3</v>
      </c>
      <c r="O7" s="306">
        <f>$M$44*N7</f>
        <v>1.0617536918341398E-2</v>
      </c>
      <c r="P7" s="312">
        <f>分析係数表!C10</f>
        <v>0.12671464860287895</v>
      </c>
      <c r="Q7" s="306">
        <f>O7*P7</f>
        <v>1.3453974596357246E-3</v>
      </c>
      <c r="R7" s="306">
        <v>2.0555341968133737E-3</v>
      </c>
      <c r="S7" s="307">
        <f>I7+R7</f>
        <v>2.3746581811432558E-3</v>
      </c>
      <c r="T7" s="312">
        <f>分析係数表!F10</f>
        <v>0.47381340455197063</v>
      </c>
      <c r="U7" s="309">
        <f t="shared" si="0"/>
        <v>1.1251448774546762E-3</v>
      </c>
      <c r="V7" s="316">
        <f>分析係数表!D10</f>
        <v>9.5045460793747427E-2</v>
      </c>
      <c r="W7" s="287">
        <f t="shared" si="1"/>
        <v>0</v>
      </c>
      <c r="X7" s="312">
        <f>分析係数表!E10</f>
        <v>4.2279520059697977E-2</v>
      </c>
      <c r="Y7" s="288">
        <f t="shared" si="2"/>
        <v>0</v>
      </c>
    </row>
    <row r="8" spans="1:25">
      <c r="A8" s="278">
        <v>4</v>
      </c>
      <c r="B8" s="268" t="s">
        <v>76</v>
      </c>
      <c r="C8" s="283"/>
      <c r="D8" s="312">
        <f>投入係数表!O8</f>
        <v>0.10900303131019073</v>
      </c>
      <c r="E8" s="302">
        <f t="shared" si="3"/>
        <v>10.900303131019074</v>
      </c>
      <c r="F8" s="312">
        <f>分析係数表!C11</f>
        <v>9.348517078458185E-3</v>
      </c>
      <c r="G8" s="302">
        <f t="shared" ref="G8:G38" si="4">E8*F8</f>
        <v>0.10190166998070303</v>
      </c>
      <c r="H8" s="302">
        <v>0.11417156364842476</v>
      </c>
      <c r="I8" s="302">
        <f t="shared" ref="I8:I38" si="5">C8+H8</f>
        <v>0.11417156364842476</v>
      </c>
      <c r="J8" s="312">
        <f>分析係数表!G11</f>
        <v>0.2579516055394917</v>
      </c>
      <c r="K8" s="304">
        <f t="shared" ref="K8:K38" si="6">I8*J8</f>
        <v>2.9450738150065433E-2</v>
      </c>
      <c r="L8" s="49"/>
      <c r="M8" s="50"/>
      <c r="N8" s="314">
        <f>分析係数表!I11</f>
        <v>-1.9466162084954558E-5</v>
      </c>
      <c r="O8" s="306">
        <f t="shared" ref="O8:O43" si="7">$M$44*N8</f>
        <v>-1.7804656339278008E-4</v>
      </c>
      <c r="P8" s="312">
        <f>分析係数表!C11</f>
        <v>9.348517078458185E-3</v>
      </c>
      <c r="Q8" s="306">
        <f t="shared" ref="Q8:Q38" si="8">O8*P8</f>
        <v>-1.6644713386381924E-6</v>
      </c>
      <c r="R8" s="306">
        <v>1.1128755506701112E-3</v>
      </c>
      <c r="S8" s="307">
        <f>I8+R8</f>
        <v>0.11528443919909487</v>
      </c>
      <c r="T8" s="312">
        <f>分析係数表!F11</f>
        <v>0.54360066960888753</v>
      </c>
      <c r="U8" s="309">
        <f t="shared" si="0"/>
        <v>6.2668698344113052E-2</v>
      </c>
      <c r="V8" s="316">
        <f>分析係数表!D11</f>
        <v>4.0785268604474206E-2</v>
      </c>
      <c r="W8" s="287">
        <f t="shared" si="1"/>
        <v>0</v>
      </c>
      <c r="X8" s="312">
        <f>分析係数表!E11</f>
        <v>3.926343022371024E-2</v>
      </c>
      <c r="Y8" s="288">
        <f t="shared" si="2"/>
        <v>0</v>
      </c>
    </row>
    <row r="9" spans="1:25">
      <c r="A9" s="278">
        <v>5</v>
      </c>
      <c r="B9" s="268" t="s">
        <v>77</v>
      </c>
      <c r="C9" s="283"/>
      <c r="D9" s="312">
        <f>投入係数表!O9</f>
        <v>0</v>
      </c>
      <c r="E9" s="302">
        <f t="shared" si="3"/>
        <v>0</v>
      </c>
      <c r="F9" s="312">
        <f>分析係数表!C12</f>
        <v>0.26169189557273109</v>
      </c>
      <c r="G9" s="302">
        <f t="shared" si="4"/>
        <v>0</v>
      </c>
      <c r="H9" s="302">
        <v>2.2935236936028852E-3</v>
      </c>
      <c r="I9" s="302">
        <f t="shared" si="5"/>
        <v>2.2935236936028852E-3</v>
      </c>
      <c r="J9" s="312">
        <f>分析係数表!G12</f>
        <v>0.13770114594385849</v>
      </c>
      <c r="K9" s="304">
        <f t="shared" si="6"/>
        <v>3.1582084085850828E-4</v>
      </c>
      <c r="L9" s="49"/>
      <c r="M9" s="50"/>
      <c r="N9" s="314">
        <f>分析係数表!I12</f>
        <v>0.10146071966313146</v>
      </c>
      <c r="O9" s="306">
        <f t="shared" si="7"/>
        <v>0.92800688582271174</v>
      </c>
      <c r="P9" s="312">
        <f>分析係数表!C12</f>
        <v>0.26169189557273109</v>
      </c>
      <c r="Q9" s="306">
        <f t="shared" si="8"/>
        <v>0.24285188105549246</v>
      </c>
      <c r="R9" s="306">
        <v>0.27894429009454391</v>
      </c>
      <c r="S9" s="307">
        <f>I9+R9</f>
        <v>0.28123781378814677</v>
      </c>
      <c r="T9" s="312">
        <f>分析係数表!F12</f>
        <v>0.33651535386825859</v>
      </c>
      <c r="U9" s="309">
        <f t="shared" si="0"/>
        <v>9.4640842428053623E-2</v>
      </c>
      <c r="V9" s="316">
        <f>分析係数表!D12</f>
        <v>3.4578030097235327E-2</v>
      </c>
      <c r="W9" s="287">
        <f t="shared" si="1"/>
        <v>0</v>
      </c>
      <c r="X9" s="312">
        <f>分析係数表!E12</f>
        <v>3.3355134693599395E-2</v>
      </c>
      <c r="Y9" s="288">
        <f t="shared" si="2"/>
        <v>0</v>
      </c>
    </row>
    <row r="10" spans="1:25">
      <c r="A10" s="278">
        <v>6</v>
      </c>
      <c r="B10" s="268" t="s">
        <v>78</v>
      </c>
      <c r="C10" s="283"/>
      <c r="D10" s="312">
        <f>投入係数表!O10</f>
        <v>6.5671713511154177E-4</v>
      </c>
      <c r="E10" s="302">
        <f t="shared" si="3"/>
        <v>6.5671713511154181E-2</v>
      </c>
      <c r="F10" s="312">
        <f>分析係数表!C13</f>
        <v>8.2810371123538395E-2</v>
      </c>
      <c r="G10" s="302">
        <f t="shared" si="4"/>
        <v>5.4382989681773684E-3</v>
      </c>
      <c r="H10" s="302">
        <v>8.8270791197117074E-3</v>
      </c>
      <c r="I10" s="302">
        <f t="shared" si="5"/>
        <v>8.8270791197117074E-3</v>
      </c>
      <c r="J10" s="312">
        <f>分析係数表!G13</f>
        <v>0.2721720626600464</v>
      </c>
      <c r="K10" s="304">
        <f t="shared" si="6"/>
        <v>2.402484331275362E-3</v>
      </c>
      <c r="L10" s="49"/>
      <c r="M10" s="50"/>
      <c r="N10" s="314">
        <f>分析係数表!I13</f>
        <v>1.212874021164739E-2</v>
      </c>
      <c r="O10" s="306">
        <f t="shared" si="7"/>
        <v>0.11093509360207708</v>
      </c>
      <c r="P10" s="312">
        <f>分析係数表!C13</f>
        <v>8.2810371123538395E-2</v>
      </c>
      <c r="Q10" s="306">
        <f t="shared" si="8"/>
        <v>9.1865762718124737E-3</v>
      </c>
      <c r="R10" s="306">
        <v>1.0462562220139301E-2</v>
      </c>
      <c r="S10" s="307">
        <f t="shared" ref="S10:S38" si="9">I10+R10</f>
        <v>1.9289641339851008E-2</v>
      </c>
      <c r="T10" s="312">
        <f>分析係数表!F13</f>
        <v>0.39077170920544851</v>
      </c>
      <c r="U10" s="309">
        <f t="shared" si="0"/>
        <v>7.5378461163336562E-3</v>
      </c>
      <c r="V10" s="316">
        <f>分析係数表!D13</f>
        <v>0.12720758845381647</v>
      </c>
      <c r="W10" s="287">
        <f t="shared" si="1"/>
        <v>0</v>
      </c>
      <c r="X10" s="312">
        <f>分析係数表!E13</f>
        <v>9.5492852763317662E-2</v>
      </c>
      <c r="Y10" s="288">
        <f t="shared" si="2"/>
        <v>0</v>
      </c>
    </row>
    <row r="11" spans="1:25">
      <c r="A11" s="278">
        <v>7</v>
      </c>
      <c r="B11" s="268" t="s">
        <v>79</v>
      </c>
      <c r="C11" s="283"/>
      <c r="D11" s="312">
        <f>投入係数表!O11</f>
        <v>1.125228749794776E-3</v>
      </c>
      <c r="E11" s="302">
        <f t="shared" si="3"/>
        <v>0.11252287497947761</v>
      </c>
      <c r="F11" s="312">
        <f>分析係数表!C14</f>
        <v>0.29759344347769412</v>
      </c>
      <c r="G11" s="302">
        <f t="shared" si="4"/>
        <v>3.3486069835152808E-2</v>
      </c>
      <c r="H11" s="302">
        <v>8.9799021009675656E-2</v>
      </c>
      <c r="I11" s="302">
        <f t="shared" si="5"/>
        <v>8.9799021009675656E-2</v>
      </c>
      <c r="J11" s="312">
        <f>分析係数表!G14</f>
        <v>0.17335642824825784</v>
      </c>
      <c r="K11" s="304">
        <f t="shared" si="6"/>
        <v>1.5567237542427635E-2</v>
      </c>
      <c r="L11" s="49"/>
      <c r="M11" s="50"/>
      <c r="N11" s="314">
        <f>分析係数表!I14</f>
        <v>1.9165801846449152E-3</v>
      </c>
      <c r="O11" s="306">
        <f t="shared" si="7"/>
        <v>1.7529932908884625E-2</v>
      </c>
      <c r="P11" s="312">
        <f>分析係数表!C14</f>
        <v>0.29759344347769412</v>
      </c>
      <c r="Q11" s="306">
        <f t="shared" si="8"/>
        <v>5.2167930982879272E-3</v>
      </c>
      <c r="R11" s="306">
        <v>1.9610158862683108E-2</v>
      </c>
      <c r="S11" s="307">
        <f t="shared" si="9"/>
        <v>0.10940917987235876</v>
      </c>
      <c r="T11" s="312">
        <f>分析係数表!F14</f>
        <v>0.35598651785260127</v>
      </c>
      <c r="U11" s="309">
        <f t="shared" si="0"/>
        <v>3.8948192963869907E-2</v>
      </c>
      <c r="V11" s="316">
        <f>分析係数表!D14</f>
        <v>4.3833041969742803E-2</v>
      </c>
      <c r="W11" s="287">
        <f t="shared" si="1"/>
        <v>0</v>
      </c>
      <c r="X11" s="312">
        <f>分析係数表!E14</f>
        <v>3.8757158040430381E-2</v>
      </c>
      <c r="Y11" s="288">
        <f t="shared" si="2"/>
        <v>0</v>
      </c>
    </row>
    <row r="12" spans="1:25">
      <c r="A12" s="278">
        <v>8</v>
      </c>
      <c r="B12" s="268" t="s">
        <v>80</v>
      </c>
      <c r="C12" s="283"/>
      <c r="D12" s="312">
        <f>投入係数表!O12</f>
        <v>4.9774353594124786E-3</v>
      </c>
      <c r="E12" s="302">
        <f t="shared" si="3"/>
        <v>0.49774353594124787</v>
      </c>
      <c r="F12" s="312">
        <f>分析係数表!C15</f>
        <v>0.21593049601829584</v>
      </c>
      <c r="G12" s="302">
        <f t="shared" si="4"/>
        <v>0.10747800860569412</v>
      </c>
      <c r="H12" s="302">
        <v>0.14201716747298426</v>
      </c>
      <c r="I12" s="302">
        <f t="shared" si="5"/>
        <v>0.14201716747298426</v>
      </c>
      <c r="J12" s="312">
        <f>分析係数表!G15</f>
        <v>0.1171240792325445</v>
      </c>
      <c r="K12" s="304">
        <f t="shared" si="6"/>
        <v>1.6633629975487351E-2</v>
      </c>
      <c r="L12" s="49"/>
      <c r="M12" s="50"/>
      <c r="N12" s="314">
        <f>分析係数表!I15</f>
        <v>7.9892300155183192E-3</v>
      </c>
      <c r="O12" s="306">
        <f t="shared" si="7"/>
        <v>7.307320992240697E-2</v>
      </c>
      <c r="P12" s="312">
        <f>分析係数表!C15</f>
        <v>0.21593049601829584</v>
      </c>
      <c r="Q12" s="306">
        <f t="shared" si="8"/>
        <v>1.5778734464194394E-2</v>
      </c>
      <c r="R12" s="306">
        <v>4.1455033665025787E-2</v>
      </c>
      <c r="S12" s="307">
        <f t="shared" si="9"/>
        <v>0.18347220113801005</v>
      </c>
      <c r="T12" s="312">
        <f>分析係数表!F15</f>
        <v>0.35842164855867914</v>
      </c>
      <c r="U12" s="309">
        <f t="shared" si="0"/>
        <v>6.5760408796575132E-2</v>
      </c>
      <c r="V12" s="316">
        <f>分析係数表!D15</f>
        <v>1.5678367482667734E-2</v>
      </c>
      <c r="W12" s="287">
        <f t="shared" si="1"/>
        <v>0</v>
      </c>
      <c r="X12" s="312">
        <f>分析係数表!E15</f>
        <v>1.5634458686506418E-2</v>
      </c>
      <c r="Y12" s="288">
        <f t="shared" si="2"/>
        <v>0</v>
      </c>
    </row>
    <row r="13" spans="1:25">
      <c r="A13" s="278">
        <v>9</v>
      </c>
      <c r="B13" s="268" t="s">
        <v>81</v>
      </c>
      <c r="C13" s="283"/>
      <c r="D13" s="312">
        <f>投入係数表!O13</f>
        <v>3.7280710535905208E-3</v>
      </c>
      <c r="E13" s="302">
        <f t="shared" si="3"/>
        <v>0.37280710535905209</v>
      </c>
      <c r="F13" s="312">
        <f>分析係数表!C16</f>
        <v>0.18770505348742417</v>
      </c>
      <c r="G13" s="302">
        <f t="shared" si="4"/>
        <v>6.9977777651912654E-2</v>
      </c>
      <c r="H13" s="302">
        <v>0.12215759451340009</v>
      </c>
      <c r="I13" s="302">
        <f t="shared" si="5"/>
        <v>0.12215759451340009</v>
      </c>
      <c r="J13" s="312">
        <f>分析係数表!G16</f>
        <v>1.5279579137581789E-2</v>
      </c>
      <c r="K13" s="304">
        <f t="shared" si="6"/>
        <v>1.8665166326241238E-3</v>
      </c>
      <c r="L13" s="49"/>
      <c r="M13" s="50"/>
      <c r="N13" s="314">
        <f>分析係数表!I16</f>
        <v>6.0242927132958465E-3</v>
      </c>
      <c r="O13" s="306">
        <f t="shared" si="7"/>
        <v>5.510098034699458E-2</v>
      </c>
      <c r="P13" s="312">
        <f>分析係数表!C16</f>
        <v>0.18770505348742417</v>
      </c>
      <c r="Q13" s="306">
        <f t="shared" si="8"/>
        <v>1.0342732463242126E-2</v>
      </c>
      <c r="R13" s="306">
        <v>2.0237281188638472E-2</v>
      </c>
      <c r="S13" s="307">
        <f t="shared" si="9"/>
        <v>0.14239487570203857</v>
      </c>
      <c r="T13" s="312">
        <f>分析係数表!F16</f>
        <v>0.2627694146106877</v>
      </c>
      <c r="U13" s="309">
        <f t="shared" si="0"/>
        <v>3.7417018131786314E-2</v>
      </c>
      <c r="V13" s="316">
        <f>分析係数表!D16</f>
        <v>1.0339400475073228E-2</v>
      </c>
      <c r="W13" s="287">
        <f t="shared" si="1"/>
        <v>0</v>
      </c>
      <c r="X13" s="312">
        <f>分析係数表!E16</f>
        <v>1.0339400475073228E-2</v>
      </c>
      <c r="Y13" s="288">
        <f t="shared" si="2"/>
        <v>0</v>
      </c>
    </row>
    <row r="14" spans="1:25">
      <c r="A14" s="278">
        <v>10</v>
      </c>
      <c r="B14" s="268" t="s">
        <v>82</v>
      </c>
      <c r="C14" s="283"/>
      <c r="D14" s="312">
        <f>投入係数表!O14</f>
        <v>2.8350959247498268E-3</v>
      </c>
      <c r="E14" s="302">
        <f t="shared" si="3"/>
        <v>0.2835095924749827</v>
      </c>
      <c r="F14" s="312">
        <f>分析係数表!C17</f>
        <v>0.24245613901755958</v>
      </c>
      <c r="G14" s="302">
        <f t="shared" si="4"/>
        <v>6.8738641165926068E-2</v>
      </c>
      <c r="H14" s="302">
        <v>0.10585632135007698</v>
      </c>
      <c r="I14" s="302">
        <f t="shared" si="5"/>
        <v>0.10585632135007698</v>
      </c>
      <c r="J14" s="312">
        <f>分析係数表!G17</f>
        <v>0.24054742090319753</v>
      </c>
      <c r="K14" s="304">
        <f t="shared" si="6"/>
        <v>2.5463465087061102E-2</v>
      </c>
      <c r="L14" s="49"/>
      <c r="M14" s="50"/>
      <c r="N14" s="314">
        <f>分析係数表!I17</f>
        <v>2.8816966460243139E-3</v>
      </c>
      <c r="O14" s="306">
        <f t="shared" si="7"/>
        <v>2.6357336506598161E-2</v>
      </c>
      <c r="P14" s="312">
        <f>分析係数表!C17</f>
        <v>0.24245613901755958</v>
      </c>
      <c r="Q14" s="306">
        <f t="shared" si="8"/>
        <v>6.3904980441763619E-3</v>
      </c>
      <c r="R14" s="306">
        <v>1.5690211529972777E-2</v>
      </c>
      <c r="S14" s="307">
        <f t="shared" si="9"/>
        <v>0.12154653288004977</v>
      </c>
      <c r="T14" s="312">
        <f>分析係数表!F17</f>
        <v>0.42825667105631338</v>
      </c>
      <c r="U14" s="309">
        <f t="shared" si="0"/>
        <v>5.2053113549646854E-2</v>
      </c>
      <c r="V14" s="316">
        <f>分析係数表!D17</f>
        <v>5.1560411778863557E-2</v>
      </c>
      <c r="W14" s="287">
        <f t="shared" si="1"/>
        <v>0</v>
      </c>
      <c r="X14" s="312">
        <f>分析係数表!E17</f>
        <v>4.9008807340167618E-2</v>
      </c>
      <c r="Y14" s="288">
        <f t="shared" si="2"/>
        <v>0</v>
      </c>
    </row>
    <row r="15" spans="1:25">
      <c r="A15" s="278">
        <v>11</v>
      </c>
      <c r="B15" s="268" t="s">
        <v>83</v>
      </c>
      <c r="C15" s="283"/>
      <c r="D15" s="312">
        <f>投入係数表!O15</f>
        <v>6.2908696296355617E-3</v>
      </c>
      <c r="E15" s="302">
        <f t="shared" si="3"/>
        <v>0.62908696296355615</v>
      </c>
      <c r="F15" s="312">
        <f>分析係数表!C18</f>
        <v>0.40831687749419565</v>
      </c>
      <c r="G15" s="302">
        <f t="shared" si="4"/>
        <v>0.25686682438958597</v>
      </c>
      <c r="H15" s="302">
        <v>0.2923717935439179</v>
      </c>
      <c r="I15" s="302">
        <f t="shared" si="5"/>
        <v>0.2923717935439179</v>
      </c>
      <c r="J15" s="312">
        <f>分析係数表!G18</f>
        <v>0.21766947174074985</v>
      </c>
      <c r="K15" s="304">
        <f t="shared" si="6"/>
        <v>6.3640413852600192E-2</v>
      </c>
      <c r="L15" s="49"/>
      <c r="M15" s="50"/>
      <c r="N15" s="314">
        <f>分析係数表!I18</f>
        <v>4.4543159123807785E-4</v>
      </c>
      <c r="O15" s="306">
        <f t="shared" si="7"/>
        <v>4.0741243035171447E-3</v>
      </c>
      <c r="P15" s="312">
        <f>分析係数表!C18</f>
        <v>0.40831687749419565</v>
      </c>
      <c r="Q15" s="306">
        <f t="shared" si="8"/>
        <v>1.6635337141353351E-3</v>
      </c>
      <c r="R15" s="306">
        <v>5.3409818527456821E-3</v>
      </c>
      <c r="S15" s="307">
        <f t="shared" si="9"/>
        <v>0.29771277539666358</v>
      </c>
      <c r="T15" s="312">
        <f>分析係数表!F18</f>
        <v>0.48997194925916815</v>
      </c>
      <c r="U15" s="309">
        <f t="shared" si="0"/>
        <v>0.14587090888046017</v>
      </c>
      <c r="V15" s="316">
        <f>分析係数表!D18</f>
        <v>3.8565313316438733E-2</v>
      </c>
      <c r="W15" s="287">
        <f t="shared" si="1"/>
        <v>0</v>
      </c>
      <c r="X15" s="312">
        <f>分析係数表!E18</f>
        <v>3.6576455199010559E-2</v>
      </c>
      <c r="Y15" s="288">
        <f t="shared" si="2"/>
        <v>0</v>
      </c>
    </row>
    <row r="16" spans="1:25">
      <c r="A16" s="278">
        <v>12</v>
      </c>
      <c r="B16" s="268" t="s">
        <v>84</v>
      </c>
      <c r="C16" s="283"/>
      <c r="D16" s="312">
        <f>投入係数表!O16</f>
        <v>6.0466028903562695E-4</v>
      </c>
      <c r="E16" s="302">
        <f t="shared" si="3"/>
        <v>6.0466028903562695E-2</v>
      </c>
      <c r="F16" s="312">
        <f>分析係数表!C19</f>
        <v>0.72110086081153413</v>
      </c>
      <c r="G16" s="302">
        <f t="shared" si="4"/>
        <v>4.360210549221416E-2</v>
      </c>
      <c r="H16" s="302">
        <v>0.11835955325728975</v>
      </c>
      <c r="I16" s="302">
        <f t="shared" si="5"/>
        <v>0.11835955325728975</v>
      </c>
      <c r="J16" s="312">
        <f>分析係数表!G19</f>
        <v>6.2445810408374151E-2</v>
      </c>
      <c r="K16" s="304">
        <f t="shared" si="6"/>
        <v>7.3910582227245791E-3</v>
      </c>
      <c r="L16" s="49"/>
      <c r="M16" s="50"/>
      <c r="N16" s="314">
        <f>分析係数表!I19</f>
        <v>-1.2604560155461526E-4</v>
      </c>
      <c r="O16" s="306">
        <f t="shared" si="7"/>
        <v>-1.1528716389822096E-3</v>
      </c>
      <c r="P16" s="312">
        <f>分析係数表!C19</f>
        <v>0.72110086081153413</v>
      </c>
      <c r="Q16" s="306">
        <f t="shared" si="8"/>
        <v>-8.3133673127527548E-4</v>
      </c>
      <c r="R16" s="306">
        <v>6.5753231232536739E-3</v>
      </c>
      <c r="S16" s="307">
        <f t="shared" si="9"/>
        <v>0.12493487638054343</v>
      </c>
      <c r="T16" s="312">
        <f>分析係数表!F19</f>
        <v>0.21331101927013058</v>
      </c>
      <c r="U16" s="309">
        <f t="shared" si="0"/>
        <v>2.6649985823121482E-2</v>
      </c>
      <c r="V16" s="316">
        <f>分析係数表!D19</f>
        <v>1.2736199640345095E-2</v>
      </c>
      <c r="W16" s="287">
        <f t="shared" si="1"/>
        <v>0</v>
      </c>
      <c r="X16" s="312">
        <f>分析係数表!E19</f>
        <v>1.2523714081279422E-2</v>
      </c>
      <c r="Y16" s="288">
        <f t="shared" si="2"/>
        <v>0</v>
      </c>
    </row>
    <row r="17" spans="1:25">
      <c r="A17" s="278">
        <v>13</v>
      </c>
      <c r="B17" s="268" t="s">
        <v>85</v>
      </c>
      <c r="C17" s="282">
        <f>'データ入力（最終需要額等）'!C18</f>
        <v>100</v>
      </c>
      <c r="D17" s="312">
        <f>投入係数表!O17</f>
        <v>0.51002094286961364</v>
      </c>
      <c r="E17" s="302">
        <f t="shared" si="3"/>
        <v>51.002094286961366</v>
      </c>
      <c r="F17" s="312">
        <f>分析係数表!C20</f>
        <v>4.9598906854145253E-2</v>
      </c>
      <c r="G17" s="302">
        <f t="shared" si="4"/>
        <v>2.5296481239053303</v>
      </c>
      <c r="H17" s="302">
        <v>2.5973359453962175</v>
      </c>
      <c r="I17" s="302">
        <f t="shared" si="5"/>
        <v>102.59733594539622</v>
      </c>
      <c r="J17" s="312">
        <f>分析係数表!G20</f>
        <v>0.11671945764775135</v>
      </c>
      <c r="K17" s="304">
        <f t="shared" si="6"/>
        <v>11.975105407650792</v>
      </c>
      <c r="L17" s="49"/>
      <c r="M17" s="50"/>
      <c r="N17" s="314">
        <f>分析係数表!I20</f>
        <v>7.0439320449493942E-4</v>
      </c>
      <c r="O17" s="306">
        <f t="shared" si="7"/>
        <v>6.4427075450319568E-3</v>
      </c>
      <c r="P17" s="312">
        <f>分析係数表!C20</f>
        <v>4.9598906854145253E-2</v>
      </c>
      <c r="Q17" s="306">
        <f t="shared" si="8"/>
        <v>3.1955125141453888E-4</v>
      </c>
      <c r="R17" s="306">
        <v>7.3184438938818082E-4</v>
      </c>
      <c r="S17" s="307">
        <f t="shared" si="9"/>
        <v>102.59806778978562</v>
      </c>
      <c r="T17" s="312">
        <f>分析係数表!F20</f>
        <v>0.2109583665362576</v>
      </c>
      <c r="U17" s="309">
        <f t="shared" si="0"/>
        <v>21.643920790709398</v>
      </c>
      <c r="V17" s="316">
        <f>分析係数表!D20</f>
        <v>3.0797631013066269E-2</v>
      </c>
      <c r="W17" s="287">
        <f t="shared" si="1"/>
        <v>3</v>
      </c>
      <c r="X17" s="312">
        <f>分析係数表!E20</f>
        <v>2.9972730221401771E-2</v>
      </c>
      <c r="Y17" s="288">
        <f t="shared" si="2"/>
        <v>3</v>
      </c>
    </row>
    <row r="18" spans="1:25">
      <c r="A18" s="278">
        <v>14</v>
      </c>
      <c r="B18" s="268" t="s">
        <v>86</v>
      </c>
      <c r="C18" s="283"/>
      <c r="D18" s="312">
        <f>投入係数表!O18</f>
        <v>1.870042085957866E-3</v>
      </c>
      <c r="E18" s="302">
        <f t="shared" si="3"/>
        <v>0.18700420859578659</v>
      </c>
      <c r="F18" s="312">
        <f>分析係数表!C21</f>
        <v>0.28411166756853934</v>
      </c>
      <c r="G18" s="302">
        <f t="shared" si="4"/>
        <v>5.3130077546483905E-2</v>
      </c>
      <c r="H18" s="302">
        <v>8.0509815899234977E-2</v>
      </c>
      <c r="I18" s="302">
        <f t="shared" si="5"/>
        <v>8.0509815899234977E-2</v>
      </c>
      <c r="J18" s="312">
        <f>分析係数表!G21</f>
        <v>0.29005387701730417</v>
      </c>
      <c r="K18" s="304">
        <f t="shared" si="6"/>
        <v>2.3352184239522501E-2</v>
      </c>
      <c r="L18" s="49"/>
      <c r="M18" s="50"/>
      <c r="N18" s="314">
        <f>分析係数表!I21</f>
        <v>2.3737267060065176E-3</v>
      </c>
      <c r="O18" s="306">
        <f t="shared" si="7"/>
        <v>2.1711207406660771E-2</v>
      </c>
      <c r="P18" s="312">
        <f>分析係数表!C21</f>
        <v>0.28411166756853934</v>
      </c>
      <c r="Q18" s="306">
        <f t="shared" si="8"/>
        <v>6.1684073412328136E-3</v>
      </c>
      <c r="R18" s="306">
        <v>1.1879668390725949E-2</v>
      </c>
      <c r="S18" s="307">
        <f t="shared" si="9"/>
        <v>9.2389484289960924E-2</v>
      </c>
      <c r="T18" s="312">
        <f>分析係数表!F21</f>
        <v>0.45791147145628314</v>
      </c>
      <c r="U18" s="309">
        <f t="shared" si="0"/>
        <v>4.2306204698303158E-2</v>
      </c>
      <c r="V18" s="316">
        <f>分析係数表!D21</f>
        <v>5.9847590028896828E-2</v>
      </c>
      <c r="W18" s="287">
        <f t="shared" si="1"/>
        <v>0</v>
      </c>
      <c r="X18" s="312">
        <f>分析係数表!E21</f>
        <v>5.4782163530779596E-2</v>
      </c>
      <c r="Y18" s="288">
        <f t="shared" si="2"/>
        <v>0</v>
      </c>
    </row>
    <row r="19" spans="1:25">
      <c r="A19" s="278">
        <v>15</v>
      </c>
      <c r="B19" s="268" t="s">
        <v>70</v>
      </c>
      <c r="C19" s="283"/>
      <c r="D19" s="312">
        <f>投入係数表!O19</f>
        <v>0</v>
      </c>
      <c r="E19" s="302">
        <f t="shared" si="3"/>
        <v>0</v>
      </c>
      <c r="F19" s="312">
        <f>分析係数表!C22</f>
        <v>0.28280144764930404</v>
      </c>
      <c r="G19" s="302">
        <f t="shared" si="4"/>
        <v>0</v>
      </c>
      <c r="H19" s="302">
        <v>7.7306359424989361E-3</v>
      </c>
      <c r="I19" s="302">
        <f t="shared" si="5"/>
        <v>7.7306359424989361E-3</v>
      </c>
      <c r="J19" s="312">
        <f>分析係数表!G22</f>
        <v>0.21325815420745545</v>
      </c>
      <c r="K19" s="304">
        <f t="shared" si="6"/>
        <v>1.6486211519471357E-3</v>
      </c>
      <c r="L19" s="49"/>
      <c r="M19" s="50"/>
      <c r="N19" s="314">
        <f>分析係数表!I22</f>
        <v>5.2408897921031505E-5</v>
      </c>
      <c r="O19" s="306">
        <f t="shared" si="7"/>
        <v>4.7935613221133103E-4</v>
      </c>
      <c r="P19" s="312">
        <f>分析係数表!C22</f>
        <v>0.28280144764930404</v>
      </c>
      <c r="Q19" s="306">
        <f t="shared" si="8"/>
        <v>1.355626081289356E-4</v>
      </c>
      <c r="R19" s="306">
        <v>2.0434323583228978E-3</v>
      </c>
      <c r="S19" s="307">
        <f t="shared" si="9"/>
        <v>9.7740683008218331E-3</v>
      </c>
      <c r="T19" s="312">
        <f>分析係数表!F22</f>
        <v>0.43073258580094059</v>
      </c>
      <c r="U19" s="309">
        <f t="shared" si="0"/>
        <v>4.2100097130079936E-3</v>
      </c>
      <c r="V19" s="316">
        <f>分析係数表!D22</f>
        <v>2.2938556731137788E-2</v>
      </c>
      <c r="W19" s="287">
        <f t="shared" si="1"/>
        <v>0</v>
      </c>
      <c r="X19" s="312">
        <f>分析係数表!E22</f>
        <v>2.2183368519679003E-2</v>
      </c>
      <c r="Y19" s="288">
        <f t="shared" si="2"/>
        <v>0</v>
      </c>
    </row>
    <row r="20" spans="1:25">
      <c r="A20" s="278">
        <v>16</v>
      </c>
      <c r="B20" s="268" t="s">
        <v>71</v>
      </c>
      <c r="C20" s="283"/>
      <c r="D20" s="312">
        <f>投入係数表!O20</f>
        <v>1.4015304712746318E-4</v>
      </c>
      <c r="E20" s="302">
        <f t="shared" si="3"/>
        <v>1.4015304712746318E-2</v>
      </c>
      <c r="F20" s="312">
        <f>分析係数表!C23</f>
        <v>0.31843177703160996</v>
      </c>
      <c r="G20" s="302">
        <f t="shared" si="4"/>
        <v>4.4629183853193075E-3</v>
      </c>
      <c r="H20" s="302">
        <v>1.4280705770248247E-2</v>
      </c>
      <c r="I20" s="302">
        <f t="shared" si="5"/>
        <v>1.4280705770248247E-2</v>
      </c>
      <c r="J20" s="312">
        <f>分析係数表!G23</f>
        <v>0.24379890925547271</v>
      </c>
      <c r="K20" s="304">
        <f t="shared" si="6"/>
        <v>3.4816204901848579E-3</v>
      </c>
      <c r="L20" s="49"/>
      <c r="M20" s="50"/>
      <c r="N20" s="314">
        <f>分析係数表!I23</f>
        <v>7.2227388731505603E-6</v>
      </c>
      <c r="O20" s="306">
        <f t="shared" si="7"/>
        <v>6.6062525783746462E-5</v>
      </c>
      <c r="P20" s="312">
        <f>分析係数表!C23</f>
        <v>0.31843177703160996</v>
      </c>
      <c r="Q20" s="306">
        <f t="shared" si="8"/>
        <v>2.1036407480514937E-5</v>
      </c>
      <c r="R20" s="306">
        <v>2.0154828910803374E-3</v>
      </c>
      <c r="S20" s="307">
        <f t="shared" si="9"/>
        <v>1.6296188661328585E-2</v>
      </c>
      <c r="T20" s="312">
        <f>分析係数表!F23</f>
        <v>0.43764444987651224</v>
      </c>
      <c r="U20" s="309">
        <f t="shared" si="0"/>
        <v>7.1319365217710051E-3</v>
      </c>
      <c r="V20" s="316">
        <f>分析係数表!D23</f>
        <v>3.7770855561684982E-2</v>
      </c>
      <c r="W20" s="287">
        <f t="shared" si="1"/>
        <v>0</v>
      </c>
      <c r="X20" s="312">
        <f>分析係数表!E23</f>
        <v>3.6503495425501575E-2</v>
      </c>
      <c r="Y20" s="288">
        <f t="shared" si="2"/>
        <v>0</v>
      </c>
    </row>
    <row r="21" spans="1:25">
      <c r="A21" s="278">
        <v>17</v>
      </c>
      <c r="B21" s="268" t="s">
        <v>72</v>
      </c>
      <c r="C21" s="283"/>
      <c r="D21" s="312">
        <f>投入係数表!O21</f>
        <v>0</v>
      </c>
      <c r="E21" s="302">
        <f t="shared" si="3"/>
        <v>0</v>
      </c>
      <c r="F21" s="312">
        <f>分析係数表!C24</f>
        <v>6.5709335168878003E-2</v>
      </c>
      <c r="G21" s="302">
        <f t="shared" si="4"/>
        <v>0</v>
      </c>
      <c r="H21" s="302">
        <v>7.0016753409393381E-4</v>
      </c>
      <c r="I21" s="302">
        <f t="shared" si="5"/>
        <v>7.0016753409393381E-4</v>
      </c>
      <c r="J21" s="312">
        <f>分析係数表!G24</f>
        <v>0.24633125110096343</v>
      </c>
      <c r="K21" s="304">
        <f t="shared" si="6"/>
        <v>1.7247314465363518E-4</v>
      </c>
      <c r="L21" s="49"/>
      <c r="M21" s="50"/>
      <c r="N21" s="314">
        <f>分析係数表!I24</f>
        <v>2.8080599423907303E-4</v>
      </c>
      <c r="O21" s="306">
        <f t="shared" si="7"/>
        <v>2.5683820999827284E-3</v>
      </c>
      <c r="P21" s="312">
        <f>分析係数表!C24</f>
        <v>6.5709335168878003E-2</v>
      </c>
      <c r="Q21" s="306">
        <f t="shared" si="8"/>
        <v>1.6876668024951182E-4</v>
      </c>
      <c r="R21" s="306">
        <v>7.7278668540690031E-4</v>
      </c>
      <c r="S21" s="307">
        <f t="shared" si="9"/>
        <v>1.472954219500834E-3</v>
      </c>
      <c r="T21" s="312">
        <f>分析係数表!F24</f>
        <v>0.36721364788140759</v>
      </c>
      <c r="U21" s="309">
        <f t="shared" si="0"/>
        <v>5.4088889210521284E-4</v>
      </c>
      <c r="V21" s="316">
        <f>分析係数表!D24</f>
        <v>3.9309475738153632E-2</v>
      </c>
      <c r="W21" s="287">
        <f t="shared" si="1"/>
        <v>0</v>
      </c>
      <c r="X21" s="312">
        <f>分析係数表!E24</f>
        <v>3.8550657867992791E-2</v>
      </c>
      <c r="Y21" s="288">
        <f t="shared" si="2"/>
        <v>0</v>
      </c>
    </row>
    <row r="22" spans="1:25">
      <c r="A22" s="278">
        <v>18</v>
      </c>
      <c r="B22" s="268" t="s">
        <v>87</v>
      </c>
      <c r="C22" s="283"/>
      <c r="D22" s="312">
        <f>投入係数表!O22</f>
        <v>4.4048100525774143E-5</v>
      </c>
      <c r="E22" s="302">
        <f t="shared" si="3"/>
        <v>4.4048100525774141E-3</v>
      </c>
      <c r="F22" s="312">
        <f>分析係数表!C25</f>
        <v>0.13092441386923714</v>
      </c>
      <c r="G22" s="302">
        <f t="shared" si="4"/>
        <v>5.7669717433902156E-4</v>
      </c>
      <c r="H22" s="302">
        <v>5.0480181019550846E-3</v>
      </c>
      <c r="I22" s="302">
        <f t="shared" si="5"/>
        <v>5.0480181019550846E-3</v>
      </c>
      <c r="J22" s="312">
        <f>分析係数表!G25</f>
        <v>0.2605848403511512</v>
      </c>
      <c r="K22" s="304">
        <f t="shared" si="6"/>
        <v>1.315436991187687E-3</v>
      </c>
      <c r="L22" s="49"/>
      <c r="M22" s="50"/>
      <c r="N22" s="314">
        <f>分析係数表!I25</f>
        <v>9.8123550057191766E-5</v>
      </c>
      <c r="O22" s="306">
        <f t="shared" si="7"/>
        <v>8.9748358198894589E-4</v>
      </c>
      <c r="P22" s="312">
        <f>分析係数表!C25</f>
        <v>0.13092441386923714</v>
      </c>
      <c r="Q22" s="306">
        <f t="shared" si="8"/>
        <v>1.1750251192916617E-4</v>
      </c>
      <c r="R22" s="306">
        <v>3.0111456509971978E-3</v>
      </c>
      <c r="S22" s="307">
        <f t="shared" si="9"/>
        <v>8.0591637529522815E-3</v>
      </c>
      <c r="T22" s="312">
        <f>分析係数表!F25</f>
        <v>0.33318683873123567</v>
      </c>
      <c r="U22" s="309">
        <f t="shared" si="0"/>
        <v>2.6852072936635316E-3</v>
      </c>
      <c r="V22" s="316">
        <f>分析係数表!D25</f>
        <v>4.284059086963312E-2</v>
      </c>
      <c r="W22" s="287">
        <f t="shared" si="1"/>
        <v>0</v>
      </c>
      <c r="X22" s="312">
        <f>分析係数表!E25</f>
        <v>4.249917369780222E-2</v>
      </c>
      <c r="Y22" s="288">
        <f t="shared" si="2"/>
        <v>0</v>
      </c>
    </row>
    <row r="23" spans="1:25">
      <c r="A23" s="278">
        <v>19</v>
      </c>
      <c r="B23" s="268" t="s">
        <v>88</v>
      </c>
      <c r="C23" s="283"/>
      <c r="D23" s="312">
        <f>投入係数表!O23</f>
        <v>4.0043727750703768E-6</v>
      </c>
      <c r="E23" s="302">
        <f t="shared" si="3"/>
        <v>4.0043727750703766E-4</v>
      </c>
      <c r="F23" s="312">
        <f>分析係数表!C26</f>
        <v>0.15308736674872969</v>
      </c>
      <c r="G23" s="302">
        <f t="shared" si="4"/>
        <v>6.1301888361582716E-5</v>
      </c>
      <c r="H23" s="302">
        <v>3.0785425863833742E-3</v>
      </c>
      <c r="I23" s="302">
        <f t="shared" si="5"/>
        <v>3.0785425863833742E-3</v>
      </c>
      <c r="J23" s="312">
        <f>分析係数表!G26</f>
        <v>0.20415569699579933</v>
      </c>
      <c r="K23" s="304">
        <f t="shared" si="6"/>
        <v>6.2850200745434852E-4</v>
      </c>
      <c r="L23" s="49"/>
      <c r="M23" s="50"/>
      <c r="N23" s="314">
        <f>分析係数表!I26</f>
        <v>8.8175548492147558E-3</v>
      </c>
      <c r="O23" s="306">
        <f t="shared" si="7"/>
        <v>8.0649453733021015E-2</v>
      </c>
      <c r="P23" s="312">
        <f>分析係数表!C26</f>
        <v>0.15308736674872969</v>
      </c>
      <c r="Q23" s="306">
        <f t="shared" si="8"/>
        <v>1.2346412501711696E-2</v>
      </c>
      <c r="R23" s="306">
        <v>1.3557107515698521E-2</v>
      </c>
      <c r="S23" s="307">
        <f t="shared" si="9"/>
        <v>1.6635650102081893E-2</v>
      </c>
      <c r="T23" s="312">
        <f>分析係数表!F26</f>
        <v>0.33811565690794865</v>
      </c>
      <c r="U23" s="309">
        <f t="shared" si="0"/>
        <v>5.6247737623562021E-3</v>
      </c>
      <c r="V23" s="316">
        <f>分析係数表!D26</f>
        <v>3.3929737559631502E-2</v>
      </c>
      <c r="W23" s="287">
        <f t="shared" si="1"/>
        <v>0</v>
      </c>
      <c r="X23" s="312">
        <f>分析係数表!E26</f>
        <v>3.3531988342571602E-2</v>
      </c>
      <c r="Y23" s="288">
        <f t="shared" si="2"/>
        <v>0</v>
      </c>
    </row>
    <row r="24" spans="1:25">
      <c r="A24" s="278">
        <v>20</v>
      </c>
      <c r="B24" s="268" t="s">
        <v>89</v>
      </c>
      <c r="C24" s="283"/>
      <c r="D24" s="312">
        <f>投入係数表!O24</f>
        <v>0</v>
      </c>
      <c r="E24" s="302">
        <f t="shared" si="3"/>
        <v>0</v>
      </c>
      <c r="F24" s="312">
        <f>分析係数表!C27</f>
        <v>0.18884998044104273</v>
      </c>
      <c r="G24" s="302">
        <f t="shared" si="4"/>
        <v>0</v>
      </c>
      <c r="H24" s="302">
        <v>7.9400508164203447E-4</v>
      </c>
      <c r="I24" s="302">
        <f t="shared" si="5"/>
        <v>7.9400508164203447E-4</v>
      </c>
      <c r="J24" s="312">
        <f>分析係数表!G27</f>
        <v>0.16481626532719168</v>
      </c>
      <c r="K24" s="304">
        <f t="shared" si="6"/>
        <v>1.3086495220705204E-4</v>
      </c>
      <c r="L24" s="49"/>
      <c r="M24" s="50"/>
      <c r="N24" s="314">
        <f>分析係数表!I27</f>
        <v>2.2388024205688101E-2</v>
      </c>
      <c r="O24" s="306">
        <f t="shared" si="7"/>
        <v>0.20477127199398057</v>
      </c>
      <c r="P24" s="312">
        <f>分析係数表!C27</f>
        <v>0.18884998044104273</v>
      </c>
      <c r="Q24" s="306">
        <f t="shared" si="8"/>
        <v>3.8671050710950672E-2</v>
      </c>
      <c r="R24" s="306">
        <v>3.9009020091249492E-2</v>
      </c>
      <c r="S24" s="307">
        <f t="shared" si="9"/>
        <v>3.9803025172891526E-2</v>
      </c>
      <c r="T24" s="312">
        <f>分析係数表!F27</f>
        <v>0.29536956526946395</v>
      </c>
      <c r="U24" s="309">
        <f t="shared" si="0"/>
        <v>1.17566022417265E-2</v>
      </c>
      <c r="V24" s="316">
        <f>分析係数表!D27</f>
        <v>2.042747265118797E-2</v>
      </c>
      <c r="W24" s="287">
        <f t="shared" si="1"/>
        <v>0</v>
      </c>
      <c r="X24" s="312">
        <f>分析係数表!E27</f>
        <v>2.035082172191522E-2</v>
      </c>
      <c r="Y24" s="288">
        <f t="shared" si="2"/>
        <v>0</v>
      </c>
    </row>
    <row r="25" spans="1:25">
      <c r="A25" s="278">
        <v>21</v>
      </c>
      <c r="B25" s="268" t="s">
        <v>90</v>
      </c>
      <c r="C25" s="283"/>
      <c r="D25" s="312">
        <f>投入係数表!O25</f>
        <v>0</v>
      </c>
      <c r="E25" s="302">
        <f t="shared" si="3"/>
        <v>0</v>
      </c>
      <c r="F25" s="312">
        <f>分析係数表!C28</f>
        <v>0.2115566871254172</v>
      </c>
      <c r="G25" s="302">
        <f t="shared" si="4"/>
        <v>0</v>
      </c>
      <c r="H25" s="302">
        <v>1.5643756676549467E-2</v>
      </c>
      <c r="I25" s="302">
        <f t="shared" si="5"/>
        <v>1.5643756676549467E-2</v>
      </c>
      <c r="J25" s="312">
        <f>分析係数表!G28</f>
        <v>0.18177207604774032</v>
      </c>
      <c r="K25" s="304">
        <f t="shared" si="6"/>
        <v>2.8435981282820951E-3</v>
      </c>
      <c r="L25" s="49"/>
      <c r="M25" s="50"/>
      <c r="N25" s="314">
        <f>分析係数表!I28</f>
        <v>7.2231792840574596E-3</v>
      </c>
      <c r="O25" s="306">
        <f t="shared" si="7"/>
        <v>6.6066553986538157E-2</v>
      </c>
      <c r="P25" s="312">
        <f>分析係数表!C28</f>
        <v>0.2115566871254172</v>
      </c>
      <c r="Q25" s="306">
        <f t="shared" si="8"/>
        <v>1.3976821291184537E-2</v>
      </c>
      <c r="R25" s="306">
        <v>1.8245987780747781E-2</v>
      </c>
      <c r="S25" s="307">
        <f t="shared" si="9"/>
        <v>3.3889744457297248E-2</v>
      </c>
      <c r="T25" s="312">
        <f>分析係数表!F28</f>
        <v>0.29628808224417325</v>
      </c>
      <c r="U25" s="309">
        <f t="shared" si="0"/>
        <v>1.0041127392997701E-2</v>
      </c>
      <c r="V25" s="316">
        <f>分析係数表!D28</f>
        <v>3.0551159487848582E-2</v>
      </c>
      <c r="W25" s="287">
        <f t="shared" si="1"/>
        <v>0</v>
      </c>
      <c r="X25" s="312">
        <f>分析係数表!E28</f>
        <v>3.018459578819983E-2</v>
      </c>
      <c r="Y25" s="288">
        <f t="shared" si="2"/>
        <v>0</v>
      </c>
    </row>
    <row r="26" spans="1:25">
      <c r="A26" s="278">
        <v>22</v>
      </c>
      <c r="B26" s="268" t="s">
        <v>64</v>
      </c>
      <c r="C26" s="283"/>
      <c r="D26" s="312">
        <f>投入係数表!O26</f>
        <v>2.6589035226467304E-2</v>
      </c>
      <c r="E26" s="302">
        <f t="shared" si="3"/>
        <v>2.6589035226467304</v>
      </c>
      <c r="F26" s="312">
        <f>分析係数表!C29</f>
        <v>0.4024048564090591</v>
      </c>
      <c r="G26" s="302">
        <f t="shared" si="4"/>
        <v>1.0699556902361989</v>
      </c>
      <c r="H26" s="302">
        <v>1.154731651932636</v>
      </c>
      <c r="I26" s="302">
        <f t="shared" si="5"/>
        <v>1.154731651932636</v>
      </c>
      <c r="J26" s="312">
        <f>分析係数表!G29</f>
        <v>0.28848634430593861</v>
      </c>
      <c r="K26" s="304">
        <f t="shared" si="6"/>
        <v>0.33312431292040373</v>
      </c>
      <c r="L26" s="49"/>
      <c r="M26" s="50"/>
      <c r="N26" s="314">
        <f>分析係数表!I29</f>
        <v>7.7130042947109994E-3</v>
      </c>
      <c r="O26" s="306">
        <f t="shared" si="7"/>
        <v>7.0546721131457837E-2</v>
      </c>
      <c r="P26" s="312">
        <f>分析係数表!C29</f>
        <v>0.4024048564090591</v>
      </c>
      <c r="Q26" s="306">
        <f t="shared" si="8"/>
        <v>2.8388343187034225E-2</v>
      </c>
      <c r="R26" s="306">
        <v>4.6116089456998036E-2</v>
      </c>
      <c r="S26" s="307">
        <f t="shared" si="9"/>
        <v>1.2008477413896341</v>
      </c>
      <c r="T26" s="312">
        <f>分析係数表!F29</f>
        <v>0.40202182464221792</v>
      </c>
      <c r="U26" s="309">
        <f t="shared" si="0"/>
        <v>0.48276700011094692</v>
      </c>
      <c r="V26" s="316">
        <f>分析係数表!D29</f>
        <v>7.9194780809421356E-2</v>
      </c>
      <c r="W26" s="287">
        <f t="shared" si="1"/>
        <v>0</v>
      </c>
      <c r="X26" s="312">
        <f>分析係数表!E29</f>
        <v>6.5944675090492746E-2</v>
      </c>
      <c r="Y26" s="288">
        <f t="shared" si="2"/>
        <v>0</v>
      </c>
    </row>
    <row r="27" spans="1:25">
      <c r="A27" s="278">
        <v>23</v>
      </c>
      <c r="B27" s="268" t="s">
        <v>91</v>
      </c>
      <c r="C27" s="283"/>
      <c r="D27" s="312">
        <f>投入係数表!O27</f>
        <v>3.1514413739803866E-3</v>
      </c>
      <c r="E27" s="302">
        <f t="shared" si="3"/>
        <v>0.31514413739803865</v>
      </c>
      <c r="F27" s="312">
        <f>分析係数表!C30</f>
        <v>1</v>
      </c>
      <c r="G27" s="302">
        <f t="shared" si="4"/>
        <v>0.31514413739803865</v>
      </c>
      <c r="H27" s="302">
        <v>0.46782900096906183</v>
      </c>
      <c r="I27" s="302">
        <f t="shared" si="5"/>
        <v>0.46782900096906183</v>
      </c>
      <c r="J27" s="312">
        <f>分析係数表!G30</f>
        <v>0.33838967095036887</v>
      </c>
      <c r="K27" s="304">
        <f t="shared" si="6"/>
        <v>0.15830850169896063</v>
      </c>
      <c r="L27" s="49"/>
      <c r="M27" s="50"/>
      <c r="N27" s="314">
        <f>分析係数表!I30</f>
        <v>0</v>
      </c>
      <c r="O27" s="306">
        <f t="shared" si="7"/>
        <v>0</v>
      </c>
      <c r="P27" s="312">
        <f>分析係数表!C30</f>
        <v>1</v>
      </c>
      <c r="Q27" s="306">
        <f t="shared" si="8"/>
        <v>0</v>
      </c>
      <c r="R27" s="306">
        <v>6.3714441294534102E-2</v>
      </c>
      <c r="S27" s="307">
        <f t="shared" si="9"/>
        <v>0.53154344226359596</v>
      </c>
      <c r="T27" s="312">
        <f>分析係数表!F30</f>
        <v>0.46362091424568164</v>
      </c>
      <c r="U27" s="309">
        <f t="shared" si="0"/>
        <v>0.24643465666354505</v>
      </c>
      <c r="V27" s="316">
        <f>分析係数表!D30</f>
        <v>7.3824536053885614E-2</v>
      </c>
      <c r="W27" s="287">
        <f t="shared" si="1"/>
        <v>0</v>
      </c>
      <c r="X27" s="312">
        <f>分析係数表!E30</f>
        <v>5.6949248710145881E-2</v>
      </c>
      <c r="Y27" s="288">
        <f t="shared" si="2"/>
        <v>0</v>
      </c>
    </row>
    <row r="28" spans="1:25">
      <c r="A28" s="278">
        <v>24</v>
      </c>
      <c r="B28" s="268" t="s">
        <v>92</v>
      </c>
      <c r="C28" s="283"/>
      <c r="D28" s="312">
        <f>投入係数表!O28</f>
        <v>3.1266142627749502E-2</v>
      </c>
      <c r="E28" s="302">
        <f t="shared" si="3"/>
        <v>3.1266142627749502</v>
      </c>
      <c r="F28" s="312">
        <f>分析係数表!C31</f>
        <v>0.99932498158227889</v>
      </c>
      <c r="G28" s="302">
        <f t="shared" si="4"/>
        <v>3.1245037405624676</v>
      </c>
      <c r="H28" s="302">
        <v>3.6785705244504552</v>
      </c>
      <c r="I28" s="302">
        <f t="shared" si="5"/>
        <v>3.6785705244504552</v>
      </c>
      <c r="J28" s="312">
        <f>分析係数表!G31</f>
        <v>7.0262508387801376E-2</v>
      </c>
      <c r="K28" s="304">
        <f t="shared" si="6"/>
        <v>0.25846559232931904</v>
      </c>
      <c r="L28" s="49"/>
      <c r="M28" s="50"/>
      <c r="N28" s="314">
        <f>分析係数表!I31</f>
        <v>3.314462019579964E-2</v>
      </c>
      <c r="O28" s="306">
        <f t="shared" si="7"/>
        <v>0.30315609697826246</v>
      </c>
      <c r="P28" s="312">
        <f>分析係数表!C31</f>
        <v>0.99932498158227889</v>
      </c>
      <c r="Q28" s="306">
        <f t="shared" si="8"/>
        <v>0.30295146102935766</v>
      </c>
      <c r="R28" s="306">
        <v>0.41941834333115718</v>
      </c>
      <c r="S28" s="307">
        <f t="shared" si="9"/>
        <v>4.0979888677816128</v>
      </c>
      <c r="T28" s="312">
        <f>分析係数表!F31</f>
        <v>0.39948542779773355</v>
      </c>
      <c r="U28" s="309">
        <f t="shared" si="0"/>
        <v>1.6370868359560873</v>
      </c>
      <c r="V28" s="316">
        <f>分析係数表!D31</f>
        <v>2.9145126840892164E-3</v>
      </c>
      <c r="W28" s="287">
        <f t="shared" si="1"/>
        <v>0</v>
      </c>
      <c r="X28" s="312">
        <f>分析係数表!E31</f>
        <v>2.9145126840892164E-3</v>
      </c>
      <c r="Y28" s="288">
        <f t="shared" si="2"/>
        <v>0</v>
      </c>
    </row>
    <row r="29" spans="1:25">
      <c r="A29" s="278">
        <v>25</v>
      </c>
      <c r="B29" s="268" t="s">
        <v>1</v>
      </c>
      <c r="C29" s="283"/>
      <c r="D29" s="312">
        <f>投入係数表!O29</f>
        <v>7.2879584506280854E-4</v>
      </c>
      <c r="E29" s="302">
        <f t="shared" si="3"/>
        <v>7.2879584506280848E-2</v>
      </c>
      <c r="F29" s="312">
        <f>分析係数表!C32</f>
        <v>0.9998360837770528</v>
      </c>
      <c r="G29" s="302">
        <f t="shared" si="4"/>
        <v>7.286763836005862E-2</v>
      </c>
      <c r="H29" s="302">
        <v>0.10101923735862982</v>
      </c>
      <c r="I29" s="302">
        <f t="shared" si="5"/>
        <v>0.10101923735862982</v>
      </c>
      <c r="J29" s="312">
        <f>分析係数表!G32</f>
        <v>0.11380414292785156</v>
      </c>
      <c r="K29" s="304">
        <f t="shared" si="6"/>
        <v>1.149640772682407E-2</v>
      </c>
      <c r="L29" s="49"/>
      <c r="M29" s="50"/>
      <c r="N29" s="314">
        <f>分析係数表!I32</f>
        <v>7.2296973654795713E-3</v>
      </c>
      <c r="O29" s="306">
        <f t="shared" si="7"/>
        <v>6.612617138785519E-2</v>
      </c>
      <c r="P29" s="312">
        <f>分析係数表!C32</f>
        <v>0.9998360837770528</v>
      </c>
      <c r="Q29" s="306">
        <f t="shared" si="8"/>
        <v>6.6115332235603327E-2</v>
      </c>
      <c r="R29" s="306">
        <v>8.9284210348987814E-2</v>
      </c>
      <c r="S29" s="307">
        <f t="shared" si="9"/>
        <v>0.19030344770761765</v>
      </c>
      <c r="T29" s="312">
        <f>分析係数表!F32</f>
        <v>0.44272670787830282</v>
      </c>
      <c r="U29" s="309">
        <f t="shared" si="0"/>
        <v>8.4252418901484313E-2</v>
      </c>
      <c r="V29" s="316">
        <f>分析係数表!D32</f>
        <v>2.1120085933633119E-2</v>
      </c>
      <c r="W29" s="287">
        <f t="shared" si="1"/>
        <v>0</v>
      </c>
      <c r="X29" s="312">
        <f>分析係数表!E32</f>
        <v>2.1120085933633119E-2</v>
      </c>
      <c r="Y29" s="288">
        <f t="shared" si="2"/>
        <v>0</v>
      </c>
    </row>
    <row r="30" spans="1:25">
      <c r="A30" s="278">
        <v>26</v>
      </c>
      <c r="B30" s="268" t="s">
        <v>2</v>
      </c>
      <c r="C30" s="283"/>
      <c r="D30" s="312">
        <f>投入係数表!O30</f>
        <v>6.80743371761964E-5</v>
      </c>
      <c r="E30" s="302">
        <f t="shared" si="3"/>
        <v>6.8074337176196398E-3</v>
      </c>
      <c r="F30" s="312">
        <f>分析係数表!C33</f>
        <v>0.99108509199615646</v>
      </c>
      <c r="G30" s="302">
        <f t="shared" si="4"/>
        <v>6.7467460722847985E-3</v>
      </c>
      <c r="H30" s="302">
        <v>9.766094435515793E-2</v>
      </c>
      <c r="I30" s="302">
        <f t="shared" si="5"/>
        <v>9.766094435515793E-2</v>
      </c>
      <c r="J30" s="312">
        <f>分析係数表!G33</f>
        <v>0.4529749017181946</v>
      </c>
      <c r="K30" s="304">
        <f t="shared" si="6"/>
        <v>4.4237956670983736E-2</v>
      </c>
      <c r="L30" s="49"/>
      <c r="M30" s="50"/>
      <c r="N30" s="314">
        <f>分析係数表!I33</f>
        <v>7.7168799106917146E-4</v>
      </c>
      <c r="O30" s="306">
        <f t="shared" si="7"/>
        <v>7.0582169316024722E-3</v>
      </c>
      <c r="P30" s="312">
        <f>分析係数表!C33</f>
        <v>0.99108509199615646</v>
      </c>
      <c r="Q30" s="306">
        <f t="shared" si="8"/>
        <v>6.9952935769860653E-3</v>
      </c>
      <c r="R30" s="306">
        <v>4.2562851588479646E-2</v>
      </c>
      <c r="S30" s="307">
        <f t="shared" si="9"/>
        <v>0.14022379594363757</v>
      </c>
      <c r="T30" s="312">
        <f>分析係数表!F33</f>
        <v>0.63278689994307047</v>
      </c>
      <c r="U30" s="309">
        <f t="shared" si="0"/>
        <v>8.8731781133424115E-2</v>
      </c>
      <c r="V30" s="316">
        <f>分析係数表!D33</f>
        <v>8.7702783269007503E-2</v>
      </c>
      <c r="W30" s="287">
        <f t="shared" si="1"/>
        <v>0</v>
      </c>
      <c r="X30" s="312">
        <f>分析係数表!E33</f>
        <v>8.4336323251883824E-2</v>
      </c>
      <c r="Y30" s="288">
        <f t="shared" si="2"/>
        <v>0</v>
      </c>
    </row>
    <row r="31" spans="1:25">
      <c r="A31" s="278">
        <v>27</v>
      </c>
      <c r="B31" s="268" t="s">
        <v>65</v>
      </c>
      <c r="C31" s="283"/>
      <c r="D31" s="312">
        <f>投入係数表!O31</f>
        <v>2.495525113423859E-2</v>
      </c>
      <c r="E31" s="302">
        <f t="shared" si="3"/>
        <v>2.495525113423859</v>
      </c>
      <c r="F31" s="312">
        <f>分析係数表!C34</f>
        <v>0.24606089914510665</v>
      </c>
      <c r="G31" s="302">
        <f t="shared" si="4"/>
        <v>0.61405115324826898</v>
      </c>
      <c r="H31" s="302">
        <v>0.69388260909822819</v>
      </c>
      <c r="I31" s="302">
        <f t="shared" si="5"/>
        <v>0.69388260909822819</v>
      </c>
      <c r="J31" s="312">
        <f>分析係数表!G34</f>
        <v>0.43749758717185111</v>
      </c>
      <c r="K31" s="304">
        <f t="shared" si="6"/>
        <v>0.30357196726098357</v>
      </c>
      <c r="L31" s="49"/>
      <c r="M31" s="50"/>
      <c r="N31" s="314">
        <f>分析係数表!I34</f>
        <v>0.137069350800852</v>
      </c>
      <c r="O31" s="306">
        <f t="shared" si="7"/>
        <v>1.2536999717799318</v>
      </c>
      <c r="P31" s="312">
        <f>分析係数表!C34</f>
        <v>0.24606089914510665</v>
      </c>
      <c r="Q31" s="306">
        <f t="shared" si="8"/>
        <v>0.30848654231436484</v>
      </c>
      <c r="R31" s="306">
        <v>0.34316846050185723</v>
      </c>
      <c r="S31" s="307">
        <f t="shared" si="9"/>
        <v>1.0370510696000854</v>
      </c>
      <c r="T31" s="312">
        <f>分析係数表!F34</f>
        <v>0.68044247766447119</v>
      </c>
      <c r="U31" s="309">
        <f t="shared" si="0"/>
        <v>0.70565359926327209</v>
      </c>
      <c r="V31" s="316">
        <f>分析係数表!D34</f>
        <v>0.15389009392691583</v>
      </c>
      <c r="W31" s="287">
        <f t="shared" si="1"/>
        <v>0</v>
      </c>
      <c r="X31" s="312">
        <f>分析係数表!E34</f>
        <v>0.1433320704064108</v>
      </c>
      <c r="Y31" s="288">
        <f t="shared" si="2"/>
        <v>0</v>
      </c>
    </row>
    <row r="32" spans="1:25">
      <c r="A32" s="278">
        <v>28</v>
      </c>
      <c r="B32" s="268" t="s">
        <v>66</v>
      </c>
      <c r="C32" s="283"/>
      <c r="D32" s="312">
        <f>投入係数表!O32</f>
        <v>7.1878491312513263E-3</v>
      </c>
      <c r="E32" s="302">
        <f t="shared" si="3"/>
        <v>0.7187849131251326</v>
      </c>
      <c r="F32" s="312">
        <f>分析係数表!C35</f>
        <v>0.75377646979277246</v>
      </c>
      <c r="G32" s="302">
        <f t="shared" si="4"/>
        <v>0.54180315435576709</v>
      </c>
      <c r="H32" s="302">
        <v>0.78391262474665224</v>
      </c>
      <c r="I32" s="302">
        <f t="shared" si="5"/>
        <v>0.78391262474665224</v>
      </c>
      <c r="J32" s="312">
        <f>分析係数表!G35</f>
        <v>0.30282397072447498</v>
      </c>
      <c r="K32" s="304">
        <f t="shared" si="6"/>
        <v>0.23738753372682656</v>
      </c>
      <c r="L32" s="49"/>
      <c r="M32" s="50"/>
      <c r="N32" s="314">
        <f>分析係数表!I35</f>
        <v>5.7629969222324183E-2</v>
      </c>
      <c r="O32" s="306">
        <f t="shared" si="7"/>
        <v>0.52711047630683805</v>
      </c>
      <c r="P32" s="312">
        <f>分析係数表!C35</f>
        <v>0.75377646979277246</v>
      </c>
      <c r="Q32" s="306">
        <f t="shared" si="8"/>
        <v>0.39732347402135521</v>
      </c>
      <c r="R32" s="306">
        <v>0.61624835458869887</v>
      </c>
      <c r="S32" s="307">
        <f t="shared" si="9"/>
        <v>1.4001609793353511</v>
      </c>
      <c r="T32" s="312">
        <f>分析係数表!F35</f>
        <v>0.60548890850388704</v>
      </c>
      <c r="U32" s="309">
        <f t="shared" si="0"/>
        <v>0.84778194310749533</v>
      </c>
      <c r="V32" s="316">
        <f>分析係数表!D35</f>
        <v>4.0363234612300396E-2</v>
      </c>
      <c r="W32" s="287">
        <f t="shared" si="1"/>
        <v>0</v>
      </c>
      <c r="X32" s="312">
        <f>分析係数表!E35</f>
        <v>3.9154079363329694E-2</v>
      </c>
      <c r="Y32" s="288">
        <f t="shared" si="2"/>
        <v>0</v>
      </c>
    </row>
    <row r="33" spans="1:25">
      <c r="A33" s="278">
        <v>29</v>
      </c>
      <c r="B33" s="268" t="s">
        <v>93</v>
      </c>
      <c r="C33" s="283"/>
      <c r="D33" s="312">
        <f>投入係数表!O33</f>
        <v>1.053150039843509E-3</v>
      </c>
      <c r="E33" s="302">
        <f t="shared" si="3"/>
        <v>0.1053150039843509</v>
      </c>
      <c r="F33" s="312">
        <f>分析係数表!C36</f>
        <v>0.99118010215945485</v>
      </c>
      <c r="G33" s="302">
        <f t="shared" si="4"/>
        <v>0.10438613640813231</v>
      </c>
      <c r="H33" s="302">
        <v>0.29755759207931282</v>
      </c>
      <c r="I33" s="302">
        <f t="shared" si="5"/>
        <v>0.29755759207931282</v>
      </c>
      <c r="J33" s="312">
        <f>分析係数表!G36</f>
        <v>5.8650173764370726E-2</v>
      </c>
      <c r="K33" s="304">
        <f t="shared" si="6"/>
        <v>1.7451804480359438E-2</v>
      </c>
      <c r="L33" s="49"/>
      <c r="M33" s="50"/>
      <c r="N33" s="314">
        <f>分析係数表!I36</f>
        <v>0.2375179181177472</v>
      </c>
      <c r="O33" s="306">
        <f t="shared" si="7"/>
        <v>2.1724492419467771</v>
      </c>
      <c r="P33" s="312">
        <f>分析係数表!C36</f>
        <v>0.99118010215945485</v>
      </c>
      <c r="Q33" s="306">
        <f t="shared" si="8"/>
        <v>2.1532884615690366</v>
      </c>
      <c r="R33" s="306">
        <v>2.3542440752100209</v>
      </c>
      <c r="S33" s="307">
        <f t="shared" si="9"/>
        <v>2.6518016672893339</v>
      </c>
      <c r="T33" s="312">
        <f>分析係数表!F36</f>
        <v>0.81306518983088305</v>
      </c>
      <c r="U33" s="309">
        <f t="shared" si="0"/>
        <v>2.1560876260084543</v>
      </c>
      <c r="V33" s="316">
        <f>分析係数表!D36</f>
        <v>1.5774342104513773E-2</v>
      </c>
      <c r="W33" s="287">
        <f t="shared" si="1"/>
        <v>0</v>
      </c>
      <c r="X33" s="312">
        <f>分析係数表!E36</f>
        <v>1.3229670821596217E-2</v>
      </c>
      <c r="Y33" s="288">
        <f t="shared" si="2"/>
        <v>0</v>
      </c>
    </row>
    <row r="34" spans="1:25">
      <c r="A34" s="278">
        <v>30</v>
      </c>
      <c r="B34" s="268" t="s">
        <v>94</v>
      </c>
      <c r="C34" s="283"/>
      <c r="D34" s="312">
        <f>投入係数表!O34</f>
        <v>2.399820604099677E-2</v>
      </c>
      <c r="E34" s="302">
        <f t="shared" si="3"/>
        <v>2.399820604099677</v>
      </c>
      <c r="F34" s="312">
        <f>分析係数表!C37</f>
        <v>0.58105140483022077</v>
      </c>
      <c r="G34" s="302">
        <f t="shared" si="4"/>
        <v>1.3944191333526263</v>
      </c>
      <c r="H34" s="302">
        <v>1.7491617230716945</v>
      </c>
      <c r="I34" s="302">
        <f t="shared" si="5"/>
        <v>1.7491617230716945</v>
      </c>
      <c r="J34" s="312">
        <f>分析係数表!G37</f>
        <v>0.40235165952905672</v>
      </c>
      <c r="K34" s="304">
        <f t="shared" si="6"/>
        <v>0.7037781220626006</v>
      </c>
      <c r="L34" s="49"/>
      <c r="M34" s="50"/>
      <c r="N34" s="314">
        <f>分析係数表!I37</f>
        <v>4.2719417558337268E-2</v>
      </c>
      <c r="O34" s="306">
        <f t="shared" si="7"/>
        <v>0.39073164259131848</v>
      </c>
      <c r="P34" s="312">
        <f>分析係数表!C37</f>
        <v>0.58105140483022077</v>
      </c>
      <c r="Q34" s="306">
        <f t="shared" si="8"/>
        <v>0.22703516983930533</v>
      </c>
      <c r="R34" s="306">
        <v>0.30657883895634136</v>
      </c>
      <c r="S34" s="307">
        <f t="shared" si="9"/>
        <v>2.0557405620280358</v>
      </c>
      <c r="T34" s="312">
        <f>分析係数表!F37</f>
        <v>0.63403708963374472</v>
      </c>
      <c r="U34" s="309">
        <f t="shared" si="0"/>
        <v>1.3034157629902945</v>
      </c>
      <c r="V34" s="316">
        <f>分析係数表!D37</f>
        <v>7.9200513574427991E-2</v>
      </c>
      <c r="W34" s="287">
        <f t="shared" si="1"/>
        <v>0</v>
      </c>
      <c r="X34" s="312">
        <f>分析係数表!E37</f>
        <v>7.3600662533244779E-2</v>
      </c>
      <c r="Y34" s="288">
        <f t="shared" si="2"/>
        <v>0</v>
      </c>
    </row>
    <row r="35" spans="1:25">
      <c r="A35" s="278">
        <v>31</v>
      </c>
      <c r="B35" s="268" t="s">
        <v>95</v>
      </c>
      <c r="C35" s="283"/>
      <c r="D35" s="312">
        <f>投入係数表!O35</f>
        <v>1.6978540566298399E-3</v>
      </c>
      <c r="E35" s="302">
        <f t="shared" si="3"/>
        <v>0.16978540566298397</v>
      </c>
      <c r="F35" s="312">
        <f>分析係数表!C38</f>
        <v>0.47456671407271833</v>
      </c>
      <c r="G35" s="302">
        <f t="shared" si="4"/>
        <v>8.0574502062985803E-2</v>
      </c>
      <c r="H35" s="302">
        <v>0.22761004181332647</v>
      </c>
      <c r="I35" s="302">
        <f t="shared" si="5"/>
        <v>0.22761004181332647</v>
      </c>
      <c r="J35" s="312">
        <f>分析係数表!G38</f>
        <v>0.18003386475673192</v>
      </c>
      <c r="K35" s="304">
        <f t="shared" si="6"/>
        <v>4.0977515485094512E-2</v>
      </c>
      <c r="L35" s="49"/>
      <c r="M35" s="50"/>
      <c r="N35" s="314">
        <f>分析係数表!I38</f>
        <v>5.150358926080905E-2</v>
      </c>
      <c r="O35" s="306">
        <f t="shared" si="7"/>
        <v>0.47107575855272926</v>
      </c>
      <c r="P35" s="312">
        <f>分析係数表!C38</f>
        <v>0.47456671407271833</v>
      </c>
      <c r="Q35" s="306">
        <f t="shared" si="8"/>
        <v>0.22355687481568196</v>
      </c>
      <c r="R35" s="306">
        <v>0.3123614072161911</v>
      </c>
      <c r="S35" s="307">
        <f t="shared" si="9"/>
        <v>0.53997144902951755</v>
      </c>
      <c r="T35" s="312">
        <f>分析係数表!F38</f>
        <v>0.4997199825516766</v>
      </c>
      <c r="U35" s="309">
        <f t="shared" si="0"/>
        <v>0.26983452308743405</v>
      </c>
      <c r="V35" s="316">
        <f>分析係数表!D38</f>
        <v>3.5590827435143364E-2</v>
      </c>
      <c r="W35" s="287">
        <f t="shared" si="1"/>
        <v>0</v>
      </c>
      <c r="X35" s="312">
        <f>分析係数表!E38</f>
        <v>3.1059891839156476E-2</v>
      </c>
      <c r="Y35" s="288">
        <f t="shared" si="2"/>
        <v>0</v>
      </c>
    </row>
    <row r="36" spans="1:25">
      <c r="A36" s="278">
        <v>32</v>
      </c>
      <c r="B36" s="268" t="s">
        <v>67</v>
      </c>
      <c r="C36" s="283"/>
      <c r="D36" s="312">
        <f>投入係数表!O36</f>
        <v>0</v>
      </c>
      <c r="E36" s="302">
        <f t="shared" si="3"/>
        <v>0</v>
      </c>
      <c r="F36" s="312">
        <f>分析係数表!C39</f>
        <v>1</v>
      </c>
      <c r="G36" s="302">
        <f t="shared" si="4"/>
        <v>0</v>
      </c>
      <c r="H36" s="302">
        <v>3.5149234166103396E-2</v>
      </c>
      <c r="I36" s="302">
        <f t="shared" si="5"/>
        <v>3.5149234166103396E-2</v>
      </c>
      <c r="J36" s="312">
        <f>分析係数表!G39</f>
        <v>0.33345520667958617</v>
      </c>
      <c r="K36" s="304">
        <f t="shared" si="6"/>
        <v>1.172069514348718E-2</v>
      </c>
      <c r="L36" s="49"/>
      <c r="M36" s="50"/>
      <c r="N36" s="314">
        <f>分析係数表!I39</f>
        <v>5.0851604954235139E-3</v>
      </c>
      <c r="O36" s="306">
        <f t="shared" si="7"/>
        <v>4.6511240713990862E-2</v>
      </c>
      <c r="P36" s="312">
        <f>分析係数表!C39</f>
        <v>1</v>
      </c>
      <c r="Q36" s="306">
        <f t="shared" si="8"/>
        <v>4.6511240713990862E-2</v>
      </c>
      <c r="R36" s="306">
        <v>4.8617478029673214E-2</v>
      </c>
      <c r="S36" s="307">
        <f t="shared" si="9"/>
        <v>8.376671219577661E-2</v>
      </c>
      <c r="T36" s="312">
        <f>分析係数表!F39</f>
        <v>0.70859596344355691</v>
      </c>
      <c r="U36" s="309">
        <f t="shared" si="0"/>
        <v>5.9356754132865473E-2</v>
      </c>
      <c r="V36" s="316">
        <f>分析係数表!D39</f>
        <v>4.8027598057070089E-2</v>
      </c>
      <c r="W36" s="287">
        <f t="shared" si="1"/>
        <v>0</v>
      </c>
      <c r="X36" s="312">
        <f>分析係数表!E39</f>
        <v>4.8027598057070089E-2</v>
      </c>
      <c r="Y36" s="288">
        <f t="shared" si="2"/>
        <v>0</v>
      </c>
    </row>
    <row r="37" spans="1:25">
      <c r="A37" s="278">
        <v>33</v>
      </c>
      <c r="B37" s="268" t="s">
        <v>96</v>
      </c>
      <c r="C37" s="283"/>
      <c r="D37" s="312">
        <f>投入係数表!O37</f>
        <v>4.4048100525774143E-5</v>
      </c>
      <c r="E37" s="302">
        <f t="shared" si="3"/>
        <v>4.4048100525774141E-3</v>
      </c>
      <c r="F37" s="312">
        <f>分析係数表!C40</f>
        <v>0.78927678494152065</v>
      </c>
      <c r="G37" s="302">
        <f t="shared" si="4"/>
        <v>3.4766143165763921E-3</v>
      </c>
      <c r="H37" s="302">
        <v>1.557234793355214E-2</v>
      </c>
      <c r="I37" s="302">
        <f t="shared" si="5"/>
        <v>1.557234793355214E-2</v>
      </c>
      <c r="J37" s="312">
        <f>分析係数表!G40</f>
        <v>0.52314226927728547</v>
      </c>
      <c r="K37" s="304">
        <f t="shared" si="6"/>
        <v>8.1465534359339131E-3</v>
      </c>
      <c r="L37" s="49"/>
      <c r="M37" s="50"/>
      <c r="N37" s="314">
        <f>分析係数表!I40</f>
        <v>3.428475595158087E-2</v>
      </c>
      <c r="O37" s="306">
        <f t="shared" si="7"/>
        <v>0.31358430836539436</v>
      </c>
      <c r="P37" s="312">
        <f>分析係数表!C40</f>
        <v>0.78927678494152065</v>
      </c>
      <c r="Q37" s="306">
        <f t="shared" si="8"/>
        <v>0.24750481471474886</v>
      </c>
      <c r="R37" s="306">
        <v>0.25263092213806299</v>
      </c>
      <c r="S37" s="307">
        <f t="shared" si="9"/>
        <v>0.26820327007161515</v>
      </c>
      <c r="T37" s="312">
        <f>分析係数表!F40</f>
        <v>0.70623799726049996</v>
      </c>
      <c r="U37" s="309">
        <f t="shared" si="0"/>
        <v>0.18941534031409446</v>
      </c>
      <c r="V37" s="316">
        <f>分析係数表!D40</f>
        <v>9.0697433955161888E-2</v>
      </c>
      <c r="W37" s="287">
        <f t="shared" si="1"/>
        <v>0</v>
      </c>
      <c r="X37" s="312">
        <f>分析係数表!E40</f>
        <v>9.0562666353757981E-2</v>
      </c>
      <c r="Y37" s="288">
        <f t="shared" si="2"/>
        <v>0</v>
      </c>
    </row>
    <row r="38" spans="1:25">
      <c r="A38" s="278">
        <v>34</v>
      </c>
      <c r="B38" s="268" t="s">
        <v>97</v>
      </c>
      <c r="C38" s="283"/>
      <c r="D38" s="312">
        <f>投入係数表!O38</f>
        <v>0</v>
      </c>
      <c r="E38" s="302">
        <f t="shared" si="3"/>
        <v>0</v>
      </c>
      <c r="F38" s="312">
        <f>分析係数表!C41</f>
        <v>0.99594790611943085</v>
      </c>
      <c r="G38" s="302">
        <f t="shared" si="4"/>
        <v>0</v>
      </c>
      <c r="H38" s="302">
        <v>2.5583527220170241E-3</v>
      </c>
      <c r="I38" s="302">
        <f t="shared" si="5"/>
        <v>2.5583527220170241E-3</v>
      </c>
      <c r="J38" s="312">
        <f>分析係数表!G41</f>
        <v>0.50896339569449323</v>
      </c>
      <c r="K38" s="304">
        <f t="shared" si="6"/>
        <v>1.3021078887820346E-3</v>
      </c>
      <c r="L38" s="49"/>
      <c r="M38" s="50"/>
      <c r="N38" s="314">
        <f>分析係数表!I41</f>
        <v>5.504775199299148E-2</v>
      </c>
      <c r="O38" s="306">
        <f t="shared" si="7"/>
        <v>0.50349231769859037</v>
      </c>
      <c r="P38" s="312">
        <f>分析係数表!C41</f>
        <v>0.99594790611943085</v>
      </c>
      <c r="Q38" s="306">
        <f t="shared" si="8"/>
        <v>0.50145211955913038</v>
      </c>
      <c r="R38" s="306">
        <v>0.50966104576168092</v>
      </c>
      <c r="S38" s="307">
        <f t="shared" si="9"/>
        <v>0.51221939848369791</v>
      </c>
      <c r="T38" s="312">
        <f>分析係数表!F41</f>
        <v>0.58132099287543681</v>
      </c>
      <c r="U38" s="309">
        <f t="shared" si="0"/>
        <v>0.2977638892966023</v>
      </c>
      <c r="V38" s="316">
        <f>分析係数表!D41</f>
        <v>0.12149342216939719</v>
      </c>
      <c r="W38" s="287">
        <f t="shared" si="1"/>
        <v>0</v>
      </c>
      <c r="X38" s="312">
        <f>分析係数表!E41</f>
        <v>0.11755967401821014</v>
      </c>
      <c r="Y38" s="288">
        <f t="shared" si="2"/>
        <v>0</v>
      </c>
    </row>
    <row r="39" spans="1:25">
      <c r="A39" s="278">
        <v>35</v>
      </c>
      <c r="B39" s="268" t="s">
        <v>3</v>
      </c>
      <c r="C39" s="283"/>
      <c r="D39" s="312">
        <f>投入係数表!O39</f>
        <v>1.2373511874967465E-3</v>
      </c>
      <c r="E39" s="302">
        <f>$C$17*D39</f>
        <v>0.12373511874967465</v>
      </c>
      <c r="F39" s="312">
        <f>分析係数表!C42</f>
        <v>0.9655414908579466</v>
      </c>
      <c r="G39" s="302">
        <f>E39*F39</f>
        <v>0.11947139102904591</v>
      </c>
      <c r="H39" s="302">
        <v>0.14321268976804641</v>
      </c>
      <c r="I39" s="302">
        <f>C39+H39</f>
        <v>0.14321268976804641</v>
      </c>
      <c r="J39" s="312">
        <f>分析係数表!G42</f>
        <v>0.53299358903562055</v>
      </c>
      <c r="K39" s="304">
        <f>I39*J39</f>
        <v>7.6331445514915941E-2</v>
      </c>
      <c r="L39" s="49"/>
      <c r="M39" s="50"/>
      <c r="N39" s="314">
        <f>分析係数表!I42</f>
        <v>1.3420289237220641E-2</v>
      </c>
      <c r="O39" s="306">
        <f t="shared" si="7"/>
        <v>0.12274820110899262</v>
      </c>
      <c r="P39" s="312">
        <f>分析係数表!C42</f>
        <v>0.9655414908579466</v>
      </c>
      <c r="Q39" s="306">
        <f>O39*P39</f>
        <v>0.11851848109890779</v>
      </c>
      <c r="R39" s="306">
        <v>0.12736626801806231</v>
      </c>
      <c r="S39" s="307">
        <f>I39+R39</f>
        <v>0.27057895778610874</v>
      </c>
      <c r="T39" s="312">
        <f>分析係数表!F42</f>
        <v>0.58706867988829459</v>
      </c>
      <c r="U39" s="309">
        <f>S39*T39</f>
        <v>0.15884843155304146</v>
      </c>
      <c r="V39" s="316">
        <f>分析係数表!D42</f>
        <v>0.12536880137580664</v>
      </c>
      <c r="W39" s="287">
        <f>ROUND(S39*V39,0)</f>
        <v>0</v>
      </c>
      <c r="X39" s="312">
        <f>分析係数表!E42</f>
        <v>0.11770088827882173</v>
      </c>
      <c r="Y39" s="288">
        <f>ROUND(S39*X39,0)</f>
        <v>0</v>
      </c>
    </row>
    <row r="40" spans="1:25">
      <c r="A40" s="278">
        <v>36</v>
      </c>
      <c r="B40" s="268" t="s">
        <v>98</v>
      </c>
      <c r="C40" s="283"/>
      <c r="D40" s="312">
        <f>投入係数表!O40</f>
        <v>1.7050619276249665E-2</v>
      </c>
      <c r="E40" s="302">
        <f>$C$17*D40</f>
        <v>1.7050619276249666</v>
      </c>
      <c r="F40" s="312">
        <f>分析係数表!C43</f>
        <v>0.68354347123018677</v>
      </c>
      <c r="G40" s="302">
        <f>E40*F40</f>
        <v>1.1654839486712032</v>
      </c>
      <c r="H40" s="302">
        <v>1.9727074801085127</v>
      </c>
      <c r="I40" s="302">
        <f>C40+H40</f>
        <v>1.9727074801085127</v>
      </c>
      <c r="J40" s="312">
        <f>分析係数表!G43</f>
        <v>0.37257380440005849</v>
      </c>
      <c r="K40" s="304">
        <f>I40*J40</f>
        <v>0.73497913083248134</v>
      </c>
      <c r="L40" s="49"/>
      <c r="M40" s="50"/>
      <c r="N40" s="314">
        <f>分析係数表!I43</f>
        <v>1.4147055315786071E-2</v>
      </c>
      <c r="O40" s="306">
        <f t="shared" si="7"/>
        <v>0.12939554135584252</v>
      </c>
      <c r="P40" s="312">
        <f>分析係数表!C43</f>
        <v>0.68354347123018677</v>
      </c>
      <c r="Q40" s="306">
        <f>O40*P40</f>
        <v>8.8447477500081792E-2</v>
      </c>
      <c r="R40" s="306">
        <v>0.4183069394061999</v>
      </c>
      <c r="S40" s="307">
        <f>I40+R40</f>
        <v>2.3910144195147125</v>
      </c>
      <c r="T40" s="312">
        <f>分析係数表!F43</f>
        <v>0.62240825035949521</v>
      </c>
      <c r="U40" s="309">
        <f>S40*T40</f>
        <v>1.4881871014344763</v>
      </c>
      <c r="V40" s="316">
        <f>分析係数表!D43</f>
        <v>0.13048156468325811</v>
      </c>
      <c r="W40" s="287">
        <f>ROUND(S40*V40,0)</f>
        <v>0</v>
      </c>
      <c r="X40" s="312">
        <f>分析係数表!E43</f>
        <v>0.11291103502841897</v>
      </c>
      <c r="Y40" s="288">
        <f>ROUND(S40*X40,0)</f>
        <v>0</v>
      </c>
    </row>
    <row r="41" spans="1:25">
      <c r="A41" s="278">
        <v>37</v>
      </c>
      <c r="B41" s="268" t="s">
        <v>99</v>
      </c>
      <c r="C41" s="283"/>
      <c r="D41" s="312">
        <f>投入係数表!O41</f>
        <v>3.6039354975633392E-5</v>
      </c>
      <c r="E41" s="302">
        <f>$C$17*D41</f>
        <v>3.6039354975633394E-3</v>
      </c>
      <c r="F41" s="312">
        <f>分析係数表!C44</f>
        <v>0.55987382763194615</v>
      </c>
      <c r="G41" s="302">
        <f>E41*F41</f>
        <v>2.0177491615594291E-3</v>
      </c>
      <c r="H41" s="302">
        <v>7.4388098905445342E-3</v>
      </c>
      <c r="I41" s="302">
        <f>C41+H41</f>
        <v>7.4388098905445342E-3</v>
      </c>
      <c r="J41" s="312">
        <f>分析係数表!G44</f>
        <v>0.32381925449611038</v>
      </c>
      <c r="K41" s="304">
        <f>I41*J41</f>
        <v>2.4088298730944235E-3</v>
      </c>
      <c r="L41" s="49"/>
      <c r="M41" s="50"/>
      <c r="N41" s="314">
        <f>分析係数表!I44</f>
        <v>0.11509284654657072</v>
      </c>
      <c r="O41" s="306">
        <f t="shared" si="7"/>
        <v>1.0526926524745082</v>
      </c>
      <c r="P41" s="312">
        <f>分析係数表!C44</f>
        <v>0.55987382763194615</v>
      </c>
      <c r="Q41" s="306">
        <f>O41*P41</f>
        <v>0.58937506466092893</v>
      </c>
      <c r="R41" s="306">
        <v>0.60522381020851013</v>
      </c>
      <c r="S41" s="307">
        <f>I41+R41</f>
        <v>0.6126626200990547</v>
      </c>
      <c r="T41" s="312">
        <f>分析係数表!F44</f>
        <v>0.5344179716450459</v>
      </c>
      <c r="U41" s="309">
        <f>S41*T41</f>
        <v>0.32741791473607612</v>
      </c>
      <c r="V41" s="316">
        <f>分析係数表!D44</f>
        <v>0.19836337849438287</v>
      </c>
      <c r="W41" s="287">
        <f>ROUND(S41*V41,0)</f>
        <v>0</v>
      </c>
      <c r="X41" s="312">
        <f>分析係数表!E44</f>
        <v>0.16230318686650563</v>
      </c>
      <c r="Y41" s="288">
        <f>ROUND(S41*X41,0)</f>
        <v>0</v>
      </c>
    </row>
    <row r="42" spans="1:25">
      <c r="A42" s="278">
        <v>38</v>
      </c>
      <c r="B42" s="268" t="s">
        <v>4</v>
      </c>
      <c r="C42" s="283"/>
      <c r="D42" s="312">
        <f>投入係数表!O42</f>
        <v>2.2424487540394111E-4</v>
      </c>
      <c r="E42" s="302">
        <f>$C$17*D42</f>
        <v>2.2424487540394111E-2</v>
      </c>
      <c r="F42" s="312">
        <f>分析係数表!C45</f>
        <v>1</v>
      </c>
      <c r="G42" s="302">
        <f>E42*F42</f>
        <v>2.2424487540394111E-2</v>
      </c>
      <c r="H42" s="302">
        <v>3.9048520004273633E-2</v>
      </c>
      <c r="I42" s="302">
        <f>C42+H42</f>
        <v>3.9048520004273633E-2</v>
      </c>
      <c r="J42" s="312">
        <f>分析係数表!G45</f>
        <v>0</v>
      </c>
      <c r="K42" s="304">
        <f>I42*J42</f>
        <v>0</v>
      </c>
      <c r="L42" s="49"/>
      <c r="M42" s="50"/>
      <c r="N42" s="314">
        <f>分析係数表!I45</f>
        <v>0</v>
      </c>
      <c r="O42" s="306">
        <f t="shared" si="7"/>
        <v>0</v>
      </c>
      <c r="P42" s="312">
        <f>分析係数表!C45</f>
        <v>1</v>
      </c>
      <c r="Q42" s="306">
        <f>O42*P42</f>
        <v>0</v>
      </c>
      <c r="R42" s="306">
        <v>1.0332611938897489E-2</v>
      </c>
      <c r="S42" s="307">
        <f>I42+R42</f>
        <v>4.9381131943171119E-2</v>
      </c>
      <c r="T42" s="312">
        <f>分析係数表!F45</f>
        <v>0</v>
      </c>
      <c r="U42" s="309">
        <f>S42*T42</f>
        <v>0</v>
      </c>
      <c r="V42" s="316">
        <f>分析係数表!D45</f>
        <v>0</v>
      </c>
      <c r="W42" s="287">
        <f>ROUND(S42*V42,0)</f>
        <v>0</v>
      </c>
      <c r="X42" s="312">
        <f>分析係数表!E45</f>
        <v>0</v>
      </c>
      <c r="Y42" s="288">
        <f>ROUND(S42*X42,0)</f>
        <v>0</v>
      </c>
    </row>
    <row r="43" spans="1:25">
      <c r="A43" s="278">
        <v>39</v>
      </c>
      <c r="B43" s="268" t="s">
        <v>5</v>
      </c>
      <c r="C43" s="283"/>
      <c r="D43" s="312">
        <f>投入係数表!O43</f>
        <v>4.7491861112334667E-3</v>
      </c>
      <c r="E43" s="302">
        <f>$C$17*D43</f>
        <v>0.47491861112334666</v>
      </c>
      <c r="F43" s="312">
        <f>分析係数表!C46</f>
        <v>0.63561708735819755</v>
      </c>
      <c r="G43" s="302">
        <f>E43*F43</f>
        <v>0.30186638433442209</v>
      </c>
      <c r="H43" s="302">
        <v>0.34631051537978746</v>
      </c>
      <c r="I43" s="302">
        <f>C43+H43</f>
        <v>0.34631051537978746</v>
      </c>
      <c r="J43" s="312">
        <f>分析係数表!G46</f>
        <v>7.4261727822867345E-3</v>
      </c>
      <c r="K43" s="304">
        <f>I43*J43</f>
        <v>2.5717617235330691E-3</v>
      </c>
      <c r="L43" s="49"/>
      <c r="M43" s="50"/>
      <c r="N43" s="314">
        <f>分析係数表!I46</f>
        <v>7.1346566917706757E-6</v>
      </c>
      <c r="O43" s="306">
        <f t="shared" si="7"/>
        <v>6.5256885225408086E-5</v>
      </c>
      <c r="P43" s="312">
        <f>分析係数表!C46</f>
        <v>0.63561708735819755</v>
      </c>
      <c r="Q43" s="306">
        <f>O43*P43</f>
        <v>4.1478391317042082E-5</v>
      </c>
      <c r="R43" s="306">
        <v>2.0751864090669501E-2</v>
      </c>
      <c r="S43" s="307">
        <f>I43+R43</f>
        <v>0.36706237947045695</v>
      </c>
      <c r="T43" s="312">
        <f>分析係数表!F46</f>
        <v>0.64740426293918441</v>
      </c>
      <c r="U43" s="309">
        <f>S43*T43</f>
        <v>0.2376377492337744</v>
      </c>
      <c r="V43" s="316">
        <f>分析係数表!D46</f>
        <v>3.6867524451068895E-3</v>
      </c>
      <c r="W43" s="287">
        <f>ROUND(S43*V43,0)</f>
        <v>0</v>
      </c>
      <c r="X43" s="312">
        <f>分析係数表!E46</f>
        <v>3.6024838177901608E-3</v>
      </c>
      <c r="Y43" s="288">
        <f>ROUND(S43*X43,0)</f>
        <v>0</v>
      </c>
    </row>
    <row r="44" spans="1:25">
      <c r="A44" s="279">
        <v>40</v>
      </c>
      <c r="B44" s="276" t="s">
        <v>298</v>
      </c>
      <c r="C44" s="289">
        <f>SUM(C5:C43)</f>
        <v>100</v>
      </c>
      <c r="D44" s="313">
        <f>投入係数表!O44</f>
        <v>0.78533758864680225</v>
      </c>
      <c r="E44" s="303">
        <f>SUM(E5:E43)</f>
        <v>78.533758864680209</v>
      </c>
      <c r="F44" s="313">
        <f>分析係数表!C47</f>
        <v>0.59941121331825653</v>
      </c>
      <c r="G44" s="303">
        <f>SUM(G5:G43)</f>
        <v>12.214561122099232</v>
      </c>
      <c r="H44" s="303">
        <f>SUM(H5:H43)</f>
        <v>15.537387567442822</v>
      </c>
      <c r="I44" s="303">
        <f>SUM(I5:I43)</f>
        <v>115.53738756744279</v>
      </c>
      <c r="J44" s="313">
        <f>分析係数表!G47</f>
        <v>0.26745444124294698</v>
      </c>
      <c r="K44" s="305">
        <f>SUM(K5:K43)</f>
        <v>15.118123389412423</v>
      </c>
      <c r="L44" s="318">
        <f>'データ入力（最終需要額等）'!$H$32</f>
        <v>0.60499999999999998</v>
      </c>
      <c r="M44" s="303">
        <f>K44*L44</f>
        <v>9.1464646505945151</v>
      </c>
      <c r="N44" s="315">
        <f>分析係数表!I47</f>
        <v>1</v>
      </c>
      <c r="O44" s="303">
        <f>SUM(O5:O43)</f>
        <v>9.1464646505945151</v>
      </c>
      <c r="P44" s="313">
        <f>分析係数表!C47</f>
        <v>0.59941121331825653</v>
      </c>
      <c r="Q44" s="303">
        <f>SUM(Q5:Q43)</f>
        <v>5.6896058618749947</v>
      </c>
      <c r="R44" s="303">
        <f>SUM(R5:R43)</f>
        <v>7.1089581896863159</v>
      </c>
      <c r="S44" s="308">
        <f>SUM(S5:S43)</f>
        <v>122.64634575712915</v>
      </c>
      <c r="T44" s="313">
        <f>分析係数表!F47</f>
        <v>0.52032812004185636</v>
      </c>
      <c r="U44" s="310">
        <f>SUM(U5:U43)</f>
        <v>32.855873102631548</v>
      </c>
      <c r="V44" s="317">
        <f>分析係数表!D47</f>
        <v>6.7043132898265148E-2</v>
      </c>
      <c r="W44" s="290">
        <f>SUM(W5:W43)</f>
        <v>3</v>
      </c>
      <c r="X44" s="313">
        <f>分析係数表!E47</f>
        <v>6.0489972943054145E-2</v>
      </c>
      <c r="Y44" s="291">
        <f>SUM(Y5:Y43)</f>
        <v>3</v>
      </c>
    </row>
    <row r="45" spans="1:25">
      <c r="B45" s="292" t="s">
        <v>299</v>
      </c>
      <c r="C45" s="104" t="s">
        <v>300</v>
      </c>
      <c r="D45" s="104" t="s">
        <v>301</v>
      </c>
      <c r="E45" s="104"/>
      <c r="F45" s="104" t="s">
        <v>131</v>
      </c>
      <c r="G45" s="104"/>
      <c r="H45" s="104" t="s">
        <v>302</v>
      </c>
      <c r="I45" s="104"/>
      <c r="J45" s="104" t="s">
        <v>131</v>
      </c>
      <c r="K45" s="104"/>
      <c r="L45" s="104" t="s">
        <v>300</v>
      </c>
      <c r="M45" s="104"/>
      <c r="N45" s="104" t="s">
        <v>131</v>
      </c>
      <c r="O45" s="104"/>
      <c r="P45" s="104" t="s">
        <v>131</v>
      </c>
      <c r="Q45" s="104"/>
      <c r="R45" s="104"/>
      <c r="S45" s="104" t="s">
        <v>302</v>
      </c>
      <c r="T45" s="104" t="s">
        <v>131</v>
      </c>
      <c r="U45" s="104"/>
      <c r="V45" s="104" t="s">
        <v>131</v>
      </c>
      <c r="W45" s="104"/>
      <c r="X45" s="104" t="s">
        <v>131</v>
      </c>
      <c r="Y45" s="293"/>
    </row>
    <row r="46" spans="1:25">
      <c r="B46" s="83" t="s">
        <v>303</v>
      </c>
    </row>
  </sheetData>
  <phoneticPr fontId="3"/>
  <pageMargins left="0.78740157480314965" right="0" top="0.82677165354330717" bottom="0.78740157480314965" header="0.51181102362204722" footer="0.51181102362204722"/>
  <pageSetup paperSize="9" scale="80" orientation="portrait" r:id="rId1"/>
  <headerFooter alignWithMargins="0">
    <oddFooter>&amp;C&amp;"Fj丸ゴシック体-L,標準"&amp;12- 43 -</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1D4F0-FFDA-4C45-AD13-F366444E6271}">
  <dimension ref="A1:Y46"/>
  <sheetViews>
    <sheetView showGridLines="0"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8.1640625" defaultRowHeight="11"/>
  <cols>
    <col min="1" max="1" width="2.75" style="83" customWidth="1"/>
    <col min="2" max="2" width="17.5" style="83" customWidth="1"/>
    <col min="3" max="3" width="8.58203125" style="83" customWidth="1"/>
    <col min="4" max="4" width="8.1640625" style="83" customWidth="1"/>
    <col min="5" max="5" width="8.25" style="83" bestFit="1" customWidth="1"/>
    <col min="6" max="16384" width="8.1640625" style="83"/>
  </cols>
  <sheetData>
    <row r="1" spans="1:25" ht="13">
      <c r="B1" s="284" t="s">
        <v>257</v>
      </c>
      <c r="F1" s="285"/>
      <c r="G1" s="83" t="s">
        <v>374</v>
      </c>
    </row>
    <row r="2" spans="1:25">
      <c r="B2" s="83" t="s">
        <v>326</v>
      </c>
      <c r="S2" s="83" t="s">
        <v>259</v>
      </c>
      <c r="U2" s="286" t="s">
        <v>245</v>
      </c>
      <c r="W2" s="83" t="s">
        <v>233</v>
      </c>
      <c r="Y2" s="83" t="s">
        <v>260</v>
      </c>
    </row>
    <row r="3" spans="1:25" ht="44">
      <c r="B3" s="39"/>
      <c r="C3" s="40" t="s">
        <v>261</v>
      </c>
      <c r="D3" s="40" t="s">
        <v>327</v>
      </c>
      <c r="E3" s="40" t="s">
        <v>263</v>
      </c>
      <c r="F3" s="40" t="s">
        <v>264</v>
      </c>
      <c r="G3" s="40" t="s">
        <v>265</v>
      </c>
      <c r="H3" s="40" t="s">
        <v>266</v>
      </c>
      <c r="I3" s="40" t="s">
        <v>267</v>
      </c>
      <c r="J3" s="40" t="s">
        <v>268</v>
      </c>
      <c r="K3" s="41" t="s">
        <v>269</v>
      </c>
      <c r="L3" s="40" t="s">
        <v>402</v>
      </c>
      <c r="M3" s="40" t="s">
        <v>270</v>
      </c>
      <c r="N3" s="40" t="s">
        <v>186</v>
      </c>
      <c r="O3" s="40" t="s">
        <v>270</v>
      </c>
      <c r="P3" s="40" t="s">
        <v>264</v>
      </c>
      <c r="Q3" s="40" t="s">
        <v>271</v>
      </c>
      <c r="R3" s="40" t="s">
        <v>272</v>
      </c>
      <c r="S3" s="42" t="s">
        <v>273</v>
      </c>
      <c r="T3" s="40" t="s">
        <v>403</v>
      </c>
      <c r="U3" s="43" t="s">
        <v>245</v>
      </c>
      <c r="V3" s="44" t="s">
        <v>274</v>
      </c>
      <c r="W3" s="42" t="s">
        <v>275</v>
      </c>
      <c r="X3" s="40" t="s">
        <v>276</v>
      </c>
      <c r="Y3" s="43" t="s">
        <v>277</v>
      </c>
    </row>
    <row r="4" spans="1:25" ht="19">
      <c r="B4" s="45"/>
      <c r="C4" s="46" t="s">
        <v>197</v>
      </c>
      <c r="D4" s="46" t="s">
        <v>198</v>
      </c>
      <c r="E4" s="46" t="s">
        <v>278</v>
      </c>
      <c r="F4" s="46" t="s">
        <v>200</v>
      </c>
      <c r="G4" s="46" t="s">
        <v>279</v>
      </c>
      <c r="H4" s="46" t="s">
        <v>280</v>
      </c>
      <c r="I4" s="46" t="s">
        <v>281</v>
      </c>
      <c r="J4" s="46" t="s">
        <v>282</v>
      </c>
      <c r="K4" s="47" t="s">
        <v>283</v>
      </c>
      <c r="L4" s="46" t="s">
        <v>284</v>
      </c>
      <c r="M4" s="46" t="s">
        <v>285</v>
      </c>
      <c r="N4" s="46" t="s">
        <v>286</v>
      </c>
      <c r="O4" s="46" t="s">
        <v>287</v>
      </c>
      <c r="P4" s="46" t="s">
        <v>288</v>
      </c>
      <c r="Q4" s="46" t="s">
        <v>289</v>
      </c>
      <c r="R4" s="46" t="s">
        <v>290</v>
      </c>
      <c r="S4" s="46" t="s">
        <v>291</v>
      </c>
      <c r="T4" s="48" t="s">
        <v>292</v>
      </c>
      <c r="U4" s="47" t="s">
        <v>293</v>
      </c>
      <c r="V4" s="46" t="s">
        <v>294</v>
      </c>
      <c r="W4" s="46" t="s">
        <v>295</v>
      </c>
      <c r="X4" s="46" t="s">
        <v>296</v>
      </c>
      <c r="Y4" s="47" t="s">
        <v>297</v>
      </c>
    </row>
    <row r="5" spans="1:25">
      <c r="A5" s="277">
        <v>1</v>
      </c>
      <c r="B5" s="268" t="s">
        <v>73</v>
      </c>
      <c r="C5" s="283"/>
      <c r="D5" s="312">
        <f>投入係数表!P5</f>
        <v>0</v>
      </c>
      <c r="E5" s="302">
        <f>$C$18*D5</f>
        <v>0</v>
      </c>
      <c r="F5" s="312">
        <f>分析係数表!C8</f>
        <v>0.17333290637377241</v>
      </c>
      <c r="G5" s="302">
        <f>E5*F5</f>
        <v>0</v>
      </c>
      <c r="H5" s="302">
        <f t="array" ref="H5:H43">MMULT(逆行列係数表!C5:AO43,G5:G43)</f>
        <v>8.8807018527374917E-4</v>
      </c>
      <c r="I5" s="302">
        <f t="shared" ref="I5:I38" si="0">C5+H5</f>
        <v>8.8807018527374917E-4</v>
      </c>
      <c r="J5" s="312">
        <f>分析係数表!G8</f>
        <v>0.15155149614048036</v>
      </c>
      <c r="K5" s="304">
        <f>I5*J5</f>
        <v>1.3458836525599027E-4</v>
      </c>
      <c r="L5" s="49" t="s">
        <v>132</v>
      </c>
      <c r="M5" s="50" t="s">
        <v>132</v>
      </c>
      <c r="N5" s="314">
        <f>分析係数表!I8</f>
        <v>1.1299182227411633E-2</v>
      </c>
      <c r="O5" s="306">
        <f>$M$44*N5</f>
        <v>0.24157741168216371</v>
      </c>
      <c r="P5" s="312">
        <f>分析係数表!C8</f>
        <v>0.17333290637377241</v>
      </c>
      <c r="Q5" s="306">
        <f>O5*P5</f>
        <v>4.1873314881122753E-2</v>
      </c>
      <c r="R5" s="306">
        <f t="array" ref="R5:R43">MMULT(逆行列係数表!C5:AO43,Q5:Q43)</f>
        <v>6.3338736770258905E-2</v>
      </c>
      <c r="S5" s="307">
        <f>I5+R5</f>
        <v>6.422680695553265E-2</v>
      </c>
      <c r="T5" s="312">
        <f>分析係数表!F8</f>
        <v>0.42721038226158625</v>
      </c>
      <c r="U5" s="309">
        <f>S5*T5</f>
        <v>2.7438358750914209E-2</v>
      </c>
      <c r="V5" s="316">
        <f>分析係数表!D8</f>
        <v>0.32298797552049696</v>
      </c>
      <c r="W5" s="297">
        <f>ROUND(S5*V5,0)</f>
        <v>0</v>
      </c>
      <c r="X5" s="312">
        <f>分析係数表!E8</f>
        <v>0.12265584155979949</v>
      </c>
      <c r="Y5" s="298">
        <f>ROUND(S5*X5,0)</f>
        <v>0</v>
      </c>
    </row>
    <row r="6" spans="1:25">
      <c r="A6" s="278">
        <v>2</v>
      </c>
      <c r="B6" s="268" t="s">
        <v>74</v>
      </c>
      <c r="C6" s="283"/>
      <c r="D6" s="312">
        <f>投入係数表!P6</f>
        <v>0</v>
      </c>
      <c r="E6" s="302">
        <f>$C$18*D6</f>
        <v>0</v>
      </c>
      <c r="F6" s="312">
        <f>分析係数表!C9</f>
        <v>0.39351462480142041</v>
      </c>
      <c r="G6" s="302">
        <f>E6*F6</f>
        <v>0</v>
      </c>
      <c r="H6" s="302">
        <v>2.058518262542039E-3</v>
      </c>
      <c r="I6" s="302">
        <f t="shared" si="0"/>
        <v>2.058518262542039E-3</v>
      </c>
      <c r="J6" s="312">
        <f>分析係数表!G9</f>
        <v>0.22817522849038765</v>
      </c>
      <c r="K6" s="304">
        <f>I6*J6</f>
        <v>4.6970287490716555E-4</v>
      </c>
      <c r="L6" s="49"/>
      <c r="M6" s="50"/>
      <c r="N6" s="314">
        <f>分析係数表!I9</f>
        <v>5.0911500837573466E-4</v>
      </c>
      <c r="O6" s="306">
        <f>$M$44*N6</f>
        <v>1.088491923544517E-2</v>
      </c>
      <c r="P6" s="312">
        <f>分析係数表!C9</f>
        <v>0.39351462480142041</v>
      </c>
      <c r="Q6" s="306">
        <f>O6*P6</f>
        <v>4.2833749089299699E-3</v>
      </c>
      <c r="R6" s="306">
        <v>5.8974330196960943E-3</v>
      </c>
      <c r="S6" s="307">
        <f>I6+R6</f>
        <v>7.9559512822381332E-3</v>
      </c>
      <c r="T6" s="312">
        <f>分析係数表!F9</f>
        <v>0.63987813845992225</v>
      </c>
      <c r="U6" s="309">
        <f t="shared" ref="U6:U38" si="1">S6*T6</f>
        <v>5.0908392961563683E-3</v>
      </c>
      <c r="V6" s="316">
        <f>分析係数表!D9</f>
        <v>0.29572434079210003</v>
      </c>
      <c r="W6" s="297">
        <f t="shared" ref="W6:W38" si="2">ROUND(S6*V6,0)</f>
        <v>0</v>
      </c>
      <c r="X6" s="312">
        <f>分析係数表!E9</f>
        <v>0.26862065342998215</v>
      </c>
      <c r="Y6" s="298">
        <f t="shared" ref="Y6:Y38" si="3">ROUND(S6*X6,0)</f>
        <v>0</v>
      </c>
    </row>
    <row r="7" spans="1:25">
      <c r="A7" s="278">
        <v>3</v>
      </c>
      <c r="B7" s="268" t="s">
        <v>75</v>
      </c>
      <c r="C7" s="283"/>
      <c r="D7" s="312">
        <f>投入係数表!P7</f>
        <v>0</v>
      </c>
      <c r="E7" s="302">
        <f>$C$18*D7</f>
        <v>0</v>
      </c>
      <c r="F7" s="312">
        <f>分析係数表!C10</f>
        <v>0.12671464860287895</v>
      </c>
      <c r="G7" s="302">
        <f>E7*F7</f>
        <v>0</v>
      </c>
      <c r="H7" s="302">
        <v>1.0358427730308212E-4</v>
      </c>
      <c r="I7" s="302">
        <f t="shared" si="0"/>
        <v>1.0358427730308212E-4</v>
      </c>
      <c r="J7" s="312">
        <f>分析係数表!G10</f>
        <v>0.17153349174243465</v>
      </c>
      <c r="K7" s="304">
        <f>I7*J7</f>
        <v>1.7768172775414299E-5</v>
      </c>
      <c r="L7" s="49"/>
      <c r="M7" s="50"/>
      <c r="N7" s="314">
        <f>分析係数表!I10</f>
        <v>1.1608350684055029E-3</v>
      </c>
      <c r="O7" s="306">
        <f>$M$44*N7</f>
        <v>2.4818745779226967E-2</v>
      </c>
      <c r="P7" s="312">
        <f>分析係数表!C10</f>
        <v>0.12671464860287895</v>
      </c>
      <c r="Q7" s="306">
        <f>O7*P7</f>
        <v>3.1448986501789304E-3</v>
      </c>
      <c r="R7" s="306">
        <v>4.8048602103837072E-3</v>
      </c>
      <c r="S7" s="307">
        <f>I7+R7</f>
        <v>4.908444487686789E-3</v>
      </c>
      <c r="T7" s="312">
        <f>分析係数表!F10</f>
        <v>0.47381340455197063</v>
      </c>
      <c r="U7" s="309">
        <f t="shared" si="1"/>
        <v>2.3256867937652306E-3</v>
      </c>
      <c r="V7" s="316">
        <f>分析係数表!D10</f>
        <v>9.5045460793747427E-2</v>
      </c>
      <c r="W7" s="297">
        <f t="shared" si="2"/>
        <v>0</v>
      </c>
      <c r="X7" s="312">
        <f>分析係数表!E10</f>
        <v>4.2279520059697977E-2</v>
      </c>
      <c r="Y7" s="298">
        <f t="shared" si="3"/>
        <v>0</v>
      </c>
    </row>
    <row r="8" spans="1:25">
      <c r="A8" s="278">
        <v>4</v>
      </c>
      <c r="B8" s="268" t="s">
        <v>76</v>
      </c>
      <c r="C8" s="283"/>
      <c r="D8" s="312">
        <f>投入係数表!P8</f>
        <v>6.9389404083797723E-5</v>
      </c>
      <c r="E8" s="302">
        <f>$C$18*D8</f>
        <v>6.9389404083797721E-3</v>
      </c>
      <c r="F8" s="312">
        <f>分析係数表!C11</f>
        <v>9.348517078458185E-3</v>
      </c>
      <c r="G8" s="302">
        <f t="shared" ref="G8:G38" si="4">E8*F8</f>
        <v>6.4868802914141914E-5</v>
      </c>
      <c r="H8" s="302">
        <v>2.13163507071959E-2</v>
      </c>
      <c r="I8" s="302">
        <f t="shared" si="0"/>
        <v>2.13163507071959E-2</v>
      </c>
      <c r="J8" s="312">
        <f>分析係数表!G11</f>
        <v>0.2579516055394917</v>
      </c>
      <c r="K8" s="304">
        <f>I8*J8</f>
        <v>5.4985868891640616E-3</v>
      </c>
      <c r="L8" s="49"/>
      <c r="M8" s="50"/>
      <c r="N8" s="314">
        <f>分析係数表!I11</f>
        <v>-1.9466162084954558E-5</v>
      </c>
      <c r="O8" s="306">
        <f>$M$44*N8</f>
        <v>-4.1618808841407994E-4</v>
      </c>
      <c r="P8" s="312">
        <f>分析係数表!C11</f>
        <v>9.348517078458185E-3</v>
      </c>
      <c r="Q8" s="306">
        <f>O8*P8</f>
        <v>-3.8907414523898917E-6</v>
      </c>
      <c r="R8" s="306">
        <v>2.6013731422290512E-3</v>
      </c>
      <c r="S8" s="307">
        <f>I8+R8</f>
        <v>2.3917723849424952E-2</v>
      </c>
      <c r="T8" s="312">
        <f>分析係数表!F11</f>
        <v>0.54360066960888753</v>
      </c>
      <c r="U8" s="309">
        <f t="shared" si="1"/>
        <v>1.3001690700067863E-2</v>
      </c>
      <c r="V8" s="316">
        <f>分析係数表!D11</f>
        <v>4.0785268604474206E-2</v>
      </c>
      <c r="W8" s="297">
        <f t="shared" si="2"/>
        <v>0</v>
      </c>
      <c r="X8" s="312">
        <f>分析係数表!E11</f>
        <v>3.926343022371024E-2</v>
      </c>
      <c r="Y8" s="298">
        <f t="shared" si="3"/>
        <v>0</v>
      </c>
    </row>
    <row r="9" spans="1:25">
      <c r="A9" s="278">
        <v>5</v>
      </c>
      <c r="B9" s="268" t="s">
        <v>77</v>
      </c>
      <c r="C9" s="283"/>
      <c r="D9" s="312">
        <f>投入係数表!P9</f>
        <v>0</v>
      </c>
      <c r="E9" s="302">
        <f t="shared" ref="E9:E38" si="5">$C$18*D9</f>
        <v>0</v>
      </c>
      <c r="F9" s="312">
        <f>分析係数表!C12</f>
        <v>0.26169189557273109</v>
      </c>
      <c r="G9" s="302">
        <f t="shared" si="4"/>
        <v>0</v>
      </c>
      <c r="H9" s="302">
        <v>2.4854460680246602E-3</v>
      </c>
      <c r="I9" s="302">
        <f t="shared" si="0"/>
        <v>2.4854460680246602E-3</v>
      </c>
      <c r="J9" s="312">
        <f>分析係数表!G12</f>
        <v>0.13770114594385849</v>
      </c>
      <c r="K9" s="304">
        <f t="shared" ref="K9:K38" si="6">I9*J9</f>
        <v>3.4224877174865296E-4</v>
      </c>
      <c r="L9" s="49"/>
      <c r="M9" s="50"/>
      <c r="N9" s="314">
        <f>分析係数表!I12</f>
        <v>0.10146071966313146</v>
      </c>
      <c r="O9" s="306">
        <f>$M$44*N9</f>
        <v>2.1692382289548839</v>
      </c>
      <c r="P9" s="312">
        <f>分析係数表!C12</f>
        <v>0.26169189557273109</v>
      </c>
      <c r="Q9" s="306">
        <f t="shared" ref="Q9:Q38" si="7">O9*P9</f>
        <v>0.56767206408403759</v>
      </c>
      <c r="R9" s="306">
        <v>0.65203893103155763</v>
      </c>
      <c r="S9" s="307">
        <f t="shared" ref="S9:S38" si="8">I9+R9</f>
        <v>0.65452437709958233</v>
      </c>
      <c r="T9" s="312">
        <f>分析係数表!F12</f>
        <v>0.33651535386825859</v>
      </c>
      <c r="U9" s="309">
        <f t="shared" si="1"/>
        <v>0.22025750237506747</v>
      </c>
      <c r="V9" s="316">
        <f>分析係数表!D12</f>
        <v>3.4578030097235327E-2</v>
      </c>
      <c r="W9" s="297">
        <f t="shared" si="2"/>
        <v>0</v>
      </c>
      <c r="X9" s="312">
        <f>分析係数表!E12</f>
        <v>3.3355134693599395E-2</v>
      </c>
      <c r="Y9" s="298">
        <f t="shared" si="3"/>
        <v>0</v>
      </c>
    </row>
    <row r="10" spans="1:25">
      <c r="A10" s="278">
        <v>6</v>
      </c>
      <c r="B10" s="268" t="s">
        <v>78</v>
      </c>
      <c r="C10" s="283"/>
      <c r="D10" s="312">
        <f>投入係数表!P10</f>
        <v>1.232047419176764E-3</v>
      </c>
      <c r="E10" s="302">
        <f t="shared" si="5"/>
        <v>0.1232047419176764</v>
      </c>
      <c r="F10" s="312">
        <f>分析係数表!C13</f>
        <v>8.2810371123538395E-2</v>
      </c>
      <c r="G10" s="302">
        <f t="shared" si="4"/>
        <v>1.020263040238255E-2</v>
      </c>
      <c r="H10" s="302">
        <v>1.4187493913698723E-2</v>
      </c>
      <c r="I10" s="302">
        <f t="shared" si="0"/>
        <v>1.4187493913698723E-2</v>
      </c>
      <c r="J10" s="312">
        <f>分析係数表!G13</f>
        <v>0.2721720626600464</v>
      </c>
      <c r="K10" s="304">
        <f t="shared" si="6"/>
        <v>3.8614394824682359E-3</v>
      </c>
      <c r="L10" s="49"/>
      <c r="M10" s="50"/>
      <c r="N10" s="314">
        <f>分析係数表!I13</f>
        <v>1.212874021164739E-2</v>
      </c>
      <c r="O10" s="306">
        <f t="shared" ref="O10:O43" si="9">$M$44*N10</f>
        <v>0.25931342714227146</v>
      </c>
      <c r="P10" s="312">
        <f>分析係数表!C13</f>
        <v>8.2810371123538395E-2</v>
      </c>
      <c r="Q10" s="306">
        <f t="shared" si="7"/>
        <v>2.1473841138968133E-2</v>
      </c>
      <c r="R10" s="306">
        <v>2.445648872596955E-2</v>
      </c>
      <c r="S10" s="307">
        <f t="shared" si="8"/>
        <v>3.864398263966827E-2</v>
      </c>
      <c r="T10" s="312">
        <f>分析係数表!F13</f>
        <v>0.39077170920544851</v>
      </c>
      <c r="U10" s="309">
        <f t="shared" si="1"/>
        <v>1.5100975146608849E-2</v>
      </c>
      <c r="V10" s="316">
        <f>分析係数表!D13</f>
        <v>0.12720758845381647</v>
      </c>
      <c r="W10" s="297">
        <f t="shared" si="2"/>
        <v>0</v>
      </c>
      <c r="X10" s="312">
        <f>分析係数表!E13</f>
        <v>9.5492852763317662E-2</v>
      </c>
      <c r="Y10" s="298">
        <f t="shared" si="3"/>
        <v>0</v>
      </c>
    </row>
    <row r="11" spans="1:25">
      <c r="A11" s="278">
        <v>7</v>
      </c>
      <c r="B11" s="268" t="s">
        <v>79</v>
      </c>
      <c r="C11" s="283"/>
      <c r="D11" s="312">
        <f>投入係数表!P11</f>
        <v>5.6945570951436666E-3</v>
      </c>
      <c r="E11" s="302">
        <f t="shared" si="5"/>
        <v>0.56945570951436664</v>
      </c>
      <c r="F11" s="312">
        <f>分析係数表!C14</f>
        <v>0.29759344347769412</v>
      </c>
      <c r="G11" s="302">
        <f t="shared" si="4"/>
        <v>0.16946628550241388</v>
      </c>
      <c r="H11" s="302">
        <v>0.24585570570511456</v>
      </c>
      <c r="I11" s="302">
        <f t="shared" si="0"/>
        <v>0.24585570570511456</v>
      </c>
      <c r="J11" s="312">
        <f>分析係数表!G14</f>
        <v>0.17335642824825784</v>
      </c>
      <c r="K11" s="304">
        <f t="shared" si="6"/>
        <v>4.2620667005493489E-2</v>
      </c>
      <c r="L11" s="49"/>
      <c r="M11" s="50"/>
      <c r="N11" s="314">
        <f>分析係数表!I14</f>
        <v>1.9165801846449152E-3</v>
      </c>
      <c r="O11" s="306">
        <f t="shared" si="9"/>
        <v>4.0976636270597132E-2</v>
      </c>
      <c r="P11" s="312">
        <f>分析係数表!C14</f>
        <v>0.29759344347769412</v>
      </c>
      <c r="Q11" s="306">
        <f t="shared" si="7"/>
        <v>1.2194378289899978E-2</v>
      </c>
      <c r="R11" s="306">
        <v>4.5839214051842055E-2</v>
      </c>
      <c r="S11" s="307">
        <f t="shared" si="8"/>
        <v>0.29169491975695661</v>
      </c>
      <c r="T11" s="312">
        <f>分析係数表!F14</f>
        <v>0.35598651785260127</v>
      </c>
      <c r="U11" s="309">
        <f t="shared" si="1"/>
        <v>0.10383945875957293</v>
      </c>
      <c r="V11" s="316">
        <f>分析係数表!D14</f>
        <v>4.3833041969742803E-2</v>
      </c>
      <c r="W11" s="297">
        <f t="shared" si="2"/>
        <v>0</v>
      </c>
      <c r="X11" s="312">
        <f>分析係数表!E14</f>
        <v>3.8757158040430381E-2</v>
      </c>
      <c r="Y11" s="298">
        <f t="shared" si="3"/>
        <v>0</v>
      </c>
    </row>
    <row r="12" spans="1:25">
      <c r="A12" s="278">
        <v>8</v>
      </c>
      <c r="B12" s="268" t="s">
        <v>80</v>
      </c>
      <c r="C12" s="283"/>
      <c r="D12" s="312">
        <f>投入係数表!P12</f>
        <v>8.0969724632004858E-3</v>
      </c>
      <c r="E12" s="302">
        <f t="shared" si="5"/>
        <v>0.80969724632004858</v>
      </c>
      <c r="F12" s="312">
        <f>分析係数表!C15</f>
        <v>0.21593049601829584</v>
      </c>
      <c r="G12" s="302">
        <f t="shared" si="4"/>
        <v>0.17483832802253635</v>
      </c>
      <c r="H12" s="302">
        <v>0.243872559507295</v>
      </c>
      <c r="I12" s="302">
        <f t="shared" si="0"/>
        <v>0.243872559507295</v>
      </c>
      <c r="J12" s="312">
        <f>分析係数表!G15</f>
        <v>0.1171240792325445</v>
      </c>
      <c r="K12" s="304">
        <f t="shared" si="6"/>
        <v>2.8563348982375843E-2</v>
      </c>
      <c r="L12" s="49"/>
      <c r="M12" s="50"/>
      <c r="N12" s="314">
        <f>分析係数表!I15</f>
        <v>7.9892300155183192E-3</v>
      </c>
      <c r="O12" s="306">
        <f t="shared" si="9"/>
        <v>0.17081037101961033</v>
      </c>
      <c r="P12" s="312">
        <f>分析係数表!C15</f>
        <v>0.21593049601829584</v>
      </c>
      <c r="Q12" s="306">
        <f t="shared" si="7"/>
        <v>3.6883168139333601E-2</v>
      </c>
      <c r="R12" s="306">
        <v>9.6902129911528731E-2</v>
      </c>
      <c r="S12" s="307">
        <f t="shared" si="8"/>
        <v>0.34077468941882372</v>
      </c>
      <c r="T12" s="312">
        <f>分析係数表!F15</f>
        <v>0.35842164855867914</v>
      </c>
      <c r="U12" s="309">
        <f t="shared" si="1"/>
        <v>0.12214102596856667</v>
      </c>
      <c r="V12" s="316">
        <f>分析係数表!D15</f>
        <v>1.5678367482667734E-2</v>
      </c>
      <c r="W12" s="297">
        <f t="shared" si="2"/>
        <v>0</v>
      </c>
      <c r="X12" s="312">
        <f>分析係数表!E15</f>
        <v>1.5634458686506418E-2</v>
      </c>
      <c r="Y12" s="298">
        <f t="shared" si="3"/>
        <v>0</v>
      </c>
    </row>
    <row r="13" spans="1:25">
      <c r="A13" s="278">
        <v>9</v>
      </c>
      <c r="B13" s="268" t="s">
        <v>81</v>
      </c>
      <c r="C13" s="283"/>
      <c r="D13" s="312">
        <f>投入係数表!P13</f>
        <v>5.0608005378449811E-3</v>
      </c>
      <c r="E13" s="302">
        <f t="shared" si="5"/>
        <v>0.50608005378449805</v>
      </c>
      <c r="F13" s="312">
        <f>分析係数表!C16</f>
        <v>0.18770505348742417</v>
      </c>
      <c r="G13" s="302">
        <f t="shared" si="4"/>
        <v>9.4993783564537707E-2</v>
      </c>
      <c r="H13" s="302">
        <v>0.26440655845477162</v>
      </c>
      <c r="I13" s="302">
        <f t="shared" si="0"/>
        <v>0.26440655845477162</v>
      </c>
      <c r="J13" s="312">
        <f>分析係数表!G16</f>
        <v>1.5279579137581789E-2</v>
      </c>
      <c r="K13" s="304">
        <f t="shared" si="6"/>
        <v>4.0400209344053284E-3</v>
      </c>
      <c r="L13" s="49"/>
      <c r="M13" s="50"/>
      <c r="N13" s="314">
        <f>分析係数表!I16</f>
        <v>6.0242927132958465E-3</v>
      </c>
      <c r="O13" s="306">
        <f t="shared" si="9"/>
        <v>0.12879985574204789</v>
      </c>
      <c r="P13" s="312">
        <f>分析係数表!C16</f>
        <v>0.18770505348742417</v>
      </c>
      <c r="Q13" s="306">
        <f t="shared" si="7"/>
        <v>2.4176383811233614E-2</v>
      </c>
      <c r="R13" s="306">
        <v>4.7305127445887017E-2</v>
      </c>
      <c r="S13" s="307">
        <f t="shared" si="8"/>
        <v>0.31171168590065862</v>
      </c>
      <c r="T13" s="312">
        <f>分析係数表!F16</f>
        <v>0.2627694146106877</v>
      </c>
      <c r="U13" s="309">
        <f t="shared" si="1"/>
        <v>8.1908297231426619E-2</v>
      </c>
      <c r="V13" s="316">
        <f>分析係数表!D16</f>
        <v>1.0339400475073228E-2</v>
      </c>
      <c r="W13" s="297">
        <f t="shared" si="2"/>
        <v>0</v>
      </c>
      <c r="X13" s="312">
        <f>分析係数表!E16</f>
        <v>1.0339400475073228E-2</v>
      </c>
      <c r="Y13" s="298">
        <f t="shared" si="3"/>
        <v>0</v>
      </c>
    </row>
    <row r="14" spans="1:25">
      <c r="A14" s="278">
        <v>10</v>
      </c>
      <c r="B14" s="268" t="s">
        <v>82</v>
      </c>
      <c r="C14" s="283"/>
      <c r="D14" s="312">
        <f>投入係数表!P14</f>
        <v>7.9674455755773966E-3</v>
      </c>
      <c r="E14" s="302">
        <f t="shared" si="5"/>
        <v>0.79674455755773965</v>
      </c>
      <c r="F14" s="312">
        <f>分析係数表!C17</f>
        <v>0.24245613901755958</v>
      </c>
      <c r="G14" s="302">
        <f t="shared" si="4"/>
        <v>0.19317560920870333</v>
      </c>
      <c r="H14" s="302">
        <v>0.2416525733293669</v>
      </c>
      <c r="I14" s="302">
        <f t="shared" si="0"/>
        <v>0.2416525733293669</v>
      </c>
      <c r="J14" s="312">
        <f>分析係数表!G17</f>
        <v>0.24054742090319753</v>
      </c>
      <c r="K14" s="304">
        <f t="shared" si="6"/>
        <v>5.8128903269000026E-2</v>
      </c>
      <c r="L14" s="49"/>
      <c r="M14" s="50"/>
      <c r="N14" s="314">
        <f>分析係数表!I17</f>
        <v>2.8816966460243139E-3</v>
      </c>
      <c r="O14" s="306">
        <f t="shared" si="9"/>
        <v>6.1610902717443627E-2</v>
      </c>
      <c r="P14" s="312">
        <f>分析係数表!C17</f>
        <v>0.24245613901755958</v>
      </c>
      <c r="Q14" s="306">
        <f t="shared" si="7"/>
        <v>1.4937941594257851E-2</v>
      </c>
      <c r="R14" s="306">
        <v>3.6676243669282335E-2</v>
      </c>
      <c r="S14" s="307">
        <f t="shared" si="8"/>
        <v>0.27832881699864925</v>
      </c>
      <c r="T14" s="312">
        <f>分析係数表!F17</f>
        <v>0.42825667105631338</v>
      </c>
      <c r="U14" s="309">
        <f t="shared" si="1"/>
        <v>0.11919617262688338</v>
      </c>
      <c r="V14" s="316">
        <f>分析係数表!D17</f>
        <v>5.1560411778863557E-2</v>
      </c>
      <c r="W14" s="297">
        <f t="shared" si="2"/>
        <v>0</v>
      </c>
      <c r="X14" s="312">
        <f>分析係数表!E17</f>
        <v>4.9008807340167618E-2</v>
      </c>
      <c r="Y14" s="298">
        <f t="shared" si="3"/>
        <v>0</v>
      </c>
    </row>
    <row r="15" spans="1:25">
      <c r="A15" s="278">
        <v>11</v>
      </c>
      <c r="B15" s="268" t="s">
        <v>83</v>
      </c>
      <c r="C15" s="283"/>
      <c r="D15" s="312">
        <f>投入係数表!P15</f>
        <v>6.9050166997165832E-3</v>
      </c>
      <c r="E15" s="302">
        <f t="shared" si="5"/>
        <v>0.69050166997165829</v>
      </c>
      <c r="F15" s="312">
        <f>分析係数表!C18</f>
        <v>0.40831687749419565</v>
      </c>
      <c r="G15" s="302">
        <f t="shared" si="4"/>
        <v>0.28194348578735512</v>
      </c>
      <c r="H15" s="302">
        <v>0.36492478255494709</v>
      </c>
      <c r="I15" s="302">
        <f t="shared" si="0"/>
        <v>0.36492478255494709</v>
      </c>
      <c r="J15" s="312">
        <f>分析係数表!G18</f>
        <v>0.21766947174074985</v>
      </c>
      <c r="K15" s="304">
        <f t="shared" si="6"/>
        <v>7.9432984643843338E-2</v>
      </c>
      <c r="L15" s="49"/>
      <c r="M15" s="50"/>
      <c r="N15" s="314">
        <f>分析係数表!I18</f>
        <v>4.4543159123807785E-4</v>
      </c>
      <c r="O15" s="306">
        <f t="shared" si="9"/>
        <v>9.5233627290045361E-3</v>
      </c>
      <c r="P15" s="312">
        <f>分析係数表!C18</f>
        <v>0.40831687749419565</v>
      </c>
      <c r="Q15" s="306">
        <f t="shared" si="7"/>
        <v>3.8885497327517341E-3</v>
      </c>
      <c r="R15" s="306">
        <v>1.2484672465397636E-2</v>
      </c>
      <c r="S15" s="307">
        <f t="shared" si="8"/>
        <v>0.37740945502034473</v>
      </c>
      <c r="T15" s="312">
        <f>分析係数表!F18</f>
        <v>0.48997194925916815</v>
      </c>
      <c r="U15" s="309">
        <f t="shared" si="1"/>
        <v>0.18492004634515866</v>
      </c>
      <c r="V15" s="316">
        <f>分析係数表!D18</f>
        <v>3.8565313316438733E-2</v>
      </c>
      <c r="W15" s="297">
        <f t="shared" si="2"/>
        <v>0</v>
      </c>
      <c r="X15" s="312">
        <f>分析係数表!E18</f>
        <v>3.6576455199010559E-2</v>
      </c>
      <c r="Y15" s="298">
        <f t="shared" si="3"/>
        <v>0</v>
      </c>
    </row>
    <row r="16" spans="1:25">
      <c r="A16" s="278">
        <v>12</v>
      </c>
      <c r="B16" s="268" t="s">
        <v>84</v>
      </c>
      <c r="C16" s="283"/>
      <c r="D16" s="312">
        <f>投入係数表!P16</f>
        <v>0.17733772902358313</v>
      </c>
      <c r="E16" s="302">
        <f t="shared" si="5"/>
        <v>17.733772902358314</v>
      </c>
      <c r="F16" s="312">
        <f>分析係数表!C19</f>
        <v>0.72110086081153413</v>
      </c>
      <c r="G16" s="302">
        <f t="shared" si="4"/>
        <v>12.787838905326838</v>
      </c>
      <c r="H16" s="302">
        <v>21.710527298613755</v>
      </c>
      <c r="I16" s="302">
        <f t="shared" si="0"/>
        <v>21.710527298613755</v>
      </c>
      <c r="J16" s="312">
        <f>分析係数表!G19</f>
        <v>6.2445810408374151E-2</v>
      </c>
      <c r="K16" s="304">
        <f t="shared" si="6"/>
        <v>1.3557314715550659</v>
      </c>
      <c r="L16" s="49"/>
      <c r="M16" s="50"/>
      <c r="N16" s="314">
        <f>分析係数表!I19</f>
        <v>-1.2604560155461526E-4</v>
      </c>
      <c r="O16" s="306">
        <f t="shared" si="9"/>
        <v>-2.6948649525816671E-3</v>
      </c>
      <c r="P16" s="312">
        <f>分析係数表!C19</f>
        <v>0.72110086081153413</v>
      </c>
      <c r="Q16" s="306">
        <f t="shared" si="7"/>
        <v>-1.9432694370774743E-3</v>
      </c>
      <c r="R16" s="306">
        <v>1.53699746247549E-2</v>
      </c>
      <c r="S16" s="307">
        <f t="shared" si="8"/>
        <v>21.725897273238509</v>
      </c>
      <c r="T16" s="312">
        <f>分析係数表!F19</f>
        <v>0.21331101927013058</v>
      </c>
      <c r="U16" s="309">
        <f t="shared" si="1"/>
        <v>4.6343732919126568</v>
      </c>
      <c r="V16" s="316">
        <f>分析係数表!D19</f>
        <v>1.2736199640345095E-2</v>
      </c>
      <c r="W16" s="297">
        <f t="shared" si="2"/>
        <v>0</v>
      </c>
      <c r="X16" s="312">
        <f>分析係数表!E19</f>
        <v>1.2523714081279422E-2</v>
      </c>
      <c r="Y16" s="298">
        <f t="shared" si="3"/>
        <v>0</v>
      </c>
    </row>
    <row r="17" spans="1:25">
      <c r="A17" s="278">
        <v>13</v>
      </c>
      <c r="B17" s="268" t="s">
        <v>85</v>
      </c>
      <c r="C17" s="283"/>
      <c r="D17" s="312">
        <f>投入係数表!P17</f>
        <v>6.6584530172054887E-2</v>
      </c>
      <c r="E17" s="302">
        <f t="shared" si="5"/>
        <v>6.6584530172054883</v>
      </c>
      <c r="F17" s="312">
        <f>分析係数表!C20</f>
        <v>4.9598906854145253E-2</v>
      </c>
      <c r="G17" s="302">
        <f t="shared" si="4"/>
        <v>0.33025199099307745</v>
      </c>
      <c r="H17" s="302">
        <v>0.36323882144721614</v>
      </c>
      <c r="I17" s="302">
        <f t="shared" si="0"/>
        <v>0.36323882144721614</v>
      </c>
      <c r="J17" s="312">
        <f>分析係数表!G20</f>
        <v>0.11671945764775135</v>
      </c>
      <c r="K17" s="304">
        <f t="shared" si="6"/>
        <v>4.2397038235927463E-2</v>
      </c>
      <c r="L17" s="49"/>
      <c r="M17" s="50"/>
      <c r="N17" s="314">
        <f>分析係数表!I20</f>
        <v>7.0439320449493942E-4</v>
      </c>
      <c r="O17" s="306">
        <f t="shared" si="9"/>
        <v>1.5059982547725781E-2</v>
      </c>
      <c r="P17" s="312">
        <f>分析係数表!C20</f>
        <v>4.9598906854145253E-2</v>
      </c>
      <c r="Q17" s="306">
        <f t="shared" si="7"/>
        <v>7.4695867160970409E-4</v>
      </c>
      <c r="R17" s="306">
        <v>1.710703714983289E-3</v>
      </c>
      <c r="S17" s="307">
        <f t="shared" si="8"/>
        <v>0.36494952516219942</v>
      </c>
      <c r="T17" s="312">
        <f>分析係数表!F20</f>
        <v>0.2109583665362576</v>
      </c>
      <c r="U17" s="309">
        <f t="shared" si="1"/>
        <v>7.6989155696400427E-2</v>
      </c>
      <c r="V17" s="316">
        <f>分析係数表!D20</f>
        <v>3.0797631013066269E-2</v>
      </c>
      <c r="W17" s="297">
        <f t="shared" si="2"/>
        <v>0</v>
      </c>
      <c r="X17" s="312">
        <f>分析係数表!E20</f>
        <v>2.9972730221401771E-2</v>
      </c>
      <c r="Y17" s="298">
        <f t="shared" si="3"/>
        <v>0</v>
      </c>
    </row>
    <row r="18" spans="1:25">
      <c r="A18" s="278">
        <v>14</v>
      </c>
      <c r="B18" s="268" t="s">
        <v>86</v>
      </c>
      <c r="C18" s="282">
        <f>'データ入力（最終需要額等）'!C19</f>
        <v>100</v>
      </c>
      <c r="D18" s="312">
        <f>投入係数表!P18</f>
        <v>9.7169837505435508E-2</v>
      </c>
      <c r="E18" s="302">
        <f t="shared" si="5"/>
        <v>9.7169837505435517</v>
      </c>
      <c r="F18" s="312">
        <f>分析係数表!C21</f>
        <v>0.28411166756853934</v>
      </c>
      <c r="G18" s="302">
        <f t="shared" si="4"/>
        <v>2.7607084571033282</v>
      </c>
      <c r="H18" s="302">
        <v>2.8721997565111819</v>
      </c>
      <c r="I18" s="302">
        <f t="shared" si="0"/>
        <v>102.87219975651118</v>
      </c>
      <c r="J18" s="312">
        <f>分析係数表!G21</f>
        <v>0.29005387701730417</v>
      </c>
      <c r="K18" s="304">
        <f t="shared" si="6"/>
        <v>29.838480376674642</v>
      </c>
      <c r="L18" s="49"/>
      <c r="M18" s="50"/>
      <c r="N18" s="314">
        <f>分析係数表!I21</f>
        <v>2.3737267060065176E-3</v>
      </c>
      <c r="O18" s="306">
        <f t="shared" si="9"/>
        <v>5.0750465134258106E-2</v>
      </c>
      <c r="P18" s="312">
        <f>分析係数表!C21</f>
        <v>0.28411166756853934</v>
      </c>
      <c r="Q18" s="306">
        <f t="shared" si="7"/>
        <v>1.4418799279173085E-2</v>
      </c>
      <c r="R18" s="306">
        <v>2.7769008198278371E-2</v>
      </c>
      <c r="S18" s="307">
        <f t="shared" si="8"/>
        <v>102.89996876470946</v>
      </c>
      <c r="T18" s="312">
        <f>分析係数表!F21</f>
        <v>0.45791147145628314</v>
      </c>
      <c r="U18" s="309">
        <f t="shared" si="1"/>
        <v>47.11907610985368</v>
      </c>
      <c r="V18" s="316">
        <f>分析係数表!D21</f>
        <v>5.9847590028896828E-2</v>
      </c>
      <c r="W18" s="297">
        <f t="shared" si="2"/>
        <v>6</v>
      </c>
      <c r="X18" s="312">
        <f>分析係数表!E21</f>
        <v>5.4782163530779596E-2</v>
      </c>
      <c r="Y18" s="298">
        <f t="shared" si="3"/>
        <v>6</v>
      </c>
    </row>
    <row r="19" spans="1:25">
      <c r="A19" s="278">
        <v>15</v>
      </c>
      <c r="B19" s="268" t="s">
        <v>70</v>
      </c>
      <c r="C19" s="283"/>
      <c r="D19" s="312">
        <f>投入係数表!P19</f>
        <v>1.1842458296968145E-3</v>
      </c>
      <c r="E19" s="302">
        <f t="shared" si="5"/>
        <v>0.11842458296968145</v>
      </c>
      <c r="F19" s="312">
        <f>分析係数表!C22</f>
        <v>0.28280144764930404</v>
      </c>
      <c r="G19" s="302">
        <f t="shared" si="4"/>
        <v>3.349064350109103E-2</v>
      </c>
      <c r="H19" s="302">
        <v>4.9886986234174722E-2</v>
      </c>
      <c r="I19" s="302">
        <f t="shared" si="0"/>
        <v>4.9886986234174722E-2</v>
      </c>
      <c r="J19" s="312">
        <f>分析係数表!G22</f>
        <v>0.21325815420745545</v>
      </c>
      <c r="K19" s="304">
        <f t="shared" si="6"/>
        <v>1.063880660327284E-2</v>
      </c>
      <c r="L19" s="49"/>
      <c r="M19" s="50"/>
      <c r="N19" s="314">
        <f>分析係数表!I22</f>
        <v>5.2408897921031505E-5</v>
      </c>
      <c r="O19" s="306">
        <f t="shared" si="9"/>
        <v>1.1205063918840615E-3</v>
      </c>
      <c r="P19" s="312">
        <f>分析係数表!C22</f>
        <v>0.28280144764930404</v>
      </c>
      <c r="Q19" s="306">
        <f t="shared" si="7"/>
        <v>3.1688082972511095E-4</v>
      </c>
      <c r="R19" s="306">
        <v>4.776571874278413E-3</v>
      </c>
      <c r="S19" s="307">
        <f t="shared" si="8"/>
        <v>5.4663558108453136E-2</v>
      </c>
      <c r="T19" s="312">
        <f>分析係数表!F22</f>
        <v>0.43073258580094059</v>
      </c>
      <c r="U19" s="309">
        <f t="shared" si="1"/>
        <v>2.3545375733133991E-2</v>
      </c>
      <c r="V19" s="316">
        <f>分析係数表!D22</f>
        <v>2.2938556731137788E-2</v>
      </c>
      <c r="W19" s="297">
        <f t="shared" si="2"/>
        <v>0</v>
      </c>
      <c r="X19" s="312">
        <f>分析係数表!E22</f>
        <v>2.2183368519679003E-2</v>
      </c>
      <c r="Y19" s="298">
        <f t="shared" si="3"/>
        <v>0</v>
      </c>
    </row>
    <row r="20" spans="1:25">
      <c r="A20" s="278">
        <v>16</v>
      </c>
      <c r="B20" s="268" t="s">
        <v>71</v>
      </c>
      <c r="C20" s="283"/>
      <c r="D20" s="312">
        <f>投入係数表!P20</f>
        <v>5.0114569616076135E-4</v>
      </c>
      <c r="E20" s="302">
        <f t="shared" si="5"/>
        <v>5.0114569616076132E-2</v>
      </c>
      <c r="F20" s="312">
        <f>分析係数表!C23</f>
        <v>0.31843177703160996</v>
      </c>
      <c r="G20" s="302">
        <f t="shared" si="4"/>
        <v>1.5958071458021451E-2</v>
      </c>
      <c r="H20" s="302">
        <v>3.523698476696395E-2</v>
      </c>
      <c r="I20" s="302">
        <f t="shared" si="0"/>
        <v>3.523698476696395E-2</v>
      </c>
      <c r="J20" s="312">
        <f>分析係数表!G23</f>
        <v>0.24379890925547271</v>
      </c>
      <c r="K20" s="304">
        <f t="shared" si="6"/>
        <v>8.5907384516375179E-3</v>
      </c>
      <c r="L20" s="49"/>
      <c r="M20" s="50"/>
      <c r="N20" s="314">
        <f>分析係数表!I23</f>
        <v>7.2227388731505603E-6</v>
      </c>
      <c r="O20" s="306">
        <f t="shared" si="9"/>
        <v>1.5442272963780344E-4</v>
      </c>
      <c r="P20" s="312">
        <f>分析係数表!C23</f>
        <v>0.31843177703160996</v>
      </c>
      <c r="Q20" s="306">
        <f t="shared" si="7"/>
        <v>4.9173104212637616E-5</v>
      </c>
      <c r="R20" s="306">
        <v>4.7112393279926893E-3</v>
      </c>
      <c r="S20" s="307">
        <f t="shared" si="8"/>
        <v>3.9948224094956637E-2</v>
      </c>
      <c r="T20" s="312">
        <f>分析係数表!F23</f>
        <v>0.43764444987651224</v>
      </c>
      <c r="U20" s="309">
        <f t="shared" si="1"/>
        <v>1.7483118557580928E-2</v>
      </c>
      <c r="V20" s="316">
        <f>分析係数表!D23</f>
        <v>3.7770855561684982E-2</v>
      </c>
      <c r="W20" s="297">
        <f t="shared" si="2"/>
        <v>0</v>
      </c>
      <c r="X20" s="312">
        <f>分析係数表!E23</f>
        <v>3.6503495425501575E-2</v>
      </c>
      <c r="Y20" s="298">
        <f t="shared" si="3"/>
        <v>0</v>
      </c>
    </row>
    <row r="21" spans="1:25">
      <c r="A21" s="278">
        <v>17</v>
      </c>
      <c r="B21" s="268" t="s">
        <v>72</v>
      </c>
      <c r="C21" s="283"/>
      <c r="D21" s="312">
        <f>投入係数表!P21</f>
        <v>2.4671788118683638E-5</v>
      </c>
      <c r="E21" s="302">
        <f t="shared" si="5"/>
        <v>2.4671788118683638E-3</v>
      </c>
      <c r="F21" s="312">
        <f>分析係数表!C24</f>
        <v>6.5709335168878003E-2</v>
      </c>
      <c r="G21" s="302">
        <f t="shared" si="4"/>
        <v>1.6211667947061252E-4</v>
      </c>
      <c r="H21" s="302">
        <v>1.4294421904173856E-3</v>
      </c>
      <c r="I21" s="302">
        <f t="shared" si="0"/>
        <v>1.4294421904173856E-3</v>
      </c>
      <c r="J21" s="312">
        <f>分析係数表!G24</f>
        <v>0.24633125110096343</v>
      </c>
      <c r="K21" s="304">
        <f t="shared" si="6"/>
        <v>3.5211628314201621E-4</v>
      </c>
      <c r="L21" s="49"/>
      <c r="M21" s="50"/>
      <c r="N21" s="314">
        <f>分析係数表!I24</f>
        <v>2.8080599423907303E-4</v>
      </c>
      <c r="O21" s="306">
        <f t="shared" si="9"/>
        <v>6.0036544156746021E-3</v>
      </c>
      <c r="P21" s="312">
        <f>分析係数表!C24</f>
        <v>6.5709335168878003E-2</v>
      </c>
      <c r="Q21" s="306">
        <f t="shared" si="7"/>
        <v>3.9449614023767687E-4</v>
      </c>
      <c r="R21" s="306">
        <v>1.8064073084175737E-3</v>
      </c>
      <c r="S21" s="307">
        <f t="shared" si="8"/>
        <v>3.2358494988349593E-3</v>
      </c>
      <c r="T21" s="312">
        <f>分析係数表!F24</f>
        <v>0.36721364788140759</v>
      </c>
      <c r="U21" s="309">
        <f t="shared" si="1"/>
        <v>1.1882480984624099E-3</v>
      </c>
      <c r="V21" s="316">
        <f>分析係数表!D24</f>
        <v>3.9309475738153632E-2</v>
      </c>
      <c r="W21" s="297">
        <f t="shared" si="2"/>
        <v>0</v>
      </c>
      <c r="X21" s="312">
        <f>分析係数表!E24</f>
        <v>3.8550657867992791E-2</v>
      </c>
      <c r="Y21" s="298">
        <f t="shared" si="3"/>
        <v>0</v>
      </c>
    </row>
    <row r="22" spans="1:25">
      <c r="A22" s="278">
        <v>18</v>
      </c>
      <c r="B22" s="268" t="s">
        <v>87</v>
      </c>
      <c r="C22" s="283"/>
      <c r="D22" s="312">
        <f>投入係数表!P22</f>
        <v>8.6073700799057535E-3</v>
      </c>
      <c r="E22" s="302">
        <f t="shared" si="5"/>
        <v>0.8607370079905754</v>
      </c>
      <c r="F22" s="312">
        <f>分析係数表!C25</f>
        <v>0.13092441386923714</v>
      </c>
      <c r="G22" s="302">
        <f t="shared" si="4"/>
        <v>0.11269148826672697</v>
      </c>
      <c r="H22" s="302">
        <v>0.12930083510869556</v>
      </c>
      <c r="I22" s="302">
        <f t="shared" si="0"/>
        <v>0.12930083510869556</v>
      </c>
      <c r="J22" s="312">
        <f>分析係数表!G25</f>
        <v>0.2605848403511512</v>
      </c>
      <c r="K22" s="304">
        <f t="shared" si="6"/>
        <v>3.3693837474069961E-2</v>
      </c>
      <c r="L22" s="49"/>
      <c r="M22" s="50"/>
      <c r="N22" s="314">
        <f>分析係数表!I25</f>
        <v>9.8123550057191766E-5</v>
      </c>
      <c r="O22" s="306">
        <f t="shared" si="9"/>
        <v>2.0978892782501589E-3</v>
      </c>
      <c r="P22" s="312">
        <f>分析係数表!C25</f>
        <v>0.13092441386923714</v>
      </c>
      <c r="Q22" s="306">
        <f t="shared" si="7"/>
        <v>2.7466492411745903E-4</v>
      </c>
      <c r="R22" s="306">
        <v>7.0386247762629483E-3</v>
      </c>
      <c r="S22" s="307">
        <f t="shared" si="8"/>
        <v>0.13633945988495849</v>
      </c>
      <c r="T22" s="312">
        <f>分析係数表!F25</f>
        <v>0.33318683873123567</v>
      </c>
      <c r="U22" s="309">
        <f t="shared" si="1"/>
        <v>4.5426513633393437E-2</v>
      </c>
      <c r="V22" s="316">
        <f>分析係数表!D25</f>
        <v>4.284059086963312E-2</v>
      </c>
      <c r="W22" s="297">
        <f t="shared" si="2"/>
        <v>0</v>
      </c>
      <c r="X22" s="312">
        <f>分析係数表!E25</f>
        <v>4.249917369780222E-2</v>
      </c>
      <c r="Y22" s="298">
        <f t="shared" si="3"/>
        <v>0</v>
      </c>
    </row>
    <row r="23" spans="1:25">
      <c r="A23" s="278">
        <v>19</v>
      </c>
      <c r="B23" s="268" t="s">
        <v>88</v>
      </c>
      <c r="C23" s="283"/>
      <c r="D23" s="312">
        <f>投入係数表!P23</f>
        <v>8.8355841200035777E-4</v>
      </c>
      <c r="E23" s="302">
        <f t="shared" si="5"/>
        <v>8.835584120003577E-2</v>
      </c>
      <c r="F23" s="312">
        <f>分析係数表!C26</f>
        <v>0.15308736674872969</v>
      </c>
      <c r="G23" s="302">
        <f t="shared" si="4"/>
        <v>1.3526163066182397E-2</v>
      </c>
      <c r="H23" s="302">
        <v>1.9629853396692692E-2</v>
      </c>
      <c r="I23" s="302">
        <f t="shared" si="0"/>
        <v>1.9629853396692692E-2</v>
      </c>
      <c r="J23" s="312">
        <f>分析係数表!G26</f>
        <v>0.20415569699579933</v>
      </c>
      <c r="K23" s="304">
        <f t="shared" si="6"/>
        <v>4.0075464021271552E-3</v>
      </c>
      <c r="L23" s="49"/>
      <c r="M23" s="50"/>
      <c r="N23" s="314">
        <f>分析係数表!I26</f>
        <v>8.8175548492147558E-3</v>
      </c>
      <c r="O23" s="306">
        <f t="shared" si="9"/>
        <v>0.18852002162343842</v>
      </c>
      <c r="P23" s="312">
        <f>分析係数表!C26</f>
        <v>0.15308736674872969</v>
      </c>
      <c r="Q23" s="306">
        <f t="shared" si="7"/>
        <v>2.8860033689745771E-2</v>
      </c>
      <c r="R23" s="306">
        <v>3.1690062160511907E-2</v>
      </c>
      <c r="S23" s="307">
        <f t="shared" si="8"/>
        <v>5.1319915557204596E-2</v>
      </c>
      <c r="T23" s="312">
        <f>分析係数表!F26</f>
        <v>0.33811565690794865</v>
      </c>
      <c r="U23" s="309">
        <f t="shared" si="1"/>
        <v>1.7352066961084687E-2</v>
      </c>
      <c r="V23" s="316">
        <f>分析係数表!D26</f>
        <v>3.3929737559631502E-2</v>
      </c>
      <c r="W23" s="297">
        <f t="shared" si="2"/>
        <v>0</v>
      </c>
      <c r="X23" s="312">
        <f>分析係数表!E26</f>
        <v>3.3531988342571602E-2</v>
      </c>
      <c r="Y23" s="298">
        <f t="shared" si="3"/>
        <v>0</v>
      </c>
    </row>
    <row r="24" spans="1:25">
      <c r="A24" s="278">
        <v>20</v>
      </c>
      <c r="B24" s="268" t="s">
        <v>89</v>
      </c>
      <c r="C24" s="283"/>
      <c r="D24" s="312">
        <f>投入係数表!P24</f>
        <v>2.7755761633519092E-5</v>
      </c>
      <c r="E24" s="302">
        <f t="shared" si="5"/>
        <v>2.7755761633519093E-3</v>
      </c>
      <c r="F24" s="312">
        <f>分析係数表!C27</f>
        <v>0.18884998044104273</v>
      </c>
      <c r="G24" s="302">
        <f t="shared" si="4"/>
        <v>5.2416750416163255E-4</v>
      </c>
      <c r="H24" s="302">
        <v>1.8888938073448275E-3</v>
      </c>
      <c r="I24" s="302">
        <f t="shared" si="0"/>
        <v>1.8888938073448275E-3</v>
      </c>
      <c r="J24" s="312">
        <f>分析係数表!G27</f>
        <v>0.16481626532719168</v>
      </c>
      <c r="K24" s="304">
        <f t="shared" si="6"/>
        <v>3.1132042292623437E-4</v>
      </c>
      <c r="L24" s="49"/>
      <c r="M24" s="50"/>
      <c r="N24" s="314">
        <f>分析係数表!I27</f>
        <v>2.2388024205688101E-2</v>
      </c>
      <c r="O24" s="306">
        <f t="shared" si="9"/>
        <v>0.47865773216463142</v>
      </c>
      <c r="P24" s="312">
        <f>分析係数表!C27</f>
        <v>0.18884998044104273</v>
      </c>
      <c r="Q24" s="306">
        <f t="shared" si="7"/>
        <v>9.0394503357244513E-2</v>
      </c>
      <c r="R24" s="306">
        <v>9.1184514844401141E-2</v>
      </c>
      <c r="S24" s="307">
        <f t="shared" si="8"/>
        <v>9.3073408651745973E-2</v>
      </c>
      <c r="T24" s="312">
        <f>分析係数表!F27</f>
        <v>0.29536956526946395</v>
      </c>
      <c r="U24" s="309">
        <f t="shared" si="1"/>
        <v>2.7491052251613374E-2</v>
      </c>
      <c r="V24" s="316">
        <f>分析係数表!D27</f>
        <v>2.042747265118797E-2</v>
      </c>
      <c r="W24" s="297">
        <f t="shared" si="2"/>
        <v>0</v>
      </c>
      <c r="X24" s="312">
        <f>分析係数表!E27</f>
        <v>2.035082172191522E-2</v>
      </c>
      <c r="Y24" s="298">
        <f t="shared" si="3"/>
        <v>0</v>
      </c>
    </row>
    <row r="25" spans="1:25">
      <c r="A25" s="278">
        <v>21</v>
      </c>
      <c r="B25" s="268" t="s">
        <v>90</v>
      </c>
      <c r="C25" s="283"/>
      <c r="D25" s="312">
        <f>投入係数表!P25</f>
        <v>0</v>
      </c>
      <c r="E25" s="302">
        <f t="shared" si="5"/>
        <v>0</v>
      </c>
      <c r="F25" s="312">
        <f>分析係数表!C28</f>
        <v>0.2115566871254172</v>
      </c>
      <c r="G25" s="302">
        <f t="shared" si="4"/>
        <v>0</v>
      </c>
      <c r="H25" s="302">
        <v>2.3176979316132124E-2</v>
      </c>
      <c r="I25" s="302">
        <f t="shared" si="0"/>
        <v>2.3176979316132124E-2</v>
      </c>
      <c r="J25" s="312">
        <f>分析係数表!G28</f>
        <v>0.18177207604774032</v>
      </c>
      <c r="K25" s="304">
        <f t="shared" si="6"/>
        <v>4.2129276468088729E-3</v>
      </c>
      <c r="L25" s="49"/>
      <c r="M25" s="50"/>
      <c r="N25" s="314">
        <f>分析係数表!I28</f>
        <v>7.2231792840574596E-3</v>
      </c>
      <c r="O25" s="306">
        <f t="shared" si="9"/>
        <v>0.15443214565790328</v>
      </c>
      <c r="P25" s="312">
        <f>分析係数表!C28</f>
        <v>0.2115566871254172</v>
      </c>
      <c r="Q25" s="306">
        <f t="shared" si="7"/>
        <v>3.2671153121055903E-2</v>
      </c>
      <c r="R25" s="306">
        <v>4.2650431611779192E-2</v>
      </c>
      <c r="S25" s="307">
        <f t="shared" si="8"/>
        <v>6.582741092791132E-2</v>
      </c>
      <c r="T25" s="312">
        <f>分析係数表!F28</f>
        <v>0.29628808224417325</v>
      </c>
      <c r="U25" s="309">
        <f t="shared" si="1"/>
        <v>1.9503877342929979E-2</v>
      </c>
      <c r="V25" s="316">
        <f>分析係数表!D28</f>
        <v>3.0551159487848582E-2</v>
      </c>
      <c r="W25" s="297">
        <f t="shared" si="2"/>
        <v>0</v>
      </c>
      <c r="X25" s="312">
        <f>分析係数表!E28</f>
        <v>3.018459578819983E-2</v>
      </c>
      <c r="Y25" s="298">
        <f t="shared" si="3"/>
        <v>0</v>
      </c>
    </row>
    <row r="26" spans="1:25">
      <c r="A26" s="278">
        <v>22</v>
      </c>
      <c r="B26" s="268" t="s">
        <v>64</v>
      </c>
      <c r="C26" s="283"/>
      <c r="D26" s="312">
        <f>投入係数表!P26</f>
        <v>4.8510903388361698E-3</v>
      </c>
      <c r="E26" s="302">
        <f t="shared" si="5"/>
        <v>0.48510903388361698</v>
      </c>
      <c r="F26" s="312">
        <f>分析係数表!C29</f>
        <v>0.4024048564090591</v>
      </c>
      <c r="G26" s="302">
        <f t="shared" si="4"/>
        <v>0.19521023112267427</v>
      </c>
      <c r="H26" s="302">
        <v>0.33092750741606958</v>
      </c>
      <c r="I26" s="302">
        <f t="shared" si="0"/>
        <v>0.33092750741606958</v>
      </c>
      <c r="J26" s="312">
        <f>分析係数表!G29</f>
        <v>0.28848634430593861</v>
      </c>
      <c r="K26" s="304">
        <f t="shared" si="6"/>
        <v>9.5468066844738297E-2</v>
      </c>
      <c r="L26" s="49"/>
      <c r="M26" s="50"/>
      <c r="N26" s="314">
        <f>分析係数表!I29</f>
        <v>7.7130042947109994E-3</v>
      </c>
      <c r="O26" s="306">
        <f t="shared" si="9"/>
        <v>0.16490464321297432</v>
      </c>
      <c r="P26" s="312">
        <f>分析係数表!C29</f>
        <v>0.4024048564090591</v>
      </c>
      <c r="Q26" s="306">
        <f t="shared" si="7"/>
        <v>6.6358429273304056E-2</v>
      </c>
      <c r="R26" s="306">
        <v>0.10779745899335344</v>
      </c>
      <c r="S26" s="307">
        <f t="shared" si="8"/>
        <v>0.43872496640942305</v>
      </c>
      <c r="T26" s="312">
        <f>分析係数表!F29</f>
        <v>0.40202182464221792</v>
      </c>
      <c r="U26" s="309">
        <f t="shared" si="1"/>
        <v>0.17637701151201202</v>
      </c>
      <c r="V26" s="316">
        <f>分析係数表!D29</f>
        <v>7.9194780809421356E-2</v>
      </c>
      <c r="W26" s="297">
        <f t="shared" si="2"/>
        <v>0</v>
      </c>
      <c r="X26" s="312">
        <f>分析係数表!E29</f>
        <v>6.5944675090492746E-2</v>
      </c>
      <c r="Y26" s="298">
        <f t="shared" si="3"/>
        <v>0</v>
      </c>
    </row>
    <row r="27" spans="1:25">
      <c r="A27" s="278">
        <v>23</v>
      </c>
      <c r="B27" s="268" t="s">
        <v>91</v>
      </c>
      <c r="C27" s="283"/>
      <c r="D27" s="312">
        <f>投入係数表!P27</f>
        <v>4.0045396090138382E-3</v>
      </c>
      <c r="E27" s="302">
        <f t="shared" si="5"/>
        <v>0.4004539609013838</v>
      </c>
      <c r="F27" s="312">
        <f>分析係数表!C30</f>
        <v>1</v>
      </c>
      <c r="G27" s="302">
        <f t="shared" si="4"/>
        <v>0.4004539609013838</v>
      </c>
      <c r="H27" s="302">
        <v>0.67310666606585656</v>
      </c>
      <c r="I27" s="302">
        <f t="shared" si="0"/>
        <v>0.67310666606585656</v>
      </c>
      <c r="J27" s="312">
        <f>分析係数表!G30</f>
        <v>0.33838967095036887</v>
      </c>
      <c r="K27" s="304">
        <f t="shared" si="6"/>
        <v>0.22777234324452503</v>
      </c>
      <c r="L27" s="49"/>
      <c r="M27" s="50"/>
      <c r="N27" s="314">
        <f>分析係数表!I30</f>
        <v>0</v>
      </c>
      <c r="O27" s="306">
        <f t="shared" si="9"/>
        <v>0</v>
      </c>
      <c r="P27" s="312">
        <f>分析係数表!C30</f>
        <v>1</v>
      </c>
      <c r="Q27" s="306">
        <f t="shared" si="7"/>
        <v>0</v>
      </c>
      <c r="R27" s="306">
        <v>0.14893402614149281</v>
      </c>
      <c r="S27" s="307">
        <f t="shared" si="8"/>
        <v>0.82204069220734932</v>
      </c>
      <c r="T27" s="312">
        <f>分析係数表!F30</f>
        <v>0.46362091424568164</v>
      </c>
      <c r="U27" s="309">
        <f t="shared" si="1"/>
        <v>0.38111525726832429</v>
      </c>
      <c r="V27" s="316">
        <f>分析係数表!D30</f>
        <v>7.3824536053885614E-2</v>
      </c>
      <c r="W27" s="297">
        <f t="shared" si="2"/>
        <v>0</v>
      </c>
      <c r="X27" s="312">
        <f>分析係数表!E30</f>
        <v>5.6949248710145881E-2</v>
      </c>
      <c r="Y27" s="298">
        <f t="shared" si="3"/>
        <v>0</v>
      </c>
    </row>
    <row r="28" spans="1:25">
      <c r="A28" s="278">
        <v>24</v>
      </c>
      <c r="B28" s="268" t="s">
        <v>92</v>
      </c>
      <c r="C28" s="283"/>
      <c r="D28" s="312">
        <f>投入係数表!P28</f>
        <v>1.779606916735799E-2</v>
      </c>
      <c r="E28" s="302">
        <f t="shared" si="5"/>
        <v>1.7796069167357991</v>
      </c>
      <c r="F28" s="312">
        <f>分析係数表!C31</f>
        <v>0.99932498158227889</v>
      </c>
      <c r="G28" s="302">
        <f t="shared" si="4"/>
        <v>1.7784056492906986</v>
      </c>
      <c r="H28" s="302">
        <v>3.2828709689805198</v>
      </c>
      <c r="I28" s="302">
        <f t="shared" si="0"/>
        <v>3.2828709689805198</v>
      </c>
      <c r="J28" s="312">
        <f>分析係数表!G31</f>
        <v>7.0262508387801376E-2</v>
      </c>
      <c r="K28" s="304">
        <f t="shared" si="6"/>
        <v>0.23066274899406339</v>
      </c>
      <c r="L28" s="49"/>
      <c r="M28" s="50"/>
      <c r="N28" s="314">
        <f>分析係数表!I31</f>
        <v>3.314462019579964E-2</v>
      </c>
      <c r="O28" s="306">
        <f t="shared" si="9"/>
        <v>0.70863460708376003</v>
      </c>
      <c r="P28" s="312">
        <f>分析係数表!C31</f>
        <v>0.99932498158227889</v>
      </c>
      <c r="Q28" s="306">
        <f t="shared" si="7"/>
        <v>0.70815626567254397</v>
      </c>
      <c r="R28" s="306">
        <v>0.9804003808358428</v>
      </c>
      <c r="S28" s="307">
        <f t="shared" si="8"/>
        <v>4.2632713498163621</v>
      </c>
      <c r="T28" s="312">
        <f>分析係数表!F31</f>
        <v>0.39948542779773355</v>
      </c>
      <c r="U28" s="309">
        <f t="shared" si="1"/>
        <v>1.7031147789992105</v>
      </c>
      <c r="V28" s="316">
        <f>分析係数表!D31</f>
        <v>2.9145126840892164E-3</v>
      </c>
      <c r="W28" s="297">
        <f t="shared" si="2"/>
        <v>0</v>
      </c>
      <c r="X28" s="312">
        <f>分析係数表!E31</f>
        <v>2.9145126840892164E-3</v>
      </c>
      <c r="Y28" s="298">
        <f t="shared" si="3"/>
        <v>0</v>
      </c>
    </row>
    <row r="29" spans="1:25">
      <c r="A29" s="278">
        <v>25</v>
      </c>
      <c r="B29" s="268" t="s">
        <v>1</v>
      </c>
      <c r="C29" s="283"/>
      <c r="D29" s="312">
        <f>投入係数表!P29</f>
        <v>5.5974119294263506E-4</v>
      </c>
      <c r="E29" s="302">
        <f t="shared" si="5"/>
        <v>5.5974119294263505E-2</v>
      </c>
      <c r="F29" s="312">
        <f>分析係数表!C32</f>
        <v>0.9998360837770528</v>
      </c>
      <c r="G29" s="302">
        <f t="shared" si="4"/>
        <v>5.5964944228045994E-2</v>
      </c>
      <c r="H29" s="302">
        <v>0.13341835751790773</v>
      </c>
      <c r="I29" s="302">
        <f t="shared" si="0"/>
        <v>0.13341835751790773</v>
      </c>
      <c r="J29" s="312">
        <f>分析係数表!G32</f>
        <v>0.11380414292785156</v>
      </c>
      <c r="K29" s="304">
        <f t="shared" si="6"/>
        <v>1.518356182816717E-2</v>
      </c>
      <c r="L29" s="49"/>
      <c r="M29" s="50"/>
      <c r="N29" s="314">
        <f>分析係数表!I32</f>
        <v>7.2296973654795713E-3</v>
      </c>
      <c r="O29" s="306">
        <f t="shared" si="9"/>
        <v>0.15457150275538131</v>
      </c>
      <c r="P29" s="312">
        <f>分析係数表!C32</f>
        <v>0.9998360837770528</v>
      </c>
      <c r="Q29" s="306">
        <f t="shared" si="7"/>
        <v>0.15454616597847437</v>
      </c>
      <c r="R29" s="306">
        <v>0.20870397115574255</v>
      </c>
      <c r="S29" s="307">
        <f t="shared" si="8"/>
        <v>0.34212232867365028</v>
      </c>
      <c r="T29" s="312">
        <f>分析係数表!F32</f>
        <v>0.44272670787830282</v>
      </c>
      <c r="U29" s="309">
        <f t="shared" si="1"/>
        <v>0.15146669226534387</v>
      </c>
      <c r="V29" s="316">
        <f>分析係数表!D32</f>
        <v>2.1120085933633119E-2</v>
      </c>
      <c r="W29" s="297">
        <f t="shared" si="2"/>
        <v>0</v>
      </c>
      <c r="X29" s="312">
        <f>分析係数表!E32</f>
        <v>2.1120085933633119E-2</v>
      </c>
      <c r="Y29" s="298">
        <f t="shared" si="3"/>
        <v>0</v>
      </c>
    </row>
    <row r="30" spans="1:25">
      <c r="A30" s="278">
        <v>26</v>
      </c>
      <c r="B30" s="268" t="s">
        <v>2</v>
      </c>
      <c r="C30" s="283"/>
      <c r="D30" s="312">
        <f>投入係数表!P30</f>
        <v>1.1410702004891181E-4</v>
      </c>
      <c r="E30" s="302">
        <f t="shared" si="5"/>
        <v>1.1410702004891181E-2</v>
      </c>
      <c r="F30" s="312">
        <f>分析係数表!C33</f>
        <v>0.99108509199615646</v>
      </c>
      <c r="G30" s="302">
        <f t="shared" si="4"/>
        <v>1.1308976646258304E-2</v>
      </c>
      <c r="H30" s="302">
        <v>0.11479997345039732</v>
      </c>
      <c r="I30" s="302">
        <f t="shared" si="0"/>
        <v>0.11479997345039732</v>
      </c>
      <c r="J30" s="312">
        <f>分析係数表!G33</f>
        <v>0.4529749017181946</v>
      </c>
      <c r="K30" s="304">
        <f t="shared" si="6"/>
        <v>5.2001506690945075E-2</v>
      </c>
      <c r="L30" s="49"/>
      <c r="M30" s="50"/>
      <c r="N30" s="314">
        <f>分析係数表!I33</f>
        <v>7.7168799106917146E-4</v>
      </c>
      <c r="O30" s="306">
        <f t="shared" si="9"/>
        <v>1.6498750418985315E-2</v>
      </c>
      <c r="P30" s="312">
        <f>分析係数表!C33</f>
        <v>0.99108509199615646</v>
      </c>
      <c r="Q30" s="306">
        <f t="shared" si="7"/>
        <v>1.6351665576821686E-2</v>
      </c>
      <c r="R30" s="306">
        <v>9.949168072951331E-2</v>
      </c>
      <c r="S30" s="307">
        <f t="shared" si="8"/>
        <v>0.21429165417991064</v>
      </c>
      <c r="T30" s="312">
        <f>分析係数表!F33</f>
        <v>0.63278689994307047</v>
      </c>
      <c r="U30" s="309">
        <f t="shared" si="1"/>
        <v>0.13560095153217816</v>
      </c>
      <c r="V30" s="316">
        <f>分析係数表!D33</f>
        <v>8.7702783269007503E-2</v>
      </c>
      <c r="W30" s="297">
        <f t="shared" si="2"/>
        <v>0</v>
      </c>
      <c r="X30" s="312">
        <f>分析係数表!E33</f>
        <v>8.4336323251883824E-2</v>
      </c>
      <c r="Y30" s="298">
        <f t="shared" si="3"/>
        <v>0</v>
      </c>
    </row>
    <row r="31" spans="1:25">
      <c r="A31" s="278">
        <v>27</v>
      </c>
      <c r="B31" s="268" t="s">
        <v>65</v>
      </c>
      <c r="C31" s="283"/>
      <c r="D31" s="312">
        <f>投入係数表!P31</f>
        <v>3.0841277135111964E-2</v>
      </c>
      <c r="E31" s="302">
        <f t="shared" si="5"/>
        <v>3.0841277135111964</v>
      </c>
      <c r="F31" s="312">
        <f>分析係数表!C34</f>
        <v>0.24606089914510665</v>
      </c>
      <c r="G31" s="302">
        <f t="shared" si="4"/>
        <v>0.75888323826490689</v>
      </c>
      <c r="H31" s="302">
        <v>0.95082434828744833</v>
      </c>
      <c r="I31" s="302">
        <f t="shared" si="0"/>
        <v>0.95082434828744833</v>
      </c>
      <c r="J31" s="312">
        <f>分析係数表!G34</f>
        <v>0.43749758717185111</v>
      </c>
      <c r="K31" s="304">
        <f t="shared" si="6"/>
        <v>0.41598335820000643</v>
      </c>
      <c r="L31" s="49"/>
      <c r="M31" s="50"/>
      <c r="N31" s="314">
        <f>分析係数表!I34</f>
        <v>0.137069350800852</v>
      </c>
      <c r="O31" s="306">
        <f t="shared" si="9"/>
        <v>2.9305535852933748</v>
      </c>
      <c r="P31" s="312">
        <f>分析係数表!C34</f>
        <v>0.24606089914510665</v>
      </c>
      <c r="Q31" s="306">
        <f t="shared" si="7"/>
        <v>0.7210946501902038</v>
      </c>
      <c r="R31" s="306">
        <v>0.80216446113142026</v>
      </c>
      <c r="S31" s="307">
        <f t="shared" si="8"/>
        <v>1.7529888094188686</v>
      </c>
      <c r="T31" s="312">
        <f>分析係数表!F34</f>
        <v>0.68044247766447119</v>
      </c>
      <c r="U31" s="309">
        <f t="shared" si="1"/>
        <v>1.1928080487990664</v>
      </c>
      <c r="V31" s="316">
        <f>分析係数表!D34</f>
        <v>0.15389009392691583</v>
      </c>
      <c r="W31" s="297">
        <f t="shared" si="2"/>
        <v>0</v>
      </c>
      <c r="X31" s="312">
        <f>分析係数表!E34</f>
        <v>0.1433320704064108</v>
      </c>
      <c r="Y31" s="298">
        <f t="shared" si="3"/>
        <v>0</v>
      </c>
    </row>
    <row r="32" spans="1:25">
      <c r="A32" s="278">
        <v>28</v>
      </c>
      <c r="B32" s="268" t="s">
        <v>66</v>
      </c>
      <c r="C32" s="283"/>
      <c r="D32" s="312">
        <f>投入係数表!P32</f>
        <v>1.3143895120228708E-2</v>
      </c>
      <c r="E32" s="302">
        <f t="shared" si="5"/>
        <v>1.3143895120228708</v>
      </c>
      <c r="F32" s="312">
        <f>分析係数表!C35</f>
        <v>0.75377646979277246</v>
      </c>
      <c r="G32" s="302">
        <f t="shared" si="4"/>
        <v>0.99075588630524436</v>
      </c>
      <c r="H32" s="302">
        <v>1.4077058953206905</v>
      </c>
      <c r="I32" s="302">
        <f t="shared" si="0"/>
        <v>1.4077058953206905</v>
      </c>
      <c r="J32" s="312">
        <f>分析係数表!G35</f>
        <v>0.30282397072447498</v>
      </c>
      <c r="K32" s="304">
        <f t="shared" si="6"/>
        <v>0.42628708883326361</v>
      </c>
      <c r="L32" s="49"/>
      <c r="M32" s="50"/>
      <c r="N32" s="314">
        <f>分析係数表!I35</f>
        <v>5.7629969222324183E-2</v>
      </c>
      <c r="O32" s="306">
        <f t="shared" si="9"/>
        <v>1.2321333101679737</v>
      </c>
      <c r="P32" s="312">
        <f>分析係数表!C35</f>
        <v>0.75377646979277246</v>
      </c>
      <c r="Q32" s="306">
        <f t="shared" si="7"/>
        <v>0.92875309685249841</v>
      </c>
      <c r="R32" s="306">
        <v>1.4404952266267279</v>
      </c>
      <c r="S32" s="307">
        <f t="shared" si="8"/>
        <v>2.8482011219474184</v>
      </c>
      <c r="T32" s="312">
        <f>分析係数表!F35</f>
        <v>0.60548890850388704</v>
      </c>
      <c r="U32" s="309">
        <f t="shared" si="1"/>
        <v>1.7245541885274889</v>
      </c>
      <c r="V32" s="316">
        <f>分析係数表!D35</f>
        <v>4.0363234612300396E-2</v>
      </c>
      <c r="W32" s="297">
        <f t="shared" si="2"/>
        <v>0</v>
      </c>
      <c r="X32" s="312">
        <f>分析係数表!E35</f>
        <v>3.9154079363329694E-2</v>
      </c>
      <c r="Y32" s="298">
        <f t="shared" si="3"/>
        <v>0</v>
      </c>
    </row>
    <row r="33" spans="1:25">
      <c r="A33" s="278">
        <v>29</v>
      </c>
      <c r="B33" s="268" t="s">
        <v>93</v>
      </c>
      <c r="C33" s="283"/>
      <c r="D33" s="312">
        <f>投入係数表!P33</f>
        <v>4.3083110002251302E-3</v>
      </c>
      <c r="E33" s="302">
        <f t="shared" si="5"/>
        <v>0.43083110002251301</v>
      </c>
      <c r="F33" s="312">
        <f>分析係数表!C36</f>
        <v>0.99118010215945485</v>
      </c>
      <c r="G33" s="302">
        <f t="shared" si="4"/>
        <v>0.42703121373378478</v>
      </c>
      <c r="H33" s="302">
        <v>0.73361472870701538</v>
      </c>
      <c r="I33" s="302">
        <f t="shared" si="0"/>
        <v>0.73361472870701538</v>
      </c>
      <c r="J33" s="312">
        <f>分析係数表!G36</f>
        <v>5.8650173764370726E-2</v>
      </c>
      <c r="K33" s="304">
        <f t="shared" si="6"/>
        <v>4.3026631314768145E-2</v>
      </c>
      <c r="L33" s="49"/>
      <c r="M33" s="50"/>
      <c r="N33" s="314">
        <f>分析係数表!I36</f>
        <v>0.2375179181177472</v>
      </c>
      <c r="O33" s="306">
        <f t="shared" si="9"/>
        <v>5.078151916854746</v>
      </c>
      <c r="P33" s="312">
        <f>分析係数表!C36</f>
        <v>0.99118010215945485</v>
      </c>
      <c r="Q33" s="306">
        <f t="shared" si="7"/>
        <v>5.0333631357293189</v>
      </c>
      <c r="R33" s="306">
        <v>5.503101675488808</v>
      </c>
      <c r="S33" s="307">
        <f t="shared" si="8"/>
        <v>6.236716404195823</v>
      </c>
      <c r="T33" s="312">
        <f>分析係数表!F36</f>
        <v>0.81306518983088305</v>
      </c>
      <c r="U33" s="309">
        <f t="shared" si="1"/>
        <v>5.0708570070988594</v>
      </c>
      <c r="V33" s="316">
        <f>分析係数表!D36</f>
        <v>1.5774342104513773E-2</v>
      </c>
      <c r="W33" s="297">
        <f t="shared" si="2"/>
        <v>0</v>
      </c>
      <c r="X33" s="312">
        <f>分析係数表!E36</f>
        <v>1.3229670821596217E-2</v>
      </c>
      <c r="Y33" s="298">
        <f t="shared" si="3"/>
        <v>0</v>
      </c>
    </row>
    <row r="34" spans="1:25">
      <c r="A34" s="278">
        <v>30</v>
      </c>
      <c r="B34" s="268" t="s">
        <v>94</v>
      </c>
      <c r="C34" s="283"/>
      <c r="D34" s="312">
        <f>投入係数表!P34</f>
        <v>2.1413570100259981E-2</v>
      </c>
      <c r="E34" s="302">
        <f t="shared" si="5"/>
        <v>2.141357010025998</v>
      </c>
      <c r="F34" s="312">
        <f>分析係数表!C37</f>
        <v>0.58105140483022077</v>
      </c>
      <c r="G34" s="302">
        <f t="shared" si="4"/>
        <v>1.2442384989186472</v>
      </c>
      <c r="H34" s="302">
        <v>1.8434285819357983</v>
      </c>
      <c r="I34" s="302">
        <f t="shared" si="0"/>
        <v>1.8434285819357983</v>
      </c>
      <c r="J34" s="312">
        <f>分析係数表!G37</f>
        <v>0.40235165952905672</v>
      </c>
      <c r="K34" s="304">
        <f t="shared" si="6"/>
        <v>0.7417065491651641</v>
      </c>
      <c r="L34" s="49"/>
      <c r="M34" s="50"/>
      <c r="N34" s="314">
        <f>分析係数表!I37</f>
        <v>4.2719417558337268E-2</v>
      </c>
      <c r="O34" s="306">
        <f t="shared" si="9"/>
        <v>0.91334453366690826</v>
      </c>
      <c r="P34" s="312">
        <f>分析係数表!C37</f>
        <v>0.58105140483022077</v>
      </c>
      <c r="Q34" s="306">
        <f t="shared" si="7"/>
        <v>0.53070012438115988</v>
      </c>
      <c r="R34" s="306">
        <v>0.71663534809131735</v>
      </c>
      <c r="S34" s="307">
        <f t="shared" si="8"/>
        <v>2.5600639300271157</v>
      </c>
      <c r="T34" s="312">
        <f>分析係数表!F37</f>
        <v>0.63403708963374472</v>
      </c>
      <c r="U34" s="309">
        <f t="shared" si="1"/>
        <v>1.623175483470719</v>
      </c>
      <c r="V34" s="316">
        <f>分析係数表!D37</f>
        <v>7.9200513574427991E-2</v>
      </c>
      <c r="W34" s="297">
        <f t="shared" si="2"/>
        <v>0</v>
      </c>
      <c r="X34" s="312">
        <f>分析係数表!E37</f>
        <v>7.3600662533244779E-2</v>
      </c>
      <c r="Y34" s="298">
        <f t="shared" si="3"/>
        <v>0</v>
      </c>
    </row>
    <row r="35" spans="1:25">
      <c r="A35" s="278">
        <v>31</v>
      </c>
      <c r="B35" s="268" t="s">
        <v>95</v>
      </c>
      <c r="C35" s="283"/>
      <c r="D35" s="312">
        <f>投入係数表!P35</f>
        <v>7.0592153754583551E-3</v>
      </c>
      <c r="E35" s="302">
        <f t="shared" si="5"/>
        <v>0.70592153754583553</v>
      </c>
      <c r="F35" s="312">
        <f>分析係数表!C38</f>
        <v>0.47456671407271833</v>
      </c>
      <c r="G35" s="302">
        <f t="shared" si="4"/>
        <v>0.33500686446628825</v>
      </c>
      <c r="H35" s="302">
        <v>0.60359701652818687</v>
      </c>
      <c r="I35" s="302">
        <f t="shared" si="0"/>
        <v>0.60359701652818687</v>
      </c>
      <c r="J35" s="312">
        <f>分析係数表!G38</f>
        <v>0.18003386475673192</v>
      </c>
      <c r="K35" s="304">
        <f t="shared" si="6"/>
        <v>0.10866790364120248</v>
      </c>
      <c r="L35" s="49"/>
      <c r="M35" s="50"/>
      <c r="N35" s="314">
        <f>分析係数表!I38</f>
        <v>5.150358926080905E-2</v>
      </c>
      <c r="O35" s="306">
        <f t="shared" si="9"/>
        <v>1.1011508209667769</v>
      </c>
      <c r="P35" s="312">
        <f>分析係数表!C38</f>
        <v>0.47456671407271833</v>
      </c>
      <c r="Q35" s="306">
        <f t="shared" si="7"/>
        <v>0.5225695268046795</v>
      </c>
      <c r="R35" s="306">
        <v>0.73015223931533779</v>
      </c>
      <c r="S35" s="307">
        <f t="shared" si="8"/>
        <v>1.3337492558435247</v>
      </c>
      <c r="T35" s="312">
        <f>分析係数表!F38</f>
        <v>0.4997199825516766</v>
      </c>
      <c r="U35" s="309">
        <f t="shared" si="1"/>
        <v>0.66650115485843775</v>
      </c>
      <c r="V35" s="316">
        <f>分析係数表!D38</f>
        <v>3.5590827435143364E-2</v>
      </c>
      <c r="W35" s="297">
        <f t="shared" si="2"/>
        <v>0</v>
      </c>
      <c r="X35" s="312">
        <f>分析係数表!E38</f>
        <v>3.1059891839156476E-2</v>
      </c>
      <c r="Y35" s="298">
        <f t="shared" si="3"/>
        <v>0</v>
      </c>
    </row>
    <row r="36" spans="1:25">
      <c r="A36" s="278">
        <v>32</v>
      </c>
      <c r="B36" s="268" t="s">
        <v>67</v>
      </c>
      <c r="C36" s="283"/>
      <c r="D36" s="312">
        <f>投入係数表!P36</f>
        <v>0</v>
      </c>
      <c r="E36" s="302">
        <f t="shared" si="5"/>
        <v>0</v>
      </c>
      <c r="F36" s="312">
        <f>分析係数表!C39</f>
        <v>1</v>
      </c>
      <c r="G36" s="302">
        <f t="shared" si="4"/>
        <v>0</v>
      </c>
      <c r="H36" s="302">
        <v>5.4429985866528301E-2</v>
      </c>
      <c r="I36" s="302">
        <f t="shared" si="0"/>
        <v>5.4429985866528301E-2</v>
      </c>
      <c r="J36" s="312">
        <f>分析係数表!G39</f>
        <v>0.33345520667958617</v>
      </c>
      <c r="K36" s="304">
        <f t="shared" si="6"/>
        <v>1.8149962186690148E-2</v>
      </c>
      <c r="L36" s="49"/>
      <c r="M36" s="50"/>
      <c r="N36" s="314">
        <f>分析係数表!I39</f>
        <v>5.0851604954235139E-3</v>
      </c>
      <c r="O36" s="306">
        <f t="shared" si="9"/>
        <v>0.10872113448109351</v>
      </c>
      <c r="P36" s="312">
        <f>分析係数表!C39</f>
        <v>1</v>
      </c>
      <c r="Q36" s="306">
        <f t="shared" si="7"/>
        <v>0.10872113448109351</v>
      </c>
      <c r="R36" s="306">
        <v>0.11364451444112358</v>
      </c>
      <c r="S36" s="307">
        <f t="shared" si="8"/>
        <v>0.16807450030765189</v>
      </c>
      <c r="T36" s="312">
        <f>分析係数表!F39</f>
        <v>0.70859596344355691</v>
      </c>
      <c r="U36" s="309">
        <f t="shared" si="1"/>
        <v>0.119096912475795</v>
      </c>
      <c r="V36" s="316">
        <f>分析係数表!D39</f>
        <v>4.8027598057070089E-2</v>
      </c>
      <c r="W36" s="297">
        <f t="shared" si="2"/>
        <v>0</v>
      </c>
      <c r="X36" s="312">
        <f>分析係数表!E39</f>
        <v>4.8027598057070089E-2</v>
      </c>
      <c r="Y36" s="298">
        <f t="shared" si="3"/>
        <v>0</v>
      </c>
    </row>
    <row r="37" spans="1:25">
      <c r="A37" s="278">
        <v>33</v>
      </c>
      <c r="B37" s="268" t="s">
        <v>96</v>
      </c>
      <c r="C37" s="283"/>
      <c r="D37" s="312">
        <f>投入係数表!P37</f>
        <v>8.0337510061463592E-4</v>
      </c>
      <c r="E37" s="302">
        <f t="shared" si="5"/>
        <v>8.0337510061463599E-2</v>
      </c>
      <c r="F37" s="312">
        <f>分析係数表!C40</f>
        <v>0.78927678494152065</v>
      </c>
      <c r="G37" s="302">
        <f t="shared" si="4"/>
        <v>6.3408531651519051E-2</v>
      </c>
      <c r="H37" s="302">
        <v>8.4781338850705504E-2</v>
      </c>
      <c r="I37" s="302">
        <f t="shared" si="0"/>
        <v>8.4781338850705504E-2</v>
      </c>
      <c r="J37" s="312">
        <f>分析係数表!G40</f>
        <v>0.52314226927728547</v>
      </c>
      <c r="K37" s="304">
        <f t="shared" si="6"/>
        <v>4.4352701998724563E-2</v>
      </c>
      <c r="L37" s="49"/>
      <c r="M37" s="50"/>
      <c r="N37" s="314">
        <f>分析係数表!I40</f>
        <v>3.428475595158087E-2</v>
      </c>
      <c r="O37" s="306">
        <f t="shared" si="9"/>
        <v>0.73301079991829332</v>
      </c>
      <c r="P37" s="312">
        <f>分析係数表!C40</f>
        <v>0.78927678494152065</v>
      </c>
      <c r="Q37" s="306">
        <f t="shared" si="7"/>
        <v>0.57854840748692282</v>
      </c>
      <c r="R37" s="306">
        <v>0.5905308058486809</v>
      </c>
      <c r="S37" s="307">
        <f t="shared" si="8"/>
        <v>0.67531214469938639</v>
      </c>
      <c r="T37" s="312">
        <f>分析係数表!F40</f>
        <v>0.70623799726049996</v>
      </c>
      <c r="U37" s="309">
        <f t="shared" si="1"/>
        <v>0.47693109659818761</v>
      </c>
      <c r="V37" s="316">
        <f>分析係数表!D40</f>
        <v>9.0697433955161888E-2</v>
      </c>
      <c r="W37" s="297">
        <f t="shared" si="2"/>
        <v>0</v>
      </c>
      <c r="X37" s="312">
        <f>分析係数表!E40</f>
        <v>9.0562666353757981E-2</v>
      </c>
      <c r="Y37" s="298">
        <f t="shared" si="3"/>
        <v>0</v>
      </c>
    </row>
    <row r="38" spans="1:25">
      <c r="A38" s="278">
        <v>34</v>
      </c>
      <c r="B38" s="268" t="s">
        <v>97</v>
      </c>
      <c r="C38" s="283"/>
      <c r="D38" s="312">
        <f>投入係数表!P38</f>
        <v>0</v>
      </c>
      <c r="E38" s="302">
        <f t="shared" si="5"/>
        <v>0</v>
      </c>
      <c r="F38" s="312">
        <f>分析係数表!C41</f>
        <v>0.99594790611943085</v>
      </c>
      <c r="G38" s="302">
        <f t="shared" si="4"/>
        <v>0</v>
      </c>
      <c r="H38" s="302">
        <v>3.0161599617400431E-3</v>
      </c>
      <c r="I38" s="302">
        <f t="shared" si="0"/>
        <v>3.0161599617400431E-3</v>
      </c>
      <c r="J38" s="312">
        <f>分析係数表!G41</f>
        <v>0.50896339569449323</v>
      </c>
      <c r="K38" s="304">
        <f t="shared" si="6"/>
        <v>1.535115016084985E-3</v>
      </c>
      <c r="L38" s="49"/>
      <c r="M38" s="50"/>
      <c r="N38" s="314">
        <f>分析係数表!I41</f>
        <v>5.504775199299148E-2</v>
      </c>
      <c r="O38" s="306">
        <f t="shared" si="9"/>
        <v>1.1769253011184391</v>
      </c>
      <c r="P38" s="312">
        <f>分析係数表!C41</f>
        <v>0.99594790611943085</v>
      </c>
      <c r="Q38" s="306">
        <f t="shared" si="7"/>
        <v>1.1721562893078901</v>
      </c>
      <c r="R38" s="306">
        <v>1.1913448500926036</v>
      </c>
      <c r="S38" s="307">
        <f t="shared" si="8"/>
        <v>1.1943610100543436</v>
      </c>
      <c r="T38" s="312">
        <f>分析係数表!F41</f>
        <v>0.58132099287543681</v>
      </c>
      <c r="U38" s="309">
        <f t="shared" si="1"/>
        <v>0.69430712821650054</v>
      </c>
      <c r="V38" s="316">
        <f>分析係数表!D41</f>
        <v>0.12149342216939719</v>
      </c>
      <c r="W38" s="297">
        <f t="shared" si="2"/>
        <v>0</v>
      </c>
      <c r="X38" s="312">
        <f>分析係数表!E41</f>
        <v>0.11755967401821014</v>
      </c>
      <c r="Y38" s="298">
        <f t="shared" si="3"/>
        <v>0</v>
      </c>
    </row>
    <row r="39" spans="1:25">
      <c r="A39" s="278">
        <v>35</v>
      </c>
      <c r="B39" s="268" t="s">
        <v>3</v>
      </c>
      <c r="C39" s="283"/>
      <c r="D39" s="312">
        <f>投入係数表!P39</f>
        <v>2.8372556336486184E-4</v>
      </c>
      <c r="E39" s="302">
        <f>$C$18*D39</f>
        <v>2.8372556336486183E-2</v>
      </c>
      <c r="F39" s="312">
        <f>分析係数表!C42</f>
        <v>0.9655414908579466</v>
      </c>
      <c r="G39" s="302">
        <f>E39*F39</f>
        <v>2.739488034458195E-2</v>
      </c>
      <c r="H39" s="302">
        <v>6.7795356074956362E-2</v>
      </c>
      <c r="I39" s="302">
        <f>C39+H39</f>
        <v>6.7795356074956362E-2</v>
      </c>
      <c r="J39" s="312">
        <f>分析係数表!G42</f>
        <v>0.53299358903562055</v>
      </c>
      <c r="K39" s="304">
        <f>I39*J39</f>
        <v>3.6134490154338852E-2</v>
      </c>
      <c r="L39" s="49"/>
      <c r="M39" s="50"/>
      <c r="N39" s="314">
        <f>分析係数表!I42</f>
        <v>1.3420289237220641E-2</v>
      </c>
      <c r="O39" s="306">
        <f t="shared" si="9"/>
        <v>0.28692684768713866</v>
      </c>
      <c r="P39" s="312">
        <f>分析係数表!C42</f>
        <v>0.9655414908579466</v>
      </c>
      <c r="Q39" s="306">
        <f>O39*P39</f>
        <v>0.27703977628301085</v>
      </c>
      <c r="R39" s="306">
        <v>0.29772168922987607</v>
      </c>
      <c r="S39" s="307">
        <f>I39+R39</f>
        <v>0.36551704530483242</v>
      </c>
      <c r="T39" s="312">
        <f>分析係数表!F42</f>
        <v>0.58706867988829459</v>
      </c>
      <c r="U39" s="309">
        <f>S39*T39</f>
        <v>0.21458360926377792</v>
      </c>
      <c r="V39" s="316">
        <f>分析係数表!D42</f>
        <v>0.12536880137580664</v>
      </c>
      <c r="W39" s="297">
        <f>ROUND(S39*V39,0)</f>
        <v>0</v>
      </c>
      <c r="X39" s="312">
        <f>分析係数表!E42</f>
        <v>0.11770088827882173</v>
      </c>
      <c r="Y39" s="298">
        <f>ROUND(S39*X39,0)</f>
        <v>0</v>
      </c>
    </row>
    <row r="40" spans="1:25">
      <c r="A40" s="278">
        <v>36</v>
      </c>
      <c r="B40" s="268" t="s">
        <v>98</v>
      </c>
      <c r="C40" s="283"/>
      <c r="D40" s="312">
        <f>投入係数表!P40</f>
        <v>3.3206684820990755E-2</v>
      </c>
      <c r="E40" s="302">
        <f>$C$18*D40</f>
        <v>3.3206684820990753</v>
      </c>
      <c r="F40" s="312">
        <f>分析係数表!C43</f>
        <v>0.68354347123018677</v>
      </c>
      <c r="G40" s="302">
        <f>E40*F40</f>
        <v>2.2698212610586772</v>
      </c>
      <c r="H40" s="302">
        <v>3.626414694574287</v>
      </c>
      <c r="I40" s="302">
        <f>C40+H40</f>
        <v>3.626414694574287</v>
      </c>
      <c r="J40" s="312">
        <f>分析係数表!G43</f>
        <v>0.37257380440005849</v>
      </c>
      <c r="K40" s="304">
        <f>I40*J40</f>
        <v>1.3511071190898183</v>
      </c>
      <c r="L40" s="49"/>
      <c r="M40" s="50"/>
      <c r="N40" s="314">
        <f>分析係数表!I43</f>
        <v>1.4147055315786071E-2</v>
      </c>
      <c r="O40" s="306">
        <f t="shared" si="9"/>
        <v>0.30246516405593765</v>
      </c>
      <c r="P40" s="312">
        <f>分析係数表!C43</f>
        <v>0.68354347123018677</v>
      </c>
      <c r="Q40" s="306">
        <f>O40*P40</f>
        <v>0.20674808816500354</v>
      </c>
      <c r="R40" s="306">
        <v>0.97780244765381619</v>
      </c>
      <c r="S40" s="307">
        <f>I40+R40</f>
        <v>4.6042171422281033</v>
      </c>
      <c r="T40" s="312">
        <f>分析係数表!F43</f>
        <v>0.62240825035949521</v>
      </c>
      <c r="U40" s="309">
        <f>S40*T40</f>
        <v>2.8657027357693887</v>
      </c>
      <c r="V40" s="316">
        <f>分析係数表!D43</f>
        <v>0.13048156468325811</v>
      </c>
      <c r="W40" s="297">
        <f>ROUND(S40*V40,0)</f>
        <v>1</v>
      </c>
      <c r="X40" s="312">
        <f>分析係数表!E43</f>
        <v>0.11291103502841897</v>
      </c>
      <c r="Y40" s="298">
        <f>ROUND(S40*X40,0)</f>
        <v>1</v>
      </c>
    </row>
    <row r="41" spans="1:25">
      <c r="A41" s="278">
        <v>37</v>
      </c>
      <c r="B41" s="268" t="s">
        <v>99</v>
      </c>
      <c r="C41" s="283"/>
      <c r="D41" s="312">
        <f>投入係数表!P41</f>
        <v>1.1564900680632955E-4</v>
      </c>
      <c r="E41" s="302">
        <f>$C$18*D41</f>
        <v>1.1564900680632956E-2</v>
      </c>
      <c r="F41" s="312">
        <f>分析係数表!C44</f>
        <v>0.55987382763194615</v>
      </c>
      <c r="G41" s="302">
        <f>E41*F41</f>
        <v>6.4748852102492725E-3</v>
      </c>
      <c r="H41" s="302">
        <v>1.6756059257127889E-2</v>
      </c>
      <c r="I41" s="302">
        <f>C41+H41</f>
        <v>1.6756059257127889E-2</v>
      </c>
      <c r="J41" s="312">
        <f>分析係数表!G44</f>
        <v>0.32381925449611038</v>
      </c>
      <c r="K41" s="304">
        <f>I41*J41</f>
        <v>5.4259346169358022E-3</v>
      </c>
      <c r="L41" s="49"/>
      <c r="M41" s="50"/>
      <c r="N41" s="314">
        <f>分析係数表!I44</f>
        <v>0.11509284654657072</v>
      </c>
      <c r="O41" s="306">
        <f t="shared" si="9"/>
        <v>2.4606941823100579</v>
      </c>
      <c r="P41" s="312">
        <f>分析係数表!C44</f>
        <v>0.55987382763194615</v>
      </c>
      <c r="Q41" s="306">
        <f>O41*P41</f>
        <v>1.377678270481594</v>
      </c>
      <c r="R41" s="306">
        <v>1.4147250911981371</v>
      </c>
      <c r="S41" s="307">
        <f>I41+R41</f>
        <v>1.4314811504552649</v>
      </c>
      <c r="T41" s="312">
        <f>分析係数表!F44</f>
        <v>0.5344179716450459</v>
      </c>
      <c r="U41" s="309">
        <f>S41*T41</f>
        <v>0.76500925287441945</v>
      </c>
      <c r="V41" s="316">
        <f>分析係数表!D44</f>
        <v>0.19836337849438287</v>
      </c>
      <c r="W41" s="297">
        <f>ROUND(S41*V41,0)</f>
        <v>0</v>
      </c>
      <c r="X41" s="312">
        <f>分析係数表!E44</f>
        <v>0.16230318686650563</v>
      </c>
      <c r="Y41" s="298">
        <f>ROUND(S41*X41,0)</f>
        <v>0</v>
      </c>
    </row>
    <row r="42" spans="1:25">
      <c r="A42" s="278">
        <v>38</v>
      </c>
      <c r="B42" s="268" t="s">
        <v>4</v>
      </c>
      <c r="C42" s="283"/>
      <c r="D42" s="312">
        <f>投入係数表!P42</f>
        <v>5.3506940482395138E-4</v>
      </c>
      <c r="E42" s="302">
        <f>$C$18*D42</f>
        <v>5.3506940482395141E-2</v>
      </c>
      <c r="F42" s="312">
        <f>分析係数表!C45</f>
        <v>1</v>
      </c>
      <c r="G42" s="302">
        <f>E42*F42</f>
        <v>5.3506940482395141E-2</v>
      </c>
      <c r="H42" s="302">
        <v>8.0359351356157543E-2</v>
      </c>
      <c r="I42" s="302">
        <f>C42+H42</f>
        <v>8.0359351356157543E-2</v>
      </c>
      <c r="J42" s="312">
        <f>分析係数表!G45</f>
        <v>0</v>
      </c>
      <c r="K42" s="304">
        <f>I42*J42</f>
        <v>0</v>
      </c>
      <c r="L42" s="49"/>
      <c r="M42" s="50"/>
      <c r="N42" s="314">
        <f>分析係数表!I45</f>
        <v>0</v>
      </c>
      <c r="O42" s="306">
        <f t="shared" si="9"/>
        <v>0</v>
      </c>
      <c r="P42" s="312">
        <f>分析係数表!C45</f>
        <v>1</v>
      </c>
      <c r="Q42" s="306">
        <f>O42*P42</f>
        <v>0</v>
      </c>
      <c r="R42" s="306">
        <v>2.4152726844199376E-2</v>
      </c>
      <c r="S42" s="307">
        <f>I42+R42</f>
        <v>0.10451207820035692</v>
      </c>
      <c r="T42" s="312">
        <f>分析係数表!F45</f>
        <v>0</v>
      </c>
      <c r="U42" s="309">
        <f>S42*T42</f>
        <v>0</v>
      </c>
      <c r="V42" s="316">
        <f>分析係数表!D45</f>
        <v>0</v>
      </c>
      <c r="W42" s="297">
        <f>ROUND(S42*V42,0)</f>
        <v>0</v>
      </c>
      <c r="X42" s="312">
        <f>分析係数表!E45</f>
        <v>0</v>
      </c>
      <c r="Y42" s="298">
        <f>ROUND(S42*X42,0)</f>
        <v>0</v>
      </c>
    </row>
    <row r="43" spans="1:25">
      <c r="A43" s="278">
        <v>39</v>
      </c>
      <c r="B43" s="268" t="s">
        <v>5</v>
      </c>
      <c r="C43" s="283"/>
      <c r="D43" s="312">
        <f>投入係数表!P43</f>
        <v>6.1247714004632131E-3</v>
      </c>
      <c r="E43" s="302">
        <f>$C$18*D43</f>
        <v>0.61247714004632137</v>
      </c>
      <c r="F43" s="312">
        <f>分析係数表!C46</f>
        <v>0.63561708735819755</v>
      </c>
      <c r="G43" s="302">
        <f>E43*F43</f>
        <v>0.38930093582972164</v>
      </c>
      <c r="H43" s="302">
        <v>0.53627559475335285</v>
      </c>
      <c r="I43" s="302">
        <f>C43+H43</f>
        <v>0.53627559475335285</v>
      </c>
      <c r="J43" s="312">
        <f>分析係数表!G46</f>
        <v>7.4261727822867345E-3</v>
      </c>
      <c r="K43" s="304">
        <f>I43*J43</f>
        <v>3.9824752255619798E-3</v>
      </c>
      <c r="L43" s="49"/>
      <c r="M43" s="50"/>
      <c r="N43" s="314">
        <f>分析係数表!I46</f>
        <v>7.1346566917706757E-6</v>
      </c>
      <c r="O43" s="306">
        <f t="shared" si="9"/>
        <v>1.5253952561783022E-4</v>
      </c>
      <c r="P43" s="312">
        <f>分析係数表!C46</f>
        <v>0.63561708735819755</v>
      </c>
      <c r="Q43" s="306">
        <f>O43*P43</f>
        <v>9.6956728980206411E-5</v>
      </c>
      <c r="R43" s="306">
        <v>4.8507977252397513E-2</v>
      </c>
      <c r="S43" s="307">
        <f>I43+R43</f>
        <v>0.58478357200575037</v>
      </c>
      <c r="T43" s="312">
        <f>分析係数表!F46</f>
        <v>0.64740426293918441</v>
      </c>
      <c r="U43" s="309">
        <f>S43*T43</f>
        <v>0.37859137741332627</v>
      </c>
      <c r="V43" s="316">
        <f>分析係数表!D46</f>
        <v>3.6867524451068895E-3</v>
      </c>
      <c r="W43" s="297">
        <f>ROUND(S43*V43,0)</f>
        <v>0</v>
      </c>
      <c r="X43" s="312">
        <f>分析係数表!E46</f>
        <v>3.6024838177901608E-3</v>
      </c>
      <c r="Y43" s="298">
        <f>ROUND(S43*X43,0)</f>
        <v>0</v>
      </c>
    </row>
    <row r="44" spans="1:25">
      <c r="A44" s="279">
        <v>40</v>
      </c>
      <c r="B44" s="276" t="s">
        <v>298</v>
      </c>
      <c r="C44" s="289">
        <f>SUM(C5:C43)</f>
        <v>100</v>
      </c>
      <c r="D44" s="313">
        <f>投入係数表!P44</f>
        <v>0.5325081648198805</v>
      </c>
      <c r="E44" s="303">
        <f>SUM(E5:E43)</f>
        <v>53.250816481988039</v>
      </c>
      <c r="F44" s="313">
        <f>分析係数表!C47</f>
        <v>0.59941121331825653</v>
      </c>
      <c r="G44" s="303">
        <f>SUM(G5:G43)</f>
        <v>25.987003893644808</v>
      </c>
      <c r="H44" s="303">
        <f>SUM(H5:H43)</f>
        <v>41.152390079262844</v>
      </c>
      <c r="I44" s="303">
        <f>SUM(I5:I43)</f>
        <v>141.15239007926289</v>
      </c>
      <c r="J44" s="313">
        <f>分析係数表!G47</f>
        <v>0.26745444124294698</v>
      </c>
      <c r="K44" s="305">
        <f>SUM(K5:K43)</f>
        <v>35.338973996186056</v>
      </c>
      <c r="L44" s="318">
        <f>'データ入力（最終需要額等）'!$H$32</f>
        <v>0.60499999999999998</v>
      </c>
      <c r="M44" s="303">
        <f>K44*L44</f>
        <v>21.380079267692562</v>
      </c>
      <c r="N44" s="315">
        <f>分析係数表!I47</f>
        <v>1</v>
      </c>
      <c r="O44" s="303">
        <f>SUM(O5:O43)</f>
        <v>21.380079267692558</v>
      </c>
      <c r="P44" s="313">
        <f>分析係数表!C47</f>
        <v>0.59941121331825653</v>
      </c>
      <c r="Q44" s="303">
        <f>SUM(Q5:Q43)</f>
        <v>13.299589401562805</v>
      </c>
      <c r="R44" s="303">
        <f>SUM(R5:R43)</f>
        <v>16.617359319956087</v>
      </c>
      <c r="S44" s="308">
        <f>SUM(S5:S43)</f>
        <v>157.76974939921888</v>
      </c>
      <c r="T44" s="313">
        <f>分析係数表!F47</f>
        <v>0.52032812004185636</v>
      </c>
      <c r="U44" s="310">
        <f>SUM(U5:U43)</f>
        <v>71.217441550978165</v>
      </c>
      <c r="V44" s="317">
        <f>分析係数表!D47</f>
        <v>6.7043132898265148E-2</v>
      </c>
      <c r="W44" s="300">
        <f>SUM(W5:W43)</f>
        <v>7</v>
      </c>
      <c r="X44" s="313">
        <f>分析係数表!E47</f>
        <v>6.0489972943054145E-2</v>
      </c>
      <c r="Y44" s="301">
        <f>SUM(Y5:Y43)</f>
        <v>7</v>
      </c>
    </row>
    <row r="45" spans="1:25">
      <c r="B45" s="292" t="s">
        <v>299</v>
      </c>
      <c r="C45" s="104" t="s">
        <v>300</v>
      </c>
      <c r="D45" s="104" t="s">
        <v>301</v>
      </c>
      <c r="E45" s="104"/>
      <c r="F45" s="104" t="s">
        <v>131</v>
      </c>
      <c r="G45" s="104"/>
      <c r="H45" s="104" t="s">
        <v>302</v>
      </c>
      <c r="I45" s="104"/>
      <c r="J45" s="104" t="s">
        <v>131</v>
      </c>
      <c r="K45" s="104"/>
      <c r="L45" s="104" t="s">
        <v>300</v>
      </c>
      <c r="M45" s="104"/>
      <c r="N45" s="104" t="s">
        <v>131</v>
      </c>
      <c r="O45" s="104"/>
      <c r="P45" s="104" t="s">
        <v>131</v>
      </c>
      <c r="Q45" s="104"/>
      <c r="R45" s="104"/>
      <c r="S45" s="104" t="s">
        <v>302</v>
      </c>
      <c r="T45" s="104" t="s">
        <v>131</v>
      </c>
      <c r="U45" s="104"/>
      <c r="V45" s="104" t="s">
        <v>131</v>
      </c>
      <c r="W45" s="104"/>
      <c r="X45" s="104" t="s">
        <v>131</v>
      </c>
      <c r="Y45" s="293"/>
    </row>
    <row r="46" spans="1:25">
      <c r="B46" s="83" t="s">
        <v>303</v>
      </c>
    </row>
  </sheetData>
  <phoneticPr fontId="3"/>
  <pageMargins left="0.78740157480314965" right="0" top="0.82677165354330717" bottom="0.78740157480314965" header="0.51181102362204722" footer="0.51181102362204722"/>
  <pageSetup paperSize="9" scale="80" orientation="portrait" r:id="rId1"/>
  <headerFooter alignWithMargins="0">
    <oddFooter>&amp;C&amp;"Fj丸ゴシック体-L,標準"&amp;12- 43 -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0590D6-4356-4C0A-A06D-01FEE63EC90A}">
  <sheetPr>
    <tabColor theme="9" tint="0.59999389629810485"/>
  </sheetPr>
  <dimension ref="A1:D40"/>
  <sheetViews>
    <sheetView workbookViewId="0"/>
  </sheetViews>
  <sheetFormatPr defaultRowHeight="13"/>
  <cols>
    <col min="1" max="3" width="3.1640625" style="52" customWidth="1"/>
    <col min="4" max="16384" width="8.6640625" style="52"/>
  </cols>
  <sheetData>
    <row r="1" spans="1:3">
      <c r="A1" s="51" t="s">
        <v>594</v>
      </c>
    </row>
    <row r="2" spans="1:3">
      <c r="B2" s="52" t="s">
        <v>598</v>
      </c>
    </row>
    <row r="3" spans="1:3">
      <c r="B3" s="52" t="s">
        <v>599</v>
      </c>
    </row>
    <row r="4" spans="1:3">
      <c r="B4" s="52" t="s">
        <v>610</v>
      </c>
    </row>
    <row r="5" spans="1:3">
      <c r="C5" s="52" t="s">
        <v>595</v>
      </c>
    </row>
    <row r="6" spans="1:3">
      <c r="C6" s="52" t="s">
        <v>596</v>
      </c>
    </row>
    <row r="7" spans="1:3">
      <c r="C7" s="52" t="s">
        <v>597</v>
      </c>
    </row>
    <row r="9" spans="1:3">
      <c r="A9" s="51" t="s">
        <v>591</v>
      </c>
    </row>
    <row r="10" spans="1:3">
      <c r="B10" s="52" t="s">
        <v>611</v>
      </c>
    </row>
    <row r="11" spans="1:3">
      <c r="B11" s="52" t="s">
        <v>592</v>
      </c>
    </row>
    <row r="12" spans="1:3">
      <c r="B12" s="52" t="s">
        <v>593</v>
      </c>
    </row>
    <row r="13" spans="1:3">
      <c r="B13" s="395" t="s">
        <v>608</v>
      </c>
      <c r="C13" s="52" t="s">
        <v>609</v>
      </c>
    </row>
    <row r="15" spans="1:3">
      <c r="A15" s="51" t="s">
        <v>602</v>
      </c>
    </row>
    <row r="16" spans="1:3">
      <c r="B16" s="52" t="s">
        <v>603</v>
      </c>
    </row>
    <row r="17" spans="1:4">
      <c r="B17" s="395" t="s">
        <v>604</v>
      </c>
      <c r="C17" s="52" t="s">
        <v>605</v>
      </c>
    </row>
    <row r="18" spans="1:4">
      <c r="C18" s="52" t="s">
        <v>606</v>
      </c>
    </row>
    <row r="19" spans="1:4">
      <c r="B19" s="395" t="s">
        <v>604</v>
      </c>
      <c r="C19" s="52" t="s">
        <v>607</v>
      </c>
    </row>
    <row r="21" spans="1:4">
      <c r="A21" s="51" t="s">
        <v>765</v>
      </c>
    </row>
    <row r="22" spans="1:4">
      <c r="A22" s="51"/>
      <c r="B22" s="51" t="s">
        <v>766</v>
      </c>
    </row>
    <row r="23" spans="1:4">
      <c r="A23" s="51"/>
      <c r="C23" s="648" t="s">
        <v>767</v>
      </c>
      <c r="D23" s="52" t="s">
        <v>768</v>
      </c>
    </row>
    <row r="24" spans="1:4">
      <c r="A24" s="51"/>
      <c r="D24" s="52" t="s">
        <v>774</v>
      </c>
    </row>
    <row r="25" spans="1:4">
      <c r="B25" s="646"/>
      <c r="C25" s="647" t="s">
        <v>769</v>
      </c>
      <c r="D25" s="52" t="s">
        <v>770</v>
      </c>
    </row>
    <row r="26" spans="1:4">
      <c r="D26" s="52" t="s">
        <v>775</v>
      </c>
    </row>
    <row r="27" spans="1:4">
      <c r="B27" s="646"/>
      <c r="C27" s="647" t="s">
        <v>771</v>
      </c>
      <c r="D27" s="52" t="s">
        <v>776</v>
      </c>
    </row>
    <row r="28" spans="1:4">
      <c r="D28" s="52" t="s">
        <v>777</v>
      </c>
    </row>
    <row r="29" spans="1:4">
      <c r="C29" s="647" t="s">
        <v>796</v>
      </c>
      <c r="D29" s="52" t="s">
        <v>799</v>
      </c>
    </row>
    <row r="30" spans="1:4">
      <c r="D30" s="52" t="s">
        <v>803</v>
      </c>
    </row>
    <row r="31" spans="1:4">
      <c r="B31" s="51" t="s">
        <v>772</v>
      </c>
      <c r="C31" s="647"/>
    </row>
    <row r="32" spans="1:4">
      <c r="C32" s="52" t="s">
        <v>773</v>
      </c>
    </row>
    <row r="33" spans="1:3">
      <c r="C33" s="52" t="s">
        <v>778</v>
      </c>
    </row>
    <row r="34" spans="1:3">
      <c r="C34" s="52" t="s">
        <v>779</v>
      </c>
    </row>
    <row r="35" spans="1:3">
      <c r="C35" s="52" t="s">
        <v>781</v>
      </c>
    </row>
    <row r="36" spans="1:3">
      <c r="C36" s="52" t="s">
        <v>780</v>
      </c>
    </row>
    <row r="40" spans="1:3" ht="14">
      <c r="A40" s="52" t="s">
        <v>797</v>
      </c>
    </row>
  </sheetData>
  <phoneticPr fontId="3"/>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173CFE-F12D-4B90-B718-86E0A74B356B}">
  <dimension ref="A1:Y46"/>
  <sheetViews>
    <sheetView showGridLines="0"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8.1640625" defaultRowHeight="11"/>
  <cols>
    <col min="1" max="1" width="2.75" style="83" customWidth="1"/>
    <col min="2" max="2" width="17.5" style="83" customWidth="1"/>
    <col min="3" max="3" width="8.58203125" style="83" customWidth="1"/>
    <col min="4" max="4" width="8.1640625" style="83" customWidth="1"/>
    <col min="5" max="5" width="8.25" style="83" bestFit="1" customWidth="1"/>
    <col min="6" max="16384" width="8.1640625" style="83"/>
  </cols>
  <sheetData>
    <row r="1" spans="1:25" ht="13">
      <c r="B1" s="284" t="s">
        <v>257</v>
      </c>
      <c r="F1" s="285"/>
      <c r="G1" s="83" t="s">
        <v>374</v>
      </c>
    </row>
    <row r="2" spans="1:25">
      <c r="B2" s="83" t="s">
        <v>328</v>
      </c>
      <c r="S2" s="83" t="s">
        <v>259</v>
      </c>
      <c r="U2" s="286" t="s">
        <v>245</v>
      </c>
      <c r="W2" s="83" t="s">
        <v>233</v>
      </c>
      <c r="Y2" s="83" t="s">
        <v>260</v>
      </c>
    </row>
    <row r="3" spans="1:25" ht="44">
      <c r="B3" s="39"/>
      <c r="C3" s="40" t="s">
        <v>261</v>
      </c>
      <c r="D3" s="40" t="s">
        <v>329</v>
      </c>
      <c r="E3" s="40" t="s">
        <v>263</v>
      </c>
      <c r="F3" s="40" t="s">
        <v>264</v>
      </c>
      <c r="G3" s="40" t="s">
        <v>265</v>
      </c>
      <c r="H3" s="40" t="s">
        <v>266</v>
      </c>
      <c r="I3" s="40" t="s">
        <v>267</v>
      </c>
      <c r="J3" s="40" t="s">
        <v>268</v>
      </c>
      <c r="K3" s="41" t="s">
        <v>269</v>
      </c>
      <c r="L3" s="40" t="s">
        <v>402</v>
      </c>
      <c r="M3" s="40" t="s">
        <v>270</v>
      </c>
      <c r="N3" s="40" t="s">
        <v>186</v>
      </c>
      <c r="O3" s="40" t="s">
        <v>270</v>
      </c>
      <c r="P3" s="40" t="s">
        <v>264</v>
      </c>
      <c r="Q3" s="40" t="s">
        <v>271</v>
      </c>
      <c r="R3" s="40" t="s">
        <v>272</v>
      </c>
      <c r="S3" s="42" t="s">
        <v>273</v>
      </c>
      <c r="T3" s="40" t="s">
        <v>403</v>
      </c>
      <c r="U3" s="43" t="s">
        <v>245</v>
      </c>
      <c r="V3" s="44" t="s">
        <v>274</v>
      </c>
      <c r="W3" s="42" t="s">
        <v>275</v>
      </c>
      <c r="X3" s="40" t="s">
        <v>276</v>
      </c>
      <c r="Y3" s="43" t="s">
        <v>277</v>
      </c>
    </row>
    <row r="4" spans="1:25" ht="19">
      <c r="B4" s="45"/>
      <c r="C4" s="46" t="s">
        <v>197</v>
      </c>
      <c r="D4" s="46" t="s">
        <v>198</v>
      </c>
      <c r="E4" s="46" t="s">
        <v>278</v>
      </c>
      <c r="F4" s="46" t="s">
        <v>200</v>
      </c>
      <c r="G4" s="46" t="s">
        <v>279</v>
      </c>
      <c r="H4" s="46" t="s">
        <v>280</v>
      </c>
      <c r="I4" s="46" t="s">
        <v>281</v>
      </c>
      <c r="J4" s="46" t="s">
        <v>282</v>
      </c>
      <c r="K4" s="47" t="s">
        <v>283</v>
      </c>
      <c r="L4" s="46" t="s">
        <v>284</v>
      </c>
      <c r="M4" s="46" t="s">
        <v>285</v>
      </c>
      <c r="N4" s="46" t="s">
        <v>286</v>
      </c>
      <c r="O4" s="46" t="s">
        <v>287</v>
      </c>
      <c r="P4" s="46" t="s">
        <v>288</v>
      </c>
      <c r="Q4" s="46" t="s">
        <v>289</v>
      </c>
      <c r="R4" s="46" t="s">
        <v>290</v>
      </c>
      <c r="S4" s="46" t="s">
        <v>291</v>
      </c>
      <c r="T4" s="48" t="s">
        <v>292</v>
      </c>
      <c r="U4" s="47" t="s">
        <v>293</v>
      </c>
      <c r="V4" s="46" t="s">
        <v>294</v>
      </c>
      <c r="W4" s="46" t="s">
        <v>295</v>
      </c>
      <c r="X4" s="46" t="s">
        <v>296</v>
      </c>
      <c r="Y4" s="47" t="s">
        <v>297</v>
      </c>
    </row>
    <row r="5" spans="1:25">
      <c r="A5" s="277">
        <v>1</v>
      </c>
      <c r="B5" s="268" t="s">
        <v>73</v>
      </c>
      <c r="C5" s="283"/>
      <c r="D5" s="312">
        <f>投入係数表!Q5</f>
        <v>0</v>
      </c>
      <c r="E5" s="302">
        <f>$C$19*D5</f>
        <v>0</v>
      </c>
      <c r="F5" s="312">
        <f>分析係数表!C8</f>
        <v>0.17333290637377241</v>
      </c>
      <c r="G5" s="302">
        <f>E5*F5</f>
        <v>0</v>
      </c>
      <c r="H5" s="302">
        <f t="array" ref="H5:H43">MMULT(逆行列係数表!C5:AO43,G5:G43)</f>
        <v>6.5832632872460752E-4</v>
      </c>
      <c r="I5" s="302">
        <f>C5+H5</f>
        <v>6.5832632872460752E-4</v>
      </c>
      <c r="J5" s="312">
        <f>分析係数表!G8</f>
        <v>0.15155149614048036</v>
      </c>
      <c r="K5" s="304">
        <f>I5*J5</f>
        <v>9.9770340066883956E-5</v>
      </c>
      <c r="L5" s="49" t="s">
        <v>132</v>
      </c>
      <c r="M5" s="50" t="s">
        <v>132</v>
      </c>
      <c r="N5" s="314">
        <f>分析係数表!I8</f>
        <v>1.1299182227411633E-2</v>
      </c>
      <c r="O5" s="306">
        <f t="shared" ref="O5:O14" si="0">$M$44*N5</f>
        <v>0.18925921151909159</v>
      </c>
      <c r="P5" s="312">
        <f>分析係数表!C8</f>
        <v>0.17333290637377241</v>
      </c>
      <c r="Q5" s="306">
        <f t="shared" ref="Q5:Q10" si="1">O5*P5</f>
        <v>3.2804849190612689E-2</v>
      </c>
      <c r="R5" s="306">
        <f t="array" ref="R5:R43">MMULT(逆行列係数表!C5:AO43,Q5:Q43)</f>
        <v>4.9621524199149919E-2</v>
      </c>
      <c r="S5" s="307">
        <f t="shared" ref="S5:S11" si="2">I5+R5</f>
        <v>5.027985052787453E-2</v>
      </c>
      <c r="T5" s="312">
        <f>分析係数表!F8</f>
        <v>0.42721038226158625</v>
      </c>
      <c r="U5" s="309">
        <f>S5*T5</f>
        <v>2.1480074164068698E-2</v>
      </c>
      <c r="V5" s="316">
        <f>分析係数表!D8</f>
        <v>0.32298797552049696</v>
      </c>
      <c r="W5" s="287">
        <f>ROUND(S5*V5,0)</f>
        <v>0</v>
      </c>
      <c r="X5" s="312">
        <f>分析係数表!E8</f>
        <v>0.12265584155979949</v>
      </c>
      <c r="Y5" s="288">
        <f>ROUND(S5*X5,0)</f>
        <v>0</v>
      </c>
    </row>
    <row r="6" spans="1:25">
      <c r="A6" s="278">
        <v>2</v>
      </c>
      <c r="B6" s="268" t="s">
        <v>74</v>
      </c>
      <c r="C6" s="283"/>
      <c r="D6" s="312">
        <f>投入係数表!Q6</f>
        <v>0</v>
      </c>
      <c r="E6" s="302">
        <f>$C$19*D6</f>
        <v>0</v>
      </c>
      <c r="F6" s="312">
        <f>分析係数表!C9</f>
        <v>0.39351462480142041</v>
      </c>
      <c r="G6" s="302">
        <f>E6*F6</f>
        <v>0</v>
      </c>
      <c r="H6" s="302">
        <v>6.0122806762046596E-4</v>
      </c>
      <c r="I6" s="302">
        <f>C6+H6</f>
        <v>6.0122806762046596E-4</v>
      </c>
      <c r="J6" s="312">
        <f>分析係数表!G9</f>
        <v>0.22817522849038765</v>
      </c>
      <c r="K6" s="304">
        <f>I6*J6</f>
        <v>1.3718535170413406E-4</v>
      </c>
      <c r="L6" s="49"/>
      <c r="M6" s="50"/>
      <c r="N6" s="314">
        <f>分析係数表!I9</f>
        <v>5.0911500837573466E-4</v>
      </c>
      <c r="O6" s="306">
        <f t="shared" si="0"/>
        <v>8.5275821841311935E-3</v>
      </c>
      <c r="P6" s="312">
        <f>分析係数表!C9</f>
        <v>0.39351462480142041</v>
      </c>
      <c r="Q6" s="306">
        <f t="shared" si="1"/>
        <v>3.3557283036516638E-3</v>
      </c>
      <c r="R6" s="306">
        <v>4.6202313184927034E-3</v>
      </c>
      <c r="S6" s="307">
        <f t="shared" si="2"/>
        <v>5.2214593861131696E-3</v>
      </c>
      <c r="T6" s="312">
        <f>分析係数表!F9</f>
        <v>0.63987813845992225</v>
      </c>
      <c r="U6" s="309">
        <f t="shared" ref="U6:U38" si="3">S6*T6</f>
        <v>3.3410977120301834E-3</v>
      </c>
      <c r="V6" s="316">
        <f>分析係数表!D9</f>
        <v>0.29572434079210003</v>
      </c>
      <c r="W6" s="287">
        <f t="shared" ref="W6:W38" si="4">ROUND(S6*V6,0)</f>
        <v>0</v>
      </c>
      <c r="X6" s="312">
        <f>分析係数表!E9</f>
        <v>0.26862065342998215</v>
      </c>
      <c r="Y6" s="288">
        <f t="shared" ref="Y6:Y38" si="5">ROUND(S6*X6,0)</f>
        <v>0</v>
      </c>
    </row>
    <row r="7" spans="1:25">
      <c r="A7" s="278">
        <v>3</v>
      </c>
      <c r="B7" s="268" t="s">
        <v>75</v>
      </c>
      <c r="C7" s="283"/>
      <c r="D7" s="312">
        <f>投入係数表!Q7</f>
        <v>0</v>
      </c>
      <c r="E7" s="302">
        <f>$C$19*D7</f>
        <v>0</v>
      </c>
      <c r="F7" s="312">
        <f>分析係数表!C10</f>
        <v>0.12671464860287895</v>
      </c>
      <c r="G7" s="302">
        <f>E7*F7</f>
        <v>0</v>
      </c>
      <c r="H7" s="302">
        <v>4.8424228627322331E-5</v>
      </c>
      <c r="I7" s="302">
        <f>C7+H7</f>
        <v>4.8424228627322331E-5</v>
      </c>
      <c r="J7" s="312">
        <f>分析係数表!G10</f>
        <v>0.17153349174243465</v>
      </c>
      <c r="K7" s="304">
        <f>I7*J7</f>
        <v>8.3063770213785621E-6</v>
      </c>
      <c r="L7" s="49"/>
      <c r="M7" s="50"/>
      <c r="N7" s="314">
        <f>分析係数表!I10</f>
        <v>1.1608350684055029E-3</v>
      </c>
      <c r="O7" s="306">
        <f t="shared" si="0"/>
        <v>1.9443772595962798E-2</v>
      </c>
      <c r="P7" s="312">
        <f>分析係数表!C10</f>
        <v>0.12671464860287895</v>
      </c>
      <c r="Q7" s="306">
        <f t="shared" si="1"/>
        <v>2.4638108120117134E-3</v>
      </c>
      <c r="R7" s="306">
        <v>3.7642760080280205E-3</v>
      </c>
      <c r="S7" s="307">
        <f t="shared" si="2"/>
        <v>3.8127002366553429E-3</v>
      </c>
      <c r="T7" s="312">
        <f>分析係数表!F10</f>
        <v>0.47381340455197063</v>
      </c>
      <c r="U7" s="309">
        <f t="shared" si="3"/>
        <v>1.8065084796657722E-3</v>
      </c>
      <c r="V7" s="316">
        <f>分析係数表!D10</f>
        <v>9.5045460793747427E-2</v>
      </c>
      <c r="W7" s="287">
        <f t="shared" si="4"/>
        <v>0</v>
      </c>
      <c r="X7" s="312">
        <f>分析係数表!E10</f>
        <v>4.2279520059697977E-2</v>
      </c>
      <c r="Y7" s="288">
        <f t="shared" si="5"/>
        <v>0</v>
      </c>
    </row>
    <row r="8" spans="1:25">
      <c r="A8" s="278">
        <v>4</v>
      </c>
      <c r="B8" s="268" t="s">
        <v>76</v>
      </c>
      <c r="C8" s="283"/>
      <c r="D8" s="312">
        <f>投入係数表!Q8</f>
        <v>3.5744054318794378E-5</v>
      </c>
      <c r="E8" s="302">
        <f t="shared" ref="E8:E38" si="6">$C$19*D8</f>
        <v>3.5744054318794377E-3</v>
      </c>
      <c r="F8" s="312">
        <f>分析係数表!C11</f>
        <v>9.348517078458185E-3</v>
      </c>
      <c r="G8" s="302">
        <f t="shared" ref="G8:G38" si="7">E8*F8</f>
        <v>3.3415390225258625E-5</v>
      </c>
      <c r="H8" s="302">
        <v>1.4393184081469028E-2</v>
      </c>
      <c r="I8" s="302">
        <f>C8+H8</f>
        <v>1.4393184081469028E-2</v>
      </c>
      <c r="J8" s="312">
        <f>分析係数表!G11</f>
        <v>0.2579516055394917</v>
      </c>
      <c r="K8" s="304">
        <f>I8*J8</f>
        <v>3.7127449426403898E-3</v>
      </c>
      <c r="L8" s="49"/>
      <c r="M8" s="50"/>
      <c r="N8" s="314">
        <f>分析係数表!I11</f>
        <v>-1.9466162084954558E-5</v>
      </c>
      <c r="O8" s="306">
        <f t="shared" si="0"/>
        <v>-3.2605461292266319E-4</v>
      </c>
      <c r="P8" s="312">
        <f>分析係数表!C11</f>
        <v>9.348517078458185E-3</v>
      </c>
      <c r="Q8" s="306">
        <f t="shared" si="1"/>
        <v>-3.0481271174175899E-6</v>
      </c>
      <c r="R8" s="306">
        <v>2.0379961285989807E-3</v>
      </c>
      <c r="S8" s="307">
        <f t="shared" si="2"/>
        <v>1.6431180210068008E-2</v>
      </c>
      <c r="T8" s="312">
        <f>分析係数表!F11</f>
        <v>0.54360066960888753</v>
      </c>
      <c r="U8" s="309">
        <f t="shared" si="3"/>
        <v>8.9320005646572713E-3</v>
      </c>
      <c r="V8" s="316">
        <f>分析係数表!D11</f>
        <v>4.0785268604474206E-2</v>
      </c>
      <c r="W8" s="287">
        <f t="shared" si="4"/>
        <v>0</v>
      </c>
      <c r="X8" s="312">
        <f>分析係数表!E11</f>
        <v>3.926343022371024E-2</v>
      </c>
      <c r="Y8" s="288">
        <f t="shared" si="5"/>
        <v>0</v>
      </c>
    </row>
    <row r="9" spans="1:25">
      <c r="A9" s="278">
        <v>5</v>
      </c>
      <c r="B9" s="268" t="s">
        <v>77</v>
      </c>
      <c r="C9" s="283"/>
      <c r="D9" s="312">
        <f>投入係数表!Q9</f>
        <v>0</v>
      </c>
      <c r="E9" s="302">
        <f t="shared" si="6"/>
        <v>0</v>
      </c>
      <c r="F9" s="312">
        <f>分析係数表!C12</f>
        <v>0.26169189557273109</v>
      </c>
      <c r="G9" s="302">
        <f t="shared" si="7"/>
        <v>0</v>
      </c>
      <c r="H9" s="302">
        <v>1.8888256762554117E-3</v>
      </c>
      <c r="I9" s="302">
        <f>C9+H9</f>
        <v>1.8888256762554117E-3</v>
      </c>
      <c r="J9" s="312">
        <f>分析係数表!G12</f>
        <v>0.13770114594385849</v>
      </c>
      <c r="K9" s="304">
        <f>I9*J9</f>
        <v>2.6009346010855367E-4</v>
      </c>
      <c r="L9" s="49"/>
      <c r="M9" s="50"/>
      <c r="N9" s="314">
        <f>分析係数表!I12</f>
        <v>0.10146071966313146</v>
      </c>
      <c r="O9" s="306">
        <f t="shared" si="0"/>
        <v>1.6994482801613022</v>
      </c>
      <c r="P9" s="312">
        <f>分析係数表!C12</f>
        <v>0.26169189557273109</v>
      </c>
      <c r="Q9" s="306">
        <f t="shared" si="1"/>
        <v>0.44473184186322895</v>
      </c>
      <c r="R9" s="306">
        <v>0.51082745322705714</v>
      </c>
      <c r="S9" s="307">
        <f t="shared" si="2"/>
        <v>0.51271627890331251</v>
      </c>
      <c r="T9" s="312">
        <f>分析係数表!F12</f>
        <v>0.33651535386825859</v>
      </c>
      <c r="U9" s="309">
        <f t="shared" si="3"/>
        <v>0.17253690002916497</v>
      </c>
      <c r="V9" s="316">
        <f>分析係数表!D12</f>
        <v>3.4578030097235327E-2</v>
      </c>
      <c r="W9" s="287">
        <f t="shared" si="4"/>
        <v>0</v>
      </c>
      <c r="X9" s="312">
        <f>分析係数表!E12</f>
        <v>3.3355134693599395E-2</v>
      </c>
      <c r="Y9" s="288">
        <f t="shared" si="5"/>
        <v>0</v>
      </c>
    </row>
    <row r="10" spans="1:25">
      <c r="A10" s="278">
        <v>6</v>
      </c>
      <c r="B10" s="268" t="s">
        <v>78</v>
      </c>
      <c r="C10" s="283"/>
      <c r="D10" s="312">
        <f>投入係数表!Q10</f>
        <v>7.9625584833569601E-4</v>
      </c>
      <c r="E10" s="302">
        <f t="shared" si="6"/>
        <v>7.9625584833569601E-2</v>
      </c>
      <c r="F10" s="312">
        <f>分析係数表!C13</f>
        <v>8.2810371123538395E-2</v>
      </c>
      <c r="G10" s="302">
        <f t="shared" si="7"/>
        <v>6.5938242309966887E-3</v>
      </c>
      <c r="H10" s="302">
        <v>1.0324524335616045E-2</v>
      </c>
      <c r="I10" s="302">
        <f t="shared" ref="I10:I38" si="8">C10+H10</f>
        <v>1.0324524335616045E-2</v>
      </c>
      <c r="J10" s="312">
        <f>分析係数表!G13</f>
        <v>0.2721720626600464</v>
      </c>
      <c r="K10" s="304">
        <f t="shared" ref="K10:K38" si="9">I10*J10</f>
        <v>2.8100470844084641E-3</v>
      </c>
      <c r="L10" s="49"/>
      <c r="M10" s="50"/>
      <c r="N10" s="314">
        <f>分析係数表!I13</f>
        <v>1.212874021164739E-2</v>
      </c>
      <c r="O10" s="306">
        <f t="shared" si="0"/>
        <v>0.20315415425441125</v>
      </c>
      <c r="P10" s="312">
        <f>分析係数表!C13</f>
        <v>8.2810371123538395E-2</v>
      </c>
      <c r="Q10" s="306">
        <f t="shared" si="1"/>
        <v>1.6823270909096362E-2</v>
      </c>
      <c r="R10" s="306">
        <v>1.9159969223001214E-2</v>
      </c>
      <c r="S10" s="307">
        <f t="shared" si="2"/>
        <v>2.9484493558617257E-2</v>
      </c>
      <c r="T10" s="312">
        <f>分析係数表!F13</f>
        <v>0.39077170920544851</v>
      </c>
      <c r="U10" s="309">
        <f t="shared" si="3"/>
        <v>1.1521705942957903E-2</v>
      </c>
      <c r="V10" s="316">
        <f>分析係数表!D13</f>
        <v>0.12720758845381647</v>
      </c>
      <c r="W10" s="287">
        <f t="shared" si="4"/>
        <v>0</v>
      </c>
      <c r="X10" s="312">
        <f>分析係数表!E13</f>
        <v>9.5492852763317662E-2</v>
      </c>
      <c r="Y10" s="288">
        <f t="shared" si="5"/>
        <v>0</v>
      </c>
    </row>
    <row r="11" spans="1:25">
      <c r="A11" s="278">
        <v>7</v>
      </c>
      <c r="B11" s="268" t="s">
        <v>79</v>
      </c>
      <c r="C11" s="283"/>
      <c r="D11" s="312">
        <f>投入係数表!Q11</f>
        <v>6.5708219003060304E-4</v>
      </c>
      <c r="E11" s="302">
        <f t="shared" si="6"/>
        <v>6.57082190030603E-2</v>
      </c>
      <c r="F11" s="312">
        <f>分析係数表!C14</f>
        <v>0.29759344347769412</v>
      </c>
      <c r="G11" s="302">
        <f t="shared" si="7"/>
        <v>1.9554335157907173E-2</v>
      </c>
      <c r="H11" s="302">
        <v>6.9540813340084828E-2</v>
      </c>
      <c r="I11" s="302">
        <f t="shared" si="8"/>
        <v>6.9540813340084828E-2</v>
      </c>
      <c r="J11" s="312">
        <f>分析係数表!G14</f>
        <v>0.17335642824825784</v>
      </c>
      <c r="K11" s="304">
        <f t="shared" si="9"/>
        <v>1.2055347018115907E-2</v>
      </c>
      <c r="L11" s="49"/>
      <c r="M11" s="50"/>
      <c r="N11" s="314">
        <f>分析係数表!I14</f>
        <v>1.9165801846449152E-3</v>
      </c>
      <c r="O11" s="306">
        <f t="shared" si="0"/>
        <v>3.2102363450607373E-2</v>
      </c>
      <c r="P11" s="312">
        <f>分析係数表!C14</f>
        <v>0.29759344347769412</v>
      </c>
      <c r="Q11" s="306">
        <f t="shared" ref="Q11:Q38" si="10">O11*P11</f>
        <v>9.553452883038719E-3</v>
      </c>
      <c r="R11" s="306">
        <v>3.5911857187710013E-2</v>
      </c>
      <c r="S11" s="307">
        <f t="shared" si="2"/>
        <v>0.10545267052779483</v>
      </c>
      <c r="T11" s="312">
        <f>分析係数表!F14</f>
        <v>0.35598651785260127</v>
      </c>
      <c r="U11" s="309">
        <f t="shared" si="3"/>
        <v>3.7539728979447316E-2</v>
      </c>
      <c r="V11" s="316">
        <f>分析係数表!D14</f>
        <v>4.3833041969742803E-2</v>
      </c>
      <c r="W11" s="287">
        <f t="shared" si="4"/>
        <v>0</v>
      </c>
      <c r="X11" s="312">
        <f>分析係数表!E14</f>
        <v>3.8757158040430381E-2</v>
      </c>
      <c r="Y11" s="288">
        <f t="shared" si="5"/>
        <v>0</v>
      </c>
    </row>
    <row r="12" spans="1:25">
      <c r="A12" s="278">
        <v>8</v>
      </c>
      <c r="B12" s="268" t="s">
        <v>80</v>
      </c>
      <c r="C12" s="283"/>
      <c r="D12" s="312">
        <f>投入係数表!Q12</f>
        <v>2.0176377895268398E-3</v>
      </c>
      <c r="E12" s="302">
        <f t="shared" si="6"/>
        <v>0.20176377895268399</v>
      </c>
      <c r="F12" s="312">
        <f>分析係数表!C15</f>
        <v>0.21593049601829584</v>
      </c>
      <c r="G12" s="302">
        <f t="shared" si="7"/>
        <v>4.3566952867778855E-2</v>
      </c>
      <c r="H12" s="302">
        <v>8.9959469625587124E-2</v>
      </c>
      <c r="I12" s="302">
        <f t="shared" si="8"/>
        <v>8.9959469625587124E-2</v>
      </c>
      <c r="J12" s="312">
        <f>分析係数表!G15</f>
        <v>0.1171240792325445</v>
      </c>
      <c r="K12" s="304">
        <f t="shared" si="9"/>
        <v>1.0536420048144948E-2</v>
      </c>
      <c r="L12" s="49"/>
      <c r="M12" s="50"/>
      <c r="N12" s="314">
        <f>分析係数表!I15</f>
        <v>7.9892300155183192E-3</v>
      </c>
      <c r="O12" s="306">
        <f t="shared" si="0"/>
        <v>0.13381812444032309</v>
      </c>
      <c r="P12" s="312">
        <f>分析係数表!C15</f>
        <v>0.21593049601829584</v>
      </c>
      <c r="Q12" s="306">
        <f t="shared" si="10"/>
        <v>2.8895413986637003E-2</v>
      </c>
      <c r="R12" s="306">
        <v>7.591612383737846E-2</v>
      </c>
      <c r="S12" s="307">
        <f t="shared" ref="S12:S38" si="11">I12+R12</f>
        <v>0.1658755934629656</v>
      </c>
      <c r="T12" s="312">
        <f>分析係数表!F15</f>
        <v>0.35842164855867914</v>
      </c>
      <c r="U12" s="309">
        <f t="shared" si="3"/>
        <v>5.9453403664645389E-2</v>
      </c>
      <c r="V12" s="316">
        <f>分析係数表!D15</f>
        <v>1.5678367482667734E-2</v>
      </c>
      <c r="W12" s="287">
        <f t="shared" si="4"/>
        <v>0</v>
      </c>
      <c r="X12" s="312">
        <f>分析係数表!E15</f>
        <v>1.5634458686506418E-2</v>
      </c>
      <c r="Y12" s="288">
        <f t="shared" si="5"/>
        <v>0</v>
      </c>
    </row>
    <row r="13" spans="1:25">
      <c r="A13" s="278">
        <v>9</v>
      </c>
      <c r="B13" s="268" t="s">
        <v>81</v>
      </c>
      <c r="C13" s="283"/>
      <c r="D13" s="312">
        <f>投入係数表!Q13</f>
        <v>2.4503690003224569E-3</v>
      </c>
      <c r="E13" s="302">
        <f t="shared" si="6"/>
        <v>0.24503690003224568</v>
      </c>
      <c r="F13" s="312">
        <f>分析係数表!C16</f>
        <v>0.18770505348742417</v>
      </c>
      <c r="G13" s="302">
        <f t="shared" si="7"/>
        <v>4.5994664426945282E-2</v>
      </c>
      <c r="H13" s="302">
        <v>0.16861244407394468</v>
      </c>
      <c r="I13" s="302">
        <f t="shared" si="8"/>
        <v>0.16861244407394468</v>
      </c>
      <c r="J13" s="312">
        <f>分析係数表!G16</f>
        <v>1.5279579137581789E-2</v>
      </c>
      <c r="K13" s="304">
        <f t="shared" si="9"/>
        <v>2.5763271828089214E-3</v>
      </c>
      <c r="L13" s="49"/>
      <c r="M13" s="50"/>
      <c r="N13" s="314">
        <f>分析係数表!I16</f>
        <v>6.0242927132958465E-3</v>
      </c>
      <c r="O13" s="306">
        <f t="shared" si="0"/>
        <v>0.10090578821824718</v>
      </c>
      <c r="P13" s="312">
        <f>分析係数表!C16</f>
        <v>0.18770505348742417</v>
      </c>
      <c r="Q13" s="306">
        <f t="shared" si="10"/>
        <v>1.8940526374696783E-2</v>
      </c>
      <c r="R13" s="306">
        <v>3.7060299052288165E-2</v>
      </c>
      <c r="S13" s="307">
        <f t="shared" si="11"/>
        <v>0.20567274312623285</v>
      </c>
      <c r="T13" s="312">
        <f>分析係数表!F16</f>
        <v>0.2627694146106877</v>
      </c>
      <c r="U13" s="309">
        <f t="shared" si="3"/>
        <v>5.4044506312654547E-2</v>
      </c>
      <c r="V13" s="316">
        <f>分析係数表!D16</f>
        <v>1.0339400475073228E-2</v>
      </c>
      <c r="W13" s="287">
        <f t="shared" si="4"/>
        <v>0</v>
      </c>
      <c r="X13" s="312">
        <f>分析係数表!E16</f>
        <v>1.0339400475073228E-2</v>
      </c>
      <c r="Y13" s="288">
        <f t="shared" si="5"/>
        <v>0</v>
      </c>
    </row>
    <row r="14" spans="1:25">
      <c r="A14" s="278">
        <v>10</v>
      </c>
      <c r="B14" s="268" t="s">
        <v>82</v>
      </c>
      <c r="C14" s="283"/>
      <c r="D14" s="312">
        <f>投入係数表!Q14</f>
        <v>7.7595018343544469E-3</v>
      </c>
      <c r="E14" s="302">
        <f t="shared" si="6"/>
        <v>0.77595018343544464</v>
      </c>
      <c r="F14" s="312">
        <f>分析係数表!C17</f>
        <v>0.24245613901755958</v>
      </c>
      <c r="G14" s="302">
        <f t="shared" si="7"/>
        <v>0.18813388554572502</v>
      </c>
      <c r="H14" s="302">
        <v>0.23947340513519469</v>
      </c>
      <c r="I14" s="302">
        <f t="shared" si="8"/>
        <v>0.23947340513519469</v>
      </c>
      <c r="J14" s="312">
        <f>分析係数表!G17</f>
        <v>0.24054742090319753</v>
      </c>
      <c r="K14" s="304">
        <f t="shared" si="9"/>
        <v>5.7604709980177624E-2</v>
      </c>
      <c r="L14" s="49"/>
      <c r="M14" s="50"/>
      <c r="N14" s="314">
        <f>分析係数表!I17</f>
        <v>2.8816966460243139E-3</v>
      </c>
      <c r="O14" s="306">
        <f t="shared" si="0"/>
        <v>4.8267885594469914E-2</v>
      </c>
      <c r="P14" s="312">
        <f>分析係数表!C17</f>
        <v>0.24245613901755958</v>
      </c>
      <c r="Q14" s="306">
        <f t="shared" si="10"/>
        <v>1.1702845179776459E-2</v>
      </c>
      <c r="R14" s="306">
        <v>2.8733302960721081E-2</v>
      </c>
      <c r="S14" s="307">
        <f t="shared" si="11"/>
        <v>0.26820670809591579</v>
      </c>
      <c r="T14" s="312">
        <f>分析係数表!F17</f>
        <v>0.42825667105631338</v>
      </c>
      <c r="U14" s="309">
        <f t="shared" si="3"/>
        <v>0.11486131196412927</v>
      </c>
      <c r="V14" s="316">
        <f>分析係数表!D17</f>
        <v>5.1560411778863557E-2</v>
      </c>
      <c r="W14" s="287">
        <f t="shared" si="4"/>
        <v>0</v>
      </c>
      <c r="X14" s="312">
        <f>分析係数表!E17</f>
        <v>4.9008807340167618E-2</v>
      </c>
      <c r="Y14" s="288">
        <f t="shared" si="5"/>
        <v>0</v>
      </c>
    </row>
    <row r="15" spans="1:25">
      <c r="A15" s="278">
        <v>11</v>
      </c>
      <c r="B15" s="268" t="s">
        <v>83</v>
      </c>
      <c r="C15" s="283"/>
      <c r="D15" s="312">
        <f>投入係数表!Q15</f>
        <v>3.8337399536392011E-3</v>
      </c>
      <c r="E15" s="302">
        <f t="shared" si="6"/>
        <v>0.38337399536392008</v>
      </c>
      <c r="F15" s="312">
        <f>分析係数表!C18</f>
        <v>0.40831687749419565</v>
      </c>
      <c r="G15" s="302">
        <f t="shared" si="7"/>
        <v>0.15653807269947009</v>
      </c>
      <c r="H15" s="302">
        <v>0.21919079511647727</v>
      </c>
      <c r="I15" s="302">
        <f t="shared" si="8"/>
        <v>0.21919079511647727</v>
      </c>
      <c r="J15" s="312">
        <f>分析係数表!G18</f>
        <v>0.21766947174074985</v>
      </c>
      <c r="K15" s="304">
        <f t="shared" si="9"/>
        <v>4.7711144583438538E-2</v>
      </c>
      <c r="L15" s="49"/>
      <c r="M15" s="50"/>
      <c r="N15" s="314">
        <f>分析係数表!I18</f>
        <v>4.4543159123807785E-4</v>
      </c>
      <c r="O15" s="306">
        <f t="shared" ref="O15:O43" si="12">$M$44*N15</f>
        <v>7.4608967309950586E-3</v>
      </c>
      <c r="P15" s="312">
        <f>分析係数表!C18</f>
        <v>0.40831687749419565</v>
      </c>
      <c r="Q15" s="306">
        <f t="shared" si="10"/>
        <v>3.046410056506554E-3</v>
      </c>
      <c r="R15" s="306">
        <v>9.7808783131760144E-3</v>
      </c>
      <c r="S15" s="307">
        <f t="shared" si="11"/>
        <v>0.22897167342965327</v>
      </c>
      <c r="T15" s="312">
        <f>分析係数表!F18</f>
        <v>0.48997194925916815</v>
      </c>
      <c r="U15" s="309">
        <f t="shared" si="3"/>
        <v>0.1121896971554609</v>
      </c>
      <c r="V15" s="316">
        <f>分析係数表!D18</f>
        <v>3.8565313316438733E-2</v>
      </c>
      <c r="W15" s="287">
        <f t="shared" si="4"/>
        <v>0</v>
      </c>
      <c r="X15" s="312">
        <f>分析係数表!E18</f>
        <v>3.6576455199010559E-2</v>
      </c>
      <c r="Y15" s="288">
        <f t="shared" si="5"/>
        <v>0</v>
      </c>
    </row>
    <row r="16" spans="1:25">
      <c r="A16" s="278">
        <v>12</v>
      </c>
      <c r="B16" s="268" t="s">
        <v>84</v>
      </c>
      <c r="C16" s="283"/>
      <c r="D16" s="312">
        <f>投入係数表!Q16</f>
        <v>0.11889004824686822</v>
      </c>
      <c r="E16" s="302">
        <f t="shared" si="6"/>
        <v>11.889004824686822</v>
      </c>
      <c r="F16" s="312">
        <f>分析係数表!C19</f>
        <v>0.72110086081153413</v>
      </c>
      <c r="G16" s="302">
        <f t="shared" si="7"/>
        <v>8.57317161327415</v>
      </c>
      <c r="H16" s="302">
        <v>15.132476825920927</v>
      </c>
      <c r="I16" s="302">
        <f t="shared" si="8"/>
        <v>15.132476825920927</v>
      </c>
      <c r="J16" s="312">
        <f>分析係数表!G19</f>
        <v>6.2445810408374151E-2</v>
      </c>
      <c r="K16" s="304">
        <f t="shared" si="9"/>
        <v>0.9449597788805737</v>
      </c>
      <c r="L16" s="49"/>
      <c r="M16" s="50"/>
      <c r="N16" s="314">
        <f>分析係数表!I19</f>
        <v>-1.2604560155461526E-4</v>
      </c>
      <c r="O16" s="306">
        <f t="shared" si="12"/>
        <v>-2.1112405026802311E-3</v>
      </c>
      <c r="P16" s="312">
        <f>分析係数表!C19</f>
        <v>0.72110086081153413</v>
      </c>
      <c r="Q16" s="306">
        <f t="shared" si="10"/>
        <v>-1.5224173438628907E-3</v>
      </c>
      <c r="R16" s="306">
        <v>1.2041313210097325E-2</v>
      </c>
      <c r="S16" s="307">
        <f t="shared" si="11"/>
        <v>15.144518139131025</v>
      </c>
      <c r="T16" s="312">
        <f>分析係数表!F19</f>
        <v>0.21331101927013058</v>
      </c>
      <c r="U16" s="309">
        <f t="shared" si="3"/>
        <v>3.2304926006130201</v>
      </c>
      <c r="V16" s="316">
        <f>分析係数表!D19</f>
        <v>1.2736199640345095E-2</v>
      </c>
      <c r="W16" s="287">
        <f t="shared" si="4"/>
        <v>0</v>
      </c>
      <c r="X16" s="312">
        <f>分析係数表!E19</f>
        <v>1.2523714081279422E-2</v>
      </c>
      <c r="Y16" s="288">
        <f t="shared" si="5"/>
        <v>0</v>
      </c>
    </row>
    <row r="17" spans="1:25">
      <c r="A17" s="278">
        <v>13</v>
      </c>
      <c r="B17" s="268" t="s">
        <v>85</v>
      </c>
      <c r="C17" s="283"/>
      <c r="D17" s="312">
        <f>投入係数表!Q17</f>
        <v>3.5450496766303852E-2</v>
      </c>
      <c r="E17" s="302">
        <f t="shared" si="6"/>
        <v>3.5450496766303852</v>
      </c>
      <c r="F17" s="312">
        <f>分析係数表!C20</f>
        <v>4.9598906854145253E-2</v>
      </c>
      <c r="G17" s="302">
        <f t="shared" si="7"/>
        <v>0.17583058870450821</v>
      </c>
      <c r="H17" s="302">
        <v>0.20506773731031236</v>
      </c>
      <c r="I17" s="302">
        <f t="shared" si="8"/>
        <v>0.20506773731031236</v>
      </c>
      <c r="J17" s="312">
        <f>分析係数表!G20</f>
        <v>0.11671945764775135</v>
      </c>
      <c r="K17" s="304">
        <f t="shared" si="9"/>
        <v>2.3935395079911204E-2</v>
      </c>
      <c r="L17" s="49"/>
      <c r="M17" s="50"/>
      <c r="N17" s="314">
        <f>分析係数表!I20</f>
        <v>7.0439320449493942E-4</v>
      </c>
      <c r="O17" s="306">
        <f t="shared" si="12"/>
        <v>1.1798455835034109E-2</v>
      </c>
      <c r="P17" s="312">
        <f>分析係数表!C20</f>
        <v>4.9598906854145253E-2</v>
      </c>
      <c r="Q17" s="306">
        <f t="shared" si="10"/>
        <v>5.8519051198460334E-4</v>
      </c>
      <c r="R17" s="306">
        <v>1.3402181685201933E-3</v>
      </c>
      <c r="S17" s="307">
        <f t="shared" si="11"/>
        <v>0.20640795547883256</v>
      </c>
      <c r="T17" s="312">
        <f>分析係数表!F20</f>
        <v>0.2109583665362576</v>
      </c>
      <c r="U17" s="309">
        <f t="shared" si="3"/>
        <v>4.3543485127903098E-2</v>
      </c>
      <c r="V17" s="316">
        <f>分析係数表!D20</f>
        <v>3.0797631013066269E-2</v>
      </c>
      <c r="W17" s="287">
        <f t="shared" si="4"/>
        <v>0</v>
      </c>
      <c r="X17" s="312">
        <f>分析係数表!E20</f>
        <v>2.9972730221401771E-2</v>
      </c>
      <c r="Y17" s="288">
        <f t="shared" si="5"/>
        <v>0</v>
      </c>
    </row>
    <row r="18" spans="1:25">
      <c r="A18" s="278">
        <v>14</v>
      </c>
      <c r="B18" s="268" t="s">
        <v>86</v>
      </c>
      <c r="C18" s="283"/>
      <c r="D18" s="312">
        <f>投入係数表!Q18</f>
        <v>3.3851900975280326E-2</v>
      </c>
      <c r="E18" s="302">
        <f t="shared" si="6"/>
        <v>3.3851900975280325</v>
      </c>
      <c r="F18" s="312">
        <f>分析係数表!C21</f>
        <v>0.28411166756853934</v>
      </c>
      <c r="G18" s="302">
        <f t="shared" si="7"/>
        <v>0.96177200364519566</v>
      </c>
      <c r="H18" s="302">
        <v>1.0673987812671371</v>
      </c>
      <c r="I18" s="302">
        <f t="shared" si="8"/>
        <v>1.0673987812671371</v>
      </c>
      <c r="J18" s="312">
        <f>分析係数表!G21</f>
        <v>0.29005387701730417</v>
      </c>
      <c r="K18" s="304">
        <f t="shared" si="9"/>
        <v>0.30960315483007855</v>
      </c>
      <c r="L18" s="49"/>
      <c r="M18" s="50"/>
      <c r="N18" s="314">
        <f>分析係数表!I21</f>
        <v>2.3737267060065176E-3</v>
      </c>
      <c r="O18" s="306">
        <f t="shared" si="12"/>
        <v>3.9759483093451814E-2</v>
      </c>
      <c r="P18" s="312">
        <f>分析係数表!C21</f>
        <v>0.28411166756853934</v>
      </c>
      <c r="Q18" s="306">
        <f t="shared" si="10"/>
        <v>1.1296133043343742E-2</v>
      </c>
      <c r="R18" s="306">
        <v>2.1755099368263434E-2</v>
      </c>
      <c r="S18" s="307">
        <f t="shared" si="11"/>
        <v>1.0891538806354004</v>
      </c>
      <c r="T18" s="312">
        <f>分析係数表!F21</f>
        <v>0.45791147145628314</v>
      </c>
      <c r="U18" s="309">
        <f t="shared" si="3"/>
        <v>0.49873605612407718</v>
      </c>
      <c r="V18" s="316">
        <f>分析係数表!D21</f>
        <v>5.9847590028896828E-2</v>
      </c>
      <c r="W18" s="287">
        <f t="shared" si="4"/>
        <v>0</v>
      </c>
      <c r="X18" s="312">
        <f>分析係数表!E21</f>
        <v>5.4782163530779596E-2</v>
      </c>
      <c r="Y18" s="288">
        <f t="shared" si="5"/>
        <v>0</v>
      </c>
    </row>
    <row r="19" spans="1:25">
      <c r="A19" s="278">
        <v>15</v>
      </c>
      <c r="B19" s="268" t="s">
        <v>70</v>
      </c>
      <c r="C19" s="282">
        <f>'データ入力（最終需要額等）'!C20</f>
        <v>100</v>
      </c>
      <c r="D19" s="312">
        <f>投入係数表!Q19</f>
        <v>0.17208632721476244</v>
      </c>
      <c r="E19" s="302">
        <f t="shared" si="6"/>
        <v>17.208632721476246</v>
      </c>
      <c r="F19" s="312">
        <f>分析係数表!C22</f>
        <v>0.28280144764930404</v>
      </c>
      <c r="G19" s="302">
        <f t="shared" si="7"/>
        <v>4.8666262456986651</v>
      </c>
      <c r="H19" s="302">
        <v>5.1333266194514495</v>
      </c>
      <c r="I19" s="302">
        <f t="shared" si="8"/>
        <v>105.13332661945145</v>
      </c>
      <c r="J19" s="312">
        <f>分析係数表!G22</f>
        <v>0.21325815420745545</v>
      </c>
      <c r="K19" s="304">
        <f t="shared" si="9"/>
        <v>22.42053918055376</v>
      </c>
      <c r="L19" s="49"/>
      <c r="M19" s="50"/>
      <c r="N19" s="314">
        <f>分析係数表!I22</f>
        <v>5.2408897921031505E-5</v>
      </c>
      <c r="O19" s="306">
        <f t="shared" si="12"/>
        <v>8.7783934248409333E-4</v>
      </c>
      <c r="P19" s="312">
        <f>分析係数表!C22</f>
        <v>0.28280144764930404</v>
      </c>
      <c r="Q19" s="306">
        <f t="shared" si="10"/>
        <v>2.4825423685801481E-4</v>
      </c>
      <c r="R19" s="306">
        <v>3.7421140511248695E-3</v>
      </c>
      <c r="S19" s="307">
        <f t="shared" si="11"/>
        <v>105.13706873350257</v>
      </c>
      <c r="T19" s="312">
        <f>分析係数表!F22</f>
        <v>0.43073258580094059</v>
      </c>
      <c r="U19" s="309">
        <f t="shared" si="3"/>
        <v>45.285961479112785</v>
      </c>
      <c r="V19" s="316">
        <f>分析係数表!D22</f>
        <v>2.2938556731137788E-2</v>
      </c>
      <c r="W19" s="287">
        <f t="shared" si="4"/>
        <v>2</v>
      </c>
      <c r="X19" s="312">
        <f>分析係数表!E22</f>
        <v>2.2183368519679003E-2</v>
      </c>
      <c r="Y19" s="288">
        <f t="shared" si="5"/>
        <v>2</v>
      </c>
    </row>
    <row r="20" spans="1:25">
      <c r="A20" s="278">
        <v>16</v>
      </c>
      <c r="B20" s="268" t="s">
        <v>71</v>
      </c>
      <c r="C20" s="283"/>
      <c r="D20" s="312">
        <f>投入係数表!Q20</f>
        <v>3.2504274076282373E-3</v>
      </c>
      <c r="E20" s="302">
        <f t="shared" si="6"/>
        <v>0.32504274076282375</v>
      </c>
      <c r="F20" s="312">
        <f>分析係数表!C23</f>
        <v>0.31843177703160996</v>
      </c>
      <c r="G20" s="302">
        <f t="shared" si="7"/>
        <v>0.10350393755233089</v>
      </c>
      <c r="H20" s="302">
        <v>0.1356318162879547</v>
      </c>
      <c r="I20" s="302">
        <f t="shared" si="8"/>
        <v>0.1356318162879547</v>
      </c>
      <c r="J20" s="312">
        <f>分析係数表!G23</f>
        <v>0.24379890925547271</v>
      </c>
      <c r="K20" s="304">
        <f t="shared" si="9"/>
        <v>3.3066888871342015E-2</v>
      </c>
      <c r="L20" s="49"/>
      <c r="M20" s="50"/>
      <c r="N20" s="314">
        <f>分析係数表!I23</f>
        <v>7.2227388731505603E-6</v>
      </c>
      <c r="O20" s="306">
        <f t="shared" si="12"/>
        <v>1.2097953963646328E-4</v>
      </c>
      <c r="P20" s="312">
        <f>分析係数表!C23</f>
        <v>0.31843177703160996</v>
      </c>
      <c r="Q20" s="306">
        <f t="shared" si="10"/>
        <v>3.8523729790905093E-5</v>
      </c>
      <c r="R20" s="306">
        <v>3.6909305149222431E-3</v>
      </c>
      <c r="S20" s="307">
        <f t="shared" si="11"/>
        <v>0.13932274680287696</v>
      </c>
      <c r="T20" s="312">
        <f>分析係数表!F23</f>
        <v>0.43764444987651224</v>
      </c>
      <c r="U20" s="309">
        <f t="shared" si="3"/>
        <v>6.097382687982969E-2</v>
      </c>
      <c r="V20" s="316">
        <f>分析係数表!D23</f>
        <v>3.7770855561684982E-2</v>
      </c>
      <c r="W20" s="287">
        <f t="shared" si="4"/>
        <v>0</v>
      </c>
      <c r="X20" s="312">
        <f>分析係数表!E23</f>
        <v>3.6503495425501575E-2</v>
      </c>
      <c r="Y20" s="288">
        <f t="shared" si="5"/>
        <v>0</v>
      </c>
    </row>
    <row r="21" spans="1:25">
      <c r="A21" s="278">
        <v>17</v>
      </c>
      <c r="B21" s="268" t="s">
        <v>72</v>
      </c>
      <c r="C21" s="283"/>
      <c r="D21" s="312">
        <f>投入係数表!Q21</f>
        <v>1.8845482255738823E-3</v>
      </c>
      <c r="E21" s="302">
        <f t="shared" si="6"/>
        <v>0.18845482255738821</v>
      </c>
      <c r="F21" s="312">
        <f>分析係数表!C24</f>
        <v>6.5709335168878003E-2</v>
      </c>
      <c r="G21" s="302">
        <f t="shared" si="7"/>
        <v>1.2383241099614853E-2</v>
      </c>
      <c r="H21" s="302">
        <v>1.4592473651852945E-2</v>
      </c>
      <c r="I21" s="302">
        <f t="shared" si="8"/>
        <v>1.4592473651852945E-2</v>
      </c>
      <c r="J21" s="312">
        <f>分析係数表!G24</f>
        <v>0.24633125110096343</v>
      </c>
      <c r="K21" s="304">
        <f t="shared" si="9"/>
        <v>3.5945822913187805E-3</v>
      </c>
      <c r="L21" s="49"/>
      <c r="M21" s="50"/>
      <c r="N21" s="314">
        <f>分析係数表!I24</f>
        <v>2.8080599423907303E-4</v>
      </c>
      <c r="O21" s="306">
        <f t="shared" si="12"/>
        <v>4.703448443427378E-3</v>
      </c>
      <c r="P21" s="312">
        <f>分析係数表!C24</f>
        <v>6.5709335168878003E-2</v>
      </c>
      <c r="Q21" s="306">
        <f t="shared" si="10"/>
        <v>3.0906047021870712E-4</v>
      </c>
      <c r="R21" s="306">
        <v>1.4151953218342899E-3</v>
      </c>
      <c r="S21" s="307">
        <f t="shared" si="11"/>
        <v>1.6007668973687234E-2</v>
      </c>
      <c r="T21" s="312">
        <f>分析係数表!F24</f>
        <v>0.36721364788140759</v>
      </c>
      <c r="U21" s="309">
        <f t="shared" si="3"/>
        <v>5.878234517905717E-3</v>
      </c>
      <c r="V21" s="316">
        <f>分析係数表!D24</f>
        <v>3.9309475738153632E-2</v>
      </c>
      <c r="W21" s="287">
        <f t="shared" si="4"/>
        <v>0</v>
      </c>
      <c r="X21" s="312">
        <f>分析係数表!E24</f>
        <v>3.8550657867992791E-2</v>
      </c>
      <c r="Y21" s="288">
        <f t="shared" si="5"/>
        <v>0</v>
      </c>
    </row>
    <row r="22" spans="1:25">
      <c r="A22" s="278">
        <v>18</v>
      </c>
      <c r="B22" s="268" t="s">
        <v>87</v>
      </c>
      <c r="C22" s="283"/>
      <c r="D22" s="312">
        <f>投入係数表!Q22</f>
        <v>3.8740470787220968E-3</v>
      </c>
      <c r="E22" s="302">
        <f t="shared" si="6"/>
        <v>0.38740470787220971</v>
      </c>
      <c r="F22" s="312">
        <f>分析係数表!C25</f>
        <v>0.13092441386923714</v>
      </c>
      <c r="G22" s="302">
        <f t="shared" si="7"/>
        <v>5.0720734308352097E-2</v>
      </c>
      <c r="H22" s="302">
        <v>7.2250831165187393E-2</v>
      </c>
      <c r="I22" s="302">
        <f t="shared" si="8"/>
        <v>7.2250831165187393E-2</v>
      </c>
      <c r="J22" s="312">
        <f>分析係数表!G25</f>
        <v>0.2605848403511512</v>
      </c>
      <c r="K22" s="304">
        <f t="shared" si="9"/>
        <v>1.8827471304418336E-2</v>
      </c>
      <c r="L22" s="49"/>
      <c r="M22" s="50"/>
      <c r="N22" s="314">
        <f>分析係数表!I25</f>
        <v>9.8123550057191766E-5</v>
      </c>
      <c r="O22" s="306">
        <f t="shared" si="12"/>
        <v>1.6435513067685379E-3</v>
      </c>
      <c r="P22" s="312">
        <f>分析係数表!C25</f>
        <v>0.13092441386923714</v>
      </c>
      <c r="Q22" s="306">
        <f t="shared" si="10"/>
        <v>2.1518099150268959E-4</v>
      </c>
      <c r="R22" s="306">
        <v>5.5142762150581573E-3</v>
      </c>
      <c r="S22" s="307">
        <f t="shared" si="11"/>
        <v>7.7765107380245557E-2</v>
      </c>
      <c r="T22" s="312">
        <f>分析係数表!F25</f>
        <v>0.33318683873123567</v>
      </c>
      <c r="U22" s="309">
        <f t="shared" si="3"/>
        <v>2.5910310291619103E-2</v>
      </c>
      <c r="V22" s="316">
        <f>分析係数表!D25</f>
        <v>4.284059086963312E-2</v>
      </c>
      <c r="W22" s="287">
        <f t="shared" si="4"/>
        <v>0</v>
      </c>
      <c r="X22" s="312">
        <f>分析係数表!E25</f>
        <v>4.249917369780222E-2</v>
      </c>
      <c r="Y22" s="288">
        <f t="shared" si="5"/>
        <v>0</v>
      </c>
    </row>
    <row r="23" spans="1:25">
      <c r="A23" s="278">
        <v>19</v>
      </c>
      <c r="B23" s="268" t="s">
        <v>88</v>
      </c>
      <c r="C23" s="283"/>
      <c r="D23" s="312">
        <f>投入係数表!Q23</f>
        <v>2.7783777370819468E-2</v>
      </c>
      <c r="E23" s="302">
        <f t="shared" si="6"/>
        <v>2.7783777370819469</v>
      </c>
      <c r="F23" s="312">
        <f>分析係数表!C26</f>
        <v>0.15308736674872969</v>
      </c>
      <c r="G23" s="302">
        <f t="shared" si="7"/>
        <v>0.4253345316031697</v>
      </c>
      <c r="H23" s="302">
        <v>0.46496899009238063</v>
      </c>
      <c r="I23" s="302">
        <f t="shared" si="8"/>
        <v>0.46496899009238063</v>
      </c>
      <c r="J23" s="312">
        <f>分析係数表!G26</f>
        <v>0.20415569699579933</v>
      </c>
      <c r="K23" s="304">
        <f t="shared" si="9"/>
        <v>9.4926068253742876E-2</v>
      </c>
      <c r="L23" s="49"/>
      <c r="M23" s="50"/>
      <c r="N23" s="314">
        <f>分析係数表!I26</f>
        <v>8.8175548492147558E-3</v>
      </c>
      <c r="O23" s="306">
        <f t="shared" si="12"/>
        <v>0.14769241213229015</v>
      </c>
      <c r="P23" s="312">
        <f>分析係数表!C26</f>
        <v>0.15308736674872969</v>
      </c>
      <c r="Q23" s="306">
        <f t="shared" si="10"/>
        <v>2.2609842462100436E-2</v>
      </c>
      <c r="R23" s="306">
        <v>2.4826974242858405E-2</v>
      </c>
      <c r="S23" s="307">
        <f t="shared" si="11"/>
        <v>0.48979596433523903</v>
      </c>
      <c r="T23" s="312">
        <f>分析係数表!F26</f>
        <v>0.33811565690794865</v>
      </c>
      <c r="U23" s="309">
        <f t="shared" si="3"/>
        <v>0.16560768423207153</v>
      </c>
      <c r="V23" s="316">
        <f>分析係数表!D26</f>
        <v>3.3929737559631502E-2</v>
      </c>
      <c r="W23" s="287">
        <f t="shared" si="4"/>
        <v>0</v>
      </c>
      <c r="X23" s="312">
        <f>分析係数表!E26</f>
        <v>3.3531988342571602E-2</v>
      </c>
      <c r="Y23" s="288">
        <f t="shared" si="5"/>
        <v>0</v>
      </c>
    </row>
    <row r="24" spans="1:25">
      <c r="A24" s="278">
        <v>20</v>
      </c>
      <c r="B24" s="268" t="s">
        <v>89</v>
      </c>
      <c r="C24" s="283"/>
      <c r="D24" s="312">
        <f>投入係数表!Q24</f>
        <v>6.2133813571180858E-4</v>
      </c>
      <c r="E24" s="302">
        <f t="shared" si="6"/>
        <v>6.2133813571180856E-2</v>
      </c>
      <c r="F24" s="312">
        <f>分析係数表!C27</f>
        <v>0.18884998044104273</v>
      </c>
      <c r="G24" s="302">
        <f t="shared" si="7"/>
        <v>1.17339694776449E-2</v>
      </c>
      <c r="H24" s="302">
        <v>1.3735173686605574E-2</v>
      </c>
      <c r="I24" s="302">
        <f t="shared" si="8"/>
        <v>1.3735173686605574E-2</v>
      </c>
      <c r="J24" s="312">
        <f>分析係数表!G27</f>
        <v>0.16481626532719168</v>
      </c>
      <c r="K24" s="304">
        <f t="shared" si="9"/>
        <v>2.2637800306466458E-3</v>
      </c>
      <c r="L24" s="49"/>
      <c r="M24" s="50"/>
      <c r="N24" s="314">
        <f>分析係数表!I27</f>
        <v>2.2388024205688101E-2</v>
      </c>
      <c r="O24" s="306">
        <f t="shared" si="12"/>
        <v>0.37499526278633105</v>
      </c>
      <c r="P24" s="312">
        <f>分析係数表!C27</f>
        <v>0.18884998044104273</v>
      </c>
      <c r="Q24" s="306">
        <f t="shared" si="10"/>
        <v>7.0817848042682305E-2</v>
      </c>
      <c r="R24" s="306">
        <v>7.143676746113771E-2</v>
      </c>
      <c r="S24" s="307">
        <f t="shared" si="11"/>
        <v>8.5171941147743291E-2</v>
      </c>
      <c r="T24" s="312">
        <f>分析係数表!F27</f>
        <v>0.29536956526946395</v>
      </c>
      <c r="U24" s="309">
        <f t="shared" si="3"/>
        <v>2.5157199229965305E-2</v>
      </c>
      <c r="V24" s="316">
        <f>分析係数表!D27</f>
        <v>2.042747265118797E-2</v>
      </c>
      <c r="W24" s="287">
        <f t="shared" si="4"/>
        <v>0</v>
      </c>
      <c r="X24" s="312">
        <f>分析係数表!E27</f>
        <v>2.035082172191522E-2</v>
      </c>
      <c r="Y24" s="288">
        <f t="shared" si="5"/>
        <v>0</v>
      </c>
    </row>
    <row r="25" spans="1:25">
      <c r="A25" s="278">
        <v>21</v>
      </c>
      <c r="B25" s="268" t="s">
        <v>90</v>
      </c>
      <c r="C25" s="283"/>
      <c r="D25" s="312">
        <f>投入係数表!Q25</f>
        <v>0</v>
      </c>
      <c r="E25" s="302">
        <f t="shared" si="6"/>
        <v>0</v>
      </c>
      <c r="F25" s="312">
        <f>分析係数表!C28</f>
        <v>0.2115566871254172</v>
      </c>
      <c r="G25" s="302">
        <f t="shared" si="7"/>
        <v>0</v>
      </c>
      <c r="H25" s="302">
        <v>2.4007668091356228E-2</v>
      </c>
      <c r="I25" s="302">
        <f t="shared" si="8"/>
        <v>2.4007668091356228E-2</v>
      </c>
      <c r="J25" s="312">
        <f>分析係数表!G28</f>
        <v>0.18177207604774032</v>
      </c>
      <c r="K25" s="304">
        <f t="shared" si="9"/>
        <v>4.3639236700309132E-3</v>
      </c>
      <c r="L25" s="49"/>
      <c r="M25" s="50"/>
      <c r="N25" s="314">
        <f>分析係数表!I28</f>
        <v>7.2231792840574596E-3</v>
      </c>
      <c r="O25" s="306">
        <f t="shared" si="12"/>
        <v>0.12098691643766062</v>
      </c>
      <c r="P25" s="312">
        <f>分析係数表!C28</f>
        <v>0.2115566871254172</v>
      </c>
      <c r="Q25" s="306">
        <f t="shared" si="10"/>
        <v>2.5595591227071161E-2</v>
      </c>
      <c r="R25" s="306">
        <v>3.3413666458246276E-2</v>
      </c>
      <c r="S25" s="307">
        <f t="shared" si="11"/>
        <v>5.7421334549602507E-2</v>
      </c>
      <c r="T25" s="312">
        <f>分析係数表!F28</f>
        <v>0.29628808224417325</v>
      </c>
      <c r="U25" s="309">
        <f t="shared" si="3"/>
        <v>1.7013257093602813E-2</v>
      </c>
      <c r="V25" s="316">
        <f>分析係数表!D28</f>
        <v>3.0551159487848582E-2</v>
      </c>
      <c r="W25" s="287">
        <f t="shared" si="4"/>
        <v>0</v>
      </c>
      <c r="X25" s="312">
        <f>分析係数表!E28</f>
        <v>3.018459578819983E-2</v>
      </c>
      <c r="Y25" s="288">
        <f t="shared" si="5"/>
        <v>0</v>
      </c>
    </row>
    <row r="26" spans="1:25">
      <c r="A26" s="278">
        <v>22</v>
      </c>
      <c r="B26" s="268" t="s">
        <v>64</v>
      </c>
      <c r="C26" s="283"/>
      <c r="D26" s="312">
        <f>投入係数表!Q26</f>
        <v>7.6811691195707063E-4</v>
      </c>
      <c r="E26" s="302">
        <f t="shared" si="6"/>
        <v>7.6811691195707063E-2</v>
      </c>
      <c r="F26" s="312">
        <f>分析係数表!C29</f>
        <v>0.4024048564090591</v>
      </c>
      <c r="G26" s="302">
        <f t="shared" si="7"/>
        <v>3.090939756614549E-2</v>
      </c>
      <c r="H26" s="302">
        <v>0.13189674554466496</v>
      </c>
      <c r="I26" s="302">
        <f t="shared" si="8"/>
        <v>0.13189674554466496</v>
      </c>
      <c r="J26" s="312">
        <f>分析係数表!G29</f>
        <v>0.28848634430593861</v>
      </c>
      <c r="K26" s="304">
        <f t="shared" si="9"/>
        <v>3.8050409948030994E-2</v>
      </c>
      <c r="L26" s="49"/>
      <c r="M26" s="50"/>
      <c r="N26" s="314">
        <f>分析係数表!I29</f>
        <v>7.7130042947109994E-3</v>
      </c>
      <c r="O26" s="306">
        <f t="shared" si="12"/>
        <v>0.1291913947293481</v>
      </c>
      <c r="P26" s="312">
        <f>分析係数表!C29</f>
        <v>0.4024048564090591</v>
      </c>
      <c r="Q26" s="306">
        <f t="shared" si="10"/>
        <v>5.1987244645349394E-2</v>
      </c>
      <c r="R26" s="306">
        <v>8.4451861416933921E-2</v>
      </c>
      <c r="S26" s="307">
        <f t="shared" si="11"/>
        <v>0.21634860696159888</v>
      </c>
      <c r="T26" s="312">
        <f>分析係数表!F29</f>
        <v>0.40202182464221792</v>
      </c>
      <c r="U26" s="309">
        <f t="shared" si="3"/>
        <v>8.6976861729504029E-2</v>
      </c>
      <c r="V26" s="316">
        <f>分析係数表!D29</f>
        <v>7.9194780809421356E-2</v>
      </c>
      <c r="W26" s="287">
        <f t="shared" si="4"/>
        <v>0</v>
      </c>
      <c r="X26" s="312">
        <f>分析係数表!E29</f>
        <v>6.5944675090492746E-2</v>
      </c>
      <c r="Y26" s="288">
        <f t="shared" si="5"/>
        <v>0</v>
      </c>
    </row>
    <row r="27" spans="1:25">
      <c r="A27" s="278">
        <v>23</v>
      </c>
      <c r="B27" s="268" t="s">
        <v>91</v>
      </c>
      <c r="C27" s="283"/>
      <c r="D27" s="312">
        <f>投入係数表!Q27</f>
        <v>2.1834293606225246E-3</v>
      </c>
      <c r="E27" s="302">
        <f t="shared" si="6"/>
        <v>0.21834293606225247</v>
      </c>
      <c r="F27" s="312">
        <f>分析係数表!C30</f>
        <v>1</v>
      </c>
      <c r="G27" s="302">
        <f t="shared" si="7"/>
        <v>0.21834293606225247</v>
      </c>
      <c r="H27" s="302">
        <v>0.42642793519169342</v>
      </c>
      <c r="I27" s="302">
        <f t="shared" si="8"/>
        <v>0.42642793519169342</v>
      </c>
      <c r="J27" s="312">
        <f>分析係数表!G30</f>
        <v>0.33838967095036887</v>
      </c>
      <c r="K27" s="304">
        <f t="shared" si="9"/>
        <v>0.14429880867356235</v>
      </c>
      <c r="L27" s="49"/>
      <c r="M27" s="50"/>
      <c r="N27" s="314">
        <f>分析係数表!I30</f>
        <v>0</v>
      </c>
      <c r="O27" s="306">
        <f t="shared" si="12"/>
        <v>0</v>
      </c>
      <c r="P27" s="312">
        <f>分析係数表!C30</f>
        <v>1</v>
      </c>
      <c r="Q27" s="306">
        <f t="shared" si="10"/>
        <v>0</v>
      </c>
      <c r="R27" s="306">
        <v>0.11667951966050405</v>
      </c>
      <c r="S27" s="307">
        <f t="shared" si="11"/>
        <v>0.54310745485219747</v>
      </c>
      <c r="T27" s="312">
        <f>分析係数表!F30</f>
        <v>0.46362091424568164</v>
      </c>
      <c r="U27" s="309">
        <f t="shared" si="3"/>
        <v>0.25179597475222104</v>
      </c>
      <c r="V27" s="316">
        <f>分析係数表!D30</f>
        <v>7.3824536053885614E-2</v>
      </c>
      <c r="W27" s="287">
        <f t="shared" si="4"/>
        <v>0</v>
      </c>
      <c r="X27" s="312">
        <f>分析係数表!E30</f>
        <v>5.6949248710145881E-2</v>
      </c>
      <c r="Y27" s="288">
        <f t="shared" si="5"/>
        <v>0</v>
      </c>
    </row>
    <row r="28" spans="1:25">
      <c r="A28" s="278">
        <v>24</v>
      </c>
      <c r="B28" s="268" t="s">
        <v>92</v>
      </c>
      <c r="C28" s="283"/>
      <c r="D28" s="312">
        <f>投入係数表!Q28</f>
        <v>1.0584803149127237E-2</v>
      </c>
      <c r="E28" s="302">
        <f t="shared" si="6"/>
        <v>1.0584803149127238</v>
      </c>
      <c r="F28" s="312">
        <f>分析係数表!C31</f>
        <v>0.99932498158227889</v>
      </c>
      <c r="G28" s="302">
        <f t="shared" si="7"/>
        <v>1.0577658212053624</v>
      </c>
      <c r="H28" s="302">
        <v>2.1605714579539574</v>
      </c>
      <c r="I28" s="302">
        <f t="shared" si="8"/>
        <v>2.1605714579539574</v>
      </c>
      <c r="J28" s="312">
        <f>分析係数表!G31</f>
        <v>7.0262508387801376E-2</v>
      </c>
      <c r="K28" s="304">
        <f t="shared" si="9"/>
        <v>0.15180717018693418</v>
      </c>
      <c r="L28" s="49"/>
      <c r="M28" s="50"/>
      <c r="N28" s="314">
        <f>分析係数表!I31</f>
        <v>3.314462019579964E-2</v>
      </c>
      <c r="O28" s="306">
        <f t="shared" si="12"/>
        <v>0.55516625523029317</v>
      </c>
      <c r="P28" s="312">
        <f>分析係数表!C31</f>
        <v>0.99932498158227889</v>
      </c>
      <c r="Q28" s="306">
        <f t="shared" si="10"/>
        <v>0.55479150778311548</v>
      </c>
      <c r="R28" s="306">
        <v>0.76807596272341505</v>
      </c>
      <c r="S28" s="307">
        <f t="shared" si="11"/>
        <v>2.9286474206773727</v>
      </c>
      <c r="T28" s="312">
        <f>分析係数表!F31</f>
        <v>0.39948542779773355</v>
      </c>
      <c r="U28" s="309">
        <f t="shared" si="3"/>
        <v>1.1699519677180292</v>
      </c>
      <c r="V28" s="316">
        <f>分析係数表!D31</f>
        <v>2.9145126840892164E-3</v>
      </c>
      <c r="W28" s="287">
        <f t="shared" si="4"/>
        <v>0</v>
      </c>
      <c r="X28" s="312">
        <f>分析係数表!E31</f>
        <v>2.9145126840892164E-3</v>
      </c>
      <c r="Y28" s="288">
        <f t="shared" si="5"/>
        <v>0</v>
      </c>
    </row>
    <row r="29" spans="1:25">
      <c r="A29" s="278">
        <v>25</v>
      </c>
      <c r="B29" s="268" t="s">
        <v>1</v>
      </c>
      <c r="C29" s="283"/>
      <c r="D29" s="312">
        <f>投入係数表!Q29</f>
        <v>3.7112975548024801E-4</v>
      </c>
      <c r="E29" s="302">
        <f t="shared" si="6"/>
        <v>3.7112975548024799E-2</v>
      </c>
      <c r="F29" s="312">
        <f>分析係数表!C32</f>
        <v>0.9998360837770528</v>
      </c>
      <c r="G29" s="302">
        <f t="shared" si="7"/>
        <v>3.7106892129250633E-2</v>
      </c>
      <c r="H29" s="302">
        <v>9.7734933578675867E-2</v>
      </c>
      <c r="I29" s="302">
        <f t="shared" si="8"/>
        <v>9.7734933578675867E-2</v>
      </c>
      <c r="J29" s="312">
        <f>分析係数表!G32</f>
        <v>0.11380414292785156</v>
      </c>
      <c r="K29" s="304">
        <f t="shared" si="9"/>
        <v>1.1122640350031706E-2</v>
      </c>
      <c r="L29" s="49"/>
      <c r="M29" s="50"/>
      <c r="N29" s="314">
        <f>分析係数表!I32</f>
        <v>7.2296973654795713E-3</v>
      </c>
      <c r="O29" s="306">
        <f t="shared" si="12"/>
        <v>0.12109609309538133</v>
      </c>
      <c r="P29" s="312">
        <f>分析係数表!C32</f>
        <v>0.9998360837770528</v>
      </c>
      <c r="Q29" s="306">
        <f t="shared" si="10"/>
        <v>0.12107624348118748</v>
      </c>
      <c r="R29" s="306">
        <v>0.16350514208591216</v>
      </c>
      <c r="S29" s="307">
        <f t="shared" si="11"/>
        <v>0.26124007566458801</v>
      </c>
      <c r="T29" s="312">
        <f>分析係数表!F32</f>
        <v>0.44272670787830282</v>
      </c>
      <c r="U29" s="309">
        <f t="shared" si="3"/>
        <v>0.11565795866486178</v>
      </c>
      <c r="V29" s="316">
        <f>分析係数表!D32</f>
        <v>2.1120085933633119E-2</v>
      </c>
      <c r="W29" s="287">
        <f t="shared" si="4"/>
        <v>0</v>
      </c>
      <c r="X29" s="312">
        <f>分析係数表!E32</f>
        <v>2.1120085933633119E-2</v>
      </c>
      <c r="Y29" s="288">
        <f t="shared" si="5"/>
        <v>0</v>
      </c>
    </row>
    <row r="30" spans="1:25">
      <c r="A30" s="278">
        <v>26</v>
      </c>
      <c r="B30" s="268" t="s">
        <v>2</v>
      </c>
      <c r="C30" s="283"/>
      <c r="D30" s="312">
        <f>投入係数表!Q30</f>
        <v>2.8062885199223669E-4</v>
      </c>
      <c r="E30" s="302">
        <f t="shared" si="6"/>
        <v>2.8062885199223668E-2</v>
      </c>
      <c r="F30" s="312">
        <f>分析係数表!C33</f>
        <v>0.99108509199615646</v>
      </c>
      <c r="G30" s="302">
        <f t="shared" si="7"/>
        <v>2.7812707159350167E-2</v>
      </c>
      <c r="H30" s="302">
        <v>0.10986162309225909</v>
      </c>
      <c r="I30" s="302">
        <f t="shared" si="8"/>
        <v>0.10986162309225909</v>
      </c>
      <c r="J30" s="312">
        <f>分析係数表!G33</f>
        <v>0.4529749017181946</v>
      </c>
      <c r="K30" s="304">
        <f t="shared" si="9"/>
        <v>4.97645579228174E-2</v>
      </c>
      <c r="L30" s="49"/>
      <c r="M30" s="50"/>
      <c r="N30" s="314">
        <f>分析係数表!I33</f>
        <v>7.7168799106917146E-4</v>
      </c>
      <c r="O30" s="306">
        <f t="shared" si="12"/>
        <v>1.2925631057988473E-2</v>
      </c>
      <c r="P30" s="312">
        <f>分析係数表!C33</f>
        <v>0.99108509199615646</v>
      </c>
      <c r="Q30" s="306">
        <f t="shared" si="10"/>
        <v>1.2810400246214883E-2</v>
      </c>
      <c r="R30" s="306">
        <v>7.794485799173391E-2</v>
      </c>
      <c r="S30" s="307">
        <f t="shared" si="11"/>
        <v>0.187806481083993</v>
      </c>
      <c r="T30" s="312">
        <f>分析係数表!F33</f>
        <v>0.63278689994307047</v>
      </c>
      <c r="U30" s="309">
        <f t="shared" si="3"/>
        <v>0.11884148095435684</v>
      </c>
      <c r="V30" s="316">
        <f>分析係数表!D33</f>
        <v>8.7702783269007503E-2</v>
      </c>
      <c r="W30" s="287">
        <f t="shared" si="4"/>
        <v>0</v>
      </c>
      <c r="X30" s="312">
        <f>分析係数表!E33</f>
        <v>8.4336323251883824E-2</v>
      </c>
      <c r="Y30" s="288">
        <f t="shared" si="5"/>
        <v>0</v>
      </c>
    </row>
    <row r="31" spans="1:25">
      <c r="A31" s="278">
        <v>27</v>
      </c>
      <c r="B31" s="268" t="s">
        <v>65</v>
      </c>
      <c r="C31" s="283"/>
      <c r="D31" s="312">
        <f>投入係数表!Q31</f>
        <v>4.3534737136703514E-2</v>
      </c>
      <c r="E31" s="302">
        <f t="shared" si="6"/>
        <v>4.3534737136703514</v>
      </c>
      <c r="F31" s="312">
        <f>分析係数表!C34</f>
        <v>0.24606089914510665</v>
      </c>
      <c r="G31" s="302">
        <f t="shared" si="7"/>
        <v>1.0712196563903131</v>
      </c>
      <c r="H31" s="302">
        <v>1.2681242696155177</v>
      </c>
      <c r="I31" s="302">
        <f t="shared" si="8"/>
        <v>1.2681242696155177</v>
      </c>
      <c r="J31" s="312">
        <f>分析係数表!G34</f>
        <v>0.43749758717185111</v>
      </c>
      <c r="K31" s="304">
        <f t="shared" si="9"/>
        <v>0.55480130819085494</v>
      </c>
      <c r="L31" s="49"/>
      <c r="M31" s="50"/>
      <c r="N31" s="314">
        <f>分析係数表!I34</f>
        <v>0.137069350800852</v>
      </c>
      <c r="O31" s="306">
        <f t="shared" si="12"/>
        <v>2.295886262730503</v>
      </c>
      <c r="P31" s="312">
        <f>分析係数表!C34</f>
        <v>0.24606089914510665</v>
      </c>
      <c r="Q31" s="306">
        <f t="shared" si="10"/>
        <v>0.56492783814236613</v>
      </c>
      <c r="R31" s="306">
        <v>0.62844043391817916</v>
      </c>
      <c r="S31" s="307">
        <f t="shared" si="11"/>
        <v>1.8965647035336968</v>
      </c>
      <c r="T31" s="312">
        <f>分析係数表!F34</f>
        <v>0.68044247766447119</v>
      </c>
      <c r="U31" s="309">
        <f t="shared" si="3"/>
        <v>1.2905031859234519</v>
      </c>
      <c r="V31" s="316">
        <f>分析係数表!D34</f>
        <v>0.15389009392691583</v>
      </c>
      <c r="W31" s="287">
        <f t="shared" si="4"/>
        <v>0</v>
      </c>
      <c r="X31" s="312">
        <f>分析係数表!E34</f>
        <v>0.1433320704064108</v>
      </c>
      <c r="Y31" s="288">
        <f t="shared" si="5"/>
        <v>0</v>
      </c>
    </row>
    <row r="32" spans="1:25">
      <c r="A32" s="278">
        <v>28</v>
      </c>
      <c r="B32" s="268" t="s">
        <v>66</v>
      </c>
      <c r="C32" s="283"/>
      <c r="D32" s="312">
        <f>投入係数表!Q32</f>
        <v>8.0462147806988193E-3</v>
      </c>
      <c r="E32" s="302">
        <f t="shared" si="6"/>
        <v>0.80462147806988193</v>
      </c>
      <c r="F32" s="312">
        <f>分析係数表!C35</f>
        <v>0.75377646979277246</v>
      </c>
      <c r="G32" s="302">
        <f t="shared" si="7"/>
        <v>0.60650473725895826</v>
      </c>
      <c r="H32" s="302">
        <v>0.95828770198033175</v>
      </c>
      <c r="I32" s="302">
        <f t="shared" si="8"/>
        <v>0.95828770198033175</v>
      </c>
      <c r="J32" s="312">
        <f>分析係数表!G35</f>
        <v>0.30282397072447498</v>
      </c>
      <c r="K32" s="304">
        <f t="shared" si="9"/>
        <v>0.29019248701011641</v>
      </c>
      <c r="L32" s="49"/>
      <c r="M32" s="50"/>
      <c r="N32" s="314">
        <f>分析係数表!I35</f>
        <v>5.7629969222324183E-2</v>
      </c>
      <c r="O32" s="306">
        <f t="shared" si="12"/>
        <v>0.96529132067862211</v>
      </c>
      <c r="P32" s="312">
        <f>分析係数表!C35</f>
        <v>0.75377646979277246</v>
      </c>
      <c r="Q32" s="306">
        <f t="shared" si="10"/>
        <v>0.72761388402273486</v>
      </c>
      <c r="R32" s="306">
        <v>1.1285284865419327</v>
      </c>
      <c r="S32" s="307">
        <f t="shared" si="11"/>
        <v>2.0868161885222642</v>
      </c>
      <c r="T32" s="312">
        <f>分析係数表!F35</f>
        <v>0.60548890850388704</v>
      </c>
      <c r="U32" s="309">
        <f t="shared" si="3"/>
        <v>1.2635440562365876</v>
      </c>
      <c r="V32" s="316">
        <f>分析係数表!D35</f>
        <v>4.0363234612300396E-2</v>
      </c>
      <c r="W32" s="287">
        <f t="shared" si="4"/>
        <v>0</v>
      </c>
      <c r="X32" s="312">
        <f>分析係数表!E35</f>
        <v>3.9154079363329694E-2</v>
      </c>
      <c r="Y32" s="288">
        <f t="shared" si="5"/>
        <v>0</v>
      </c>
    </row>
    <row r="33" spans="1:25">
      <c r="A33" s="278">
        <v>29</v>
      </c>
      <c r="B33" s="268" t="s">
        <v>93</v>
      </c>
      <c r="C33" s="283"/>
      <c r="D33" s="312">
        <f>投入係数表!Q33</f>
        <v>3.267919178890626E-3</v>
      </c>
      <c r="E33" s="302">
        <f t="shared" si="6"/>
        <v>0.32679191788906259</v>
      </c>
      <c r="F33" s="312">
        <f>分析係数表!C36</f>
        <v>0.99118010215945485</v>
      </c>
      <c r="G33" s="302">
        <f t="shared" si="7"/>
        <v>0.32390964655816523</v>
      </c>
      <c r="H33" s="302">
        <v>0.61232072313038488</v>
      </c>
      <c r="I33" s="302">
        <f t="shared" si="8"/>
        <v>0.61232072313038488</v>
      </c>
      <c r="J33" s="312">
        <f>分析係数表!G36</f>
        <v>5.8650173764370726E-2</v>
      </c>
      <c r="K33" s="304">
        <f t="shared" si="9"/>
        <v>3.5912716811122208E-2</v>
      </c>
      <c r="L33" s="49"/>
      <c r="M33" s="50"/>
      <c r="N33" s="314">
        <f>分析係数表!I36</f>
        <v>0.2375179181177472</v>
      </c>
      <c r="O33" s="306">
        <f t="shared" si="12"/>
        <v>3.978381178380066</v>
      </c>
      <c r="P33" s="312">
        <f>分析係数表!C36</f>
        <v>0.99118010215945485</v>
      </c>
      <c r="Q33" s="306">
        <f t="shared" si="10"/>
        <v>3.9432922628160063</v>
      </c>
      <c r="R33" s="306">
        <v>4.3112999545780859</v>
      </c>
      <c r="S33" s="307">
        <f t="shared" si="11"/>
        <v>4.9236206777084703</v>
      </c>
      <c r="T33" s="312">
        <f>分析係数表!F36</f>
        <v>0.81306518983088305</v>
      </c>
      <c r="U33" s="309">
        <f t="shared" si="3"/>
        <v>4.0032245809762985</v>
      </c>
      <c r="V33" s="316">
        <f>分析係数表!D36</f>
        <v>1.5774342104513773E-2</v>
      </c>
      <c r="W33" s="287">
        <f t="shared" si="4"/>
        <v>0</v>
      </c>
      <c r="X33" s="312">
        <f>分析係数表!E36</f>
        <v>1.3229670821596217E-2</v>
      </c>
      <c r="Y33" s="288">
        <f t="shared" si="5"/>
        <v>0</v>
      </c>
    </row>
    <row r="34" spans="1:25">
      <c r="A34" s="278">
        <v>30</v>
      </c>
      <c r="B34" s="268" t="s">
        <v>94</v>
      </c>
      <c r="C34" s="283"/>
      <c r="D34" s="312">
        <f>投入係数表!Q34</f>
        <v>1.8805175130655927E-2</v>
      </c>
      <c r="E34" s="302">
        <f t="shared" si="6"/>
        <v>1.8805175130655927</v>
      </c>
      <c r="F34" s="312">
        <f>分析係数表!C37</f>
        <v>0.58105140483022077</v>
      </c>
      <c r="G34" s="302">
        <f t="shared" si="7"/>
        <v>1.0926773427745957</v>
      </c>
      <c r="H34" s="302">
        <v>1.5876174788712623</v>
      </c>
      <c r="I34" s="302">
        <f t="shared" si="8"/>
        <v>1.5876174788712623</v>
      </c>
      <c r="J34" s="312">
        <f>分析係数表!G37</f>
        <v>0.40235165952905672</v>
      </c>
      <c r="K34" s="304">
        <f t="shared" si="9"/>
        <v>0.63878052732118951</v>
      </c>
      <c r="L34" s="49"/>
      <c r="M34" s="50"/>
      <c r="N34" s="314">
        <f>分析係数表!I37</f>
        <v>4.2719417558337268E-2</v>
      </c>
      <c r="O34" s="306">
        <f t="shared" si="12"/>
        <v>0.71554233934129885</v>
      </c>
      <c r="P34" s="312">
        <f>分析係数表!C37</f>
        <v>0.58105140483022077</v>
      </c>
      <c r="Q34" s="306">
        <f t="shared" si="10"/>
        <v>0.41576688148976426</v>
      </c>
      <c r="R34" s="306">
        <v>0.56143428304015708</v>
      </c>
      <c r="S34" s="307">
        <f t="shared" si="11"/>
        <v>2.1490517619114193</v>
      </c>
      <c r="T34" s="312">
        <f>分析係数表!F37</f>
        <v>0.63403708963374472</v>
      </c>
      <c r="U34" s="309">
        <f t="shared" si="3"/>
        <v>1.3625785245945876</v>
      </c>
      <c r="V34" s="316">
        <f>分析係数表!D37</f>
        <v>7.9200513574427991E-2</v>
      </c>
      <c r="W34" s="287">
        <f t="shared" si="4"/>
        <v>0</v>
      </c>
      <c r="X34" s="312">
        <f>分析係数表!E37</f>
        <v>7.3600662533244779E-2</v>
      </c>
      <c r="Y34" s="288">
        <f t="shared" si="5"/>
        <v>0</v>
      </c>
    </row>
    <row r="35" spans="1:25">
      <c r="A35" s="278">
        <v>31</v>
      </c>
      <c r="B35" s="268" t="s">
        <v>95</v>
      </c>
      <c r="C35" s="283"/>
      <c r="D35" s="312">
        <f>投入係数表!Q35</f>
        <v>6.6164526079470444E-3</v>
      </c>
      <c r="E35" s="302">
        <f t="shared" si="6"/>
        <v>0.66164526079470443</v>
      </c>
      <c r="F35" s="312">
        <f>分析係数表!C38</f>
        <v>0.47456671407271833</v>
      </c>
      <c r="G35" s="302">
        <f t="shared" si="7"/>
        <v>0.31399481729712964</v>
      </c>
      <c r="H35" s="302">
        <v>0.57858970620284866</v>
      </c>
      <c r="I35" s="302">
        <f t="shared" si="8"/>
        <v>0.57858970620284866</v>
      </c>
      <c r="J35" s="312">
        <f>分析係数表!G38</f>
        <v>0.18003386475673192</v>
      </c>
      <c r="K35" s="304">
        <f t="shared" si="9"/>
        <v>0.1041657409161609</v>
      </c>
      <c r="L35" s="49"/>
      <c r="M35" s="50"/>
      <c r="N35" s="314">
        <f>分析係数表!I38</f>
        <v>5.150358926080905E-2</v>
      </c>
      <c r="O35" s="306">
        <f t="shared" si="12"/>
        <v>0.86267558994283033</v>
      </c>
      <c r="P35" s="312">
        <f>分析係数表!C38</f>
        <v>0.47456671407271833</v>
      </c>
      <c r="Q35" s="306">
        <f t="shared" si="10"/>
        <v>0.40939712002991274</v>
      </c>
      <c r="R35" s="306">
        <v>0.57202383343493135</v>
      </c>
      <c r="S35" s="307">
        <f t="shared" si="11"/>
        <v>1.1506135396377801</v>
      </c>
      <c r="T35" s="312">
        <f>分析係数表!F38</f>
        <v>0.4997199825516766</v>
      </c>
      <c r="U35" s="309">
        <f t="shared" si="3"/>
        <v>0.57498457795151436</v>
      </c>
      <c r="V35" s="316">
        <f>分析係数表!D38</f>
        <v>3.5590827435143364E-2</v>
      </c>
      <c r="W35" s="287">
        <f t="shared" si="4"/>
        <v>0</v>
      </c>
      <c r="X35" s="312">
        <f>分析係数表!E38</f>
        <v>3.1059891839156476E-2</v>
      </c>
      <c r="Y35" s="288">
        <f t="shared" si="5"/>
        <v>0</v>
      </c>
    </row>
    <row r="36" spans="1:25">
      <c r="A36" s="278">
        <v>32</v>
      </c>
      <c r="B36" s="268" t="s">
        <v>67</v>
      </c>
      <c r="C36" s="283"/>
      <c r="D36" s="312">
        <f>投入係数表!Q36</f>
        <v>0</v>
      </c>
      <c r="E36" s="302">
        <f t="shared" si="6"/>
        <v>0</v>
      </c>
      <c r="F36" s="312">
        <f>分析係数表!C39</f>
        <v>1</v>
      </c>
      <c r="G36" s="302">
        <f t="shared" si="7"/>
        <v>0</v>
      </c>
      <c r="H36" s="302">
        <v>5.7954339766832209E-2</v>
      </c>
      <c r="I36" s="302">
        <f t="shared" si="8"/>
        <v>5.7954339766832209E-2</v>
      </c>
      <c r="J36" s="312">
        <f>分析係数表!G39</f>
        <v>0.33345520667958617</v>
      </c>
      <c r="K36" s="304">
        <f t="shared" si="9"/>
        <v>1.9325176344927995E-2</v>
      </c>
      <c r="L36" s="49"/>
      <c r="M36" s="50"/>
      <c r="N36" s="314">
        <f>分析係数表!I39</f>
        <v>5.0851604954235139E-3</v>
      </c>
      <c r="O36" s="306">
        <f t="shared" si="12"/>
        <v>8.5175497345028023E-2</v>
      </c>
      <c r="P36" s="312">
        <f>分析係数表!C39</f>
        <v>1</v>
      </c>
      <c r="Q36" s="306">
        <f t="shared" si="10"/>
        <v>8.5175497345028023E-2</v>
      </c>
      <c r="R36" s="306">
        <v>8.9032625388398776E-2</v>
      </c>
      <c r="S36" s="307">
        <f t="shared" si="11"/>
        <v>0.14698696515523099</v>
      </c>
      <c r="T36" s="312">
        <f>分析係数表!F39</f>
        <v>0.70859596344355691</v>
      </c>
      <c r="U36" s="309">
        <f t="shared" si="3"/>
        <v>0.10415437018781544</v>
      </c>
      <c r="V36" s="316">
        <f>分析係数表!D39</f>
        <v>4.8027598057070089E-2</v>
      </c>
      <c r="W36" s="287">
        <f t="shared" si="4"/>
        <v>0</v>
      </c>
      <c r="X36" s="312">
        <f>分析係数表!E39</f>
        <v>4.8027598057070089E-2</v>
      </c>
      <c r="Y36" s="288">
        <f t="shared" si="5"/>
        <v>0</v>
      </c>
    </row>
    <row r="37" spans="1:25">
      <c r="A37" s="278">
        <v>33</v>
      </c>
      <c r="B37" s="268" t="s">
        <v>96</v>
      </c>
      <c r="C37" s="283"/>
      <c r="D37" s="312">
        <f>投入係数表!Q37</f>
        <v>7.8636919501347627E-4</v>
      </c>
      <c r="E37" s="302">
        <f t="shared" si="6"/>
        <v>7.863691950134763E-2</v>
      </c>
      <c r="F37" s="312">
        <f>分析係数表!C40</f>
        <v>0.78927678494152065</v>
      </c>
      <c r="G37" s="302">
        <f t="shared" si="7"/>
        <v>6.2066295001728826E-2</v>
      </c>
      <c r="H37" s="302">
        <v>8.4113395687965317E-2</v>
      </c>
      <c r="I37" s="302">
        <f t="shared" si="8"/>
        <v>8.4113395687965317E-2</v>
      </c>
      <c r="J37" s="312">
        <f>分析係数表!G40</f>
        <v>0.52314226927728547</v>
      </c>
      <c r="K37" s="304">
        <f t="shared" si="9"/>
        <v>4.4003272696820417E-2</v>
      </c>
      <c r="L37" s="49"/>
      <c r="M37" s="50"/>
      <c r="N37" s="314">
        <f>分析係数表!I40</f>
        <v>3.428475595158087E-2</v>
      </c>
      <c r="O37" s="306">
        <f t="shared" si="12"/>
        <v>0.57426331816998066</v>
      </c>
      <c r="P37" s="312">
        <f>分析係数表!C40</f>
        <v>0.78927678494152065</v>
      </c>
      <c r="Q37" s="306">
        <f t="shared" si="10"/>
        <v>0.45325270547505186</v>
      </c>
      <c r="R37" s="306">
        <v>0.46264008673004126</v>
      </c>
      <c r="S37" s="307">
        <f t="shared" si="11"/>
        <v>0.54675348241800659</v>
      </c>
      <c r="T37" s="312">
        <f>分析係数表!F40</f>
        <v>0.70623799726049996</v>
      </c>
      <c r="U37" s="309">
        <f t="shared" si="3"/>
        <v>0.38613808441809694</v>
      </c>
      <c r="V37" s="316">
        <f>分析係数表!D40</f>
        <v>9.0697433955161888E-2</v>
      </c>
      <c r="W37" s="287">
        <f t="shared" si="4"/>
        <v>0</v>
      </c>
      <c r="X37" s="312">
        <f>分析係数表!E40</f>
        <v>9.0562666353757981E-2</v>
      </c>
      <c r="Y37" s="288">
        <f t="shared" si="5"/>
        <v>0</v>
      </c>
    </row>
    <row r="38" spans="1:25">
      <c r="A38" s="278">
        <v>34</v>
      </c>
      <c r="B38" s="268" t="s">
        <v>97</v>
      </c>
      <c r="C38" s="283"/>
      <c r="D38" s="312">
        <f>投入係数表!Q38</f>
        <v>0</v>
      </c>
      <c r="E38" s="302">
        <f t="shared" si="6"/>
        <v>0</v>
      </c>
      <c r="F38" s="312">
        <f>分析係数表!C41</f>
        <v>0.99594790611943085</v>
      </c>
      <c r="G38" s="302">
        <f t="shared" si="7"/>
        <v>0</v>
      </c>
      <c r="H38" s="302">
        <v>2.6299933484713314E-3</v>
      </c>
      <c r="I38" s="302">
        <f t="shared" si="8"/>
        <v>2.6299933484713314E-3</v>
      </c>
      <c r="J38" s="312">
        <f>分析係数表!G41</f>
        <v>0.50896339569449323</v>
      </c>
      <c r="K38" s="304">
        <f t="shared" si="9"/>
        <v>1.3385703452918995E-3</v>
      </c>
      <c r="L38" s="49"/>
      <c r="M38" s="50"/>
      <c r="N38" s="314">
        <f>分析係数表!I41</f>
        <v>5.504775199299148E-2</v>
      </c>
      <c r="O38" s="306">
        <f t="shared" si="12"/>
        <v>0.92203965989834702</v>
      </c>
      <c r="P38" s="312">
        <f>分析係数表!C41</f>
        <v>0.99594790611943085</v>
      </c>
      <c r="Q38" s="306">
        <f t="shared" si="10"/>
        <v>0.91830346863483081</v>
      </c>
      <c r="R38" s="306">
        <v>0.93333638027592025</v>
      </c>
      <c r="S38" s="307">
        <f t="shared" si="11"/>
        <v>0.93596637362439161</v>
      </c>
      <c r="T38" s="312">
        <f>分析係数表!F41</f>
        <v>0.58132099287543681</v>
      </c>
      <c r="U38" s="309">
        <f t="shared" si="3"/>
        <v>0.54409690161335333</v>
      </c>
      <c r="V38" s="316">
        <f>分析係数表!D41</f>
        <v>0.12149342216939719</v>
      </c>
      <c r="W38" s="287">
        <f t="shared" si="4"/>
        <v>0</v>
      </c>
      <c r="X38" s="312">
        <f>分析係数表!E41</f>
        <v>0.11755967401821014</v>
      </c>
      <c r="Y38" s="288">
        <f t="shared" si="5"/>
        <v>0</v>
      </c>
    </row>
    <row r="39" spans="1:25">
      <c r="A39" s="278">
        <v>35</v>
      </c>
      <c r="B39" s="268" t="s">
        <v>3</v>
      </c>
      <c r="C39" s="283"/>
      <c r="D39" s="312">
        <f>投入係数表!Q39</f>
        <v>1.329374615941544E-3</v>
      </c>
      <c r="E39" s="302">
        <f>$C$19*D39</f>
        <v>0.1329374615941544</v>
      </c>
      <c r="F39" s="312">
        <f>分析係数表!C42</f>
        <v>0.9655414908579466</v>
      </c>
      <c r="G39" s="302">
        <f>E39*F39</f>
        <v>0.12835663485849086</v>
      </c>
      <c r="H39" s="302">
        <v>0.16624229700821419</v>
      </c>
      <c r="I39" s="302">
        <f>C39+H39</f>
        <v>0.16624229700821419</v>
      </c>
      <c r="J39" s="312">
        <f>分析係数表!G42</f>
        <v>0.53299358903562055</v>
      </c>
      <c r="K39" s="304">
        <f>I39*J39</f>
        <v>8.8606078531933682E-2</v>
      </c>
      <c r="L39" s="49"/>
      <c r="M39" s="50"/>
      <c r="N39" s="314">
        <f>分析係数表!I42</f>
        <v>1.3420289237220641E-2</v>
      </c>
      <c r="O39" s="306">
        <f t="shared" si="12"/>
        <v>0.22478736144574613</v>
      </c>
      <c r="P39" s="312">
        <f>分析係数表!C42</f>
        <v>0.9655414908579466</v>
      </c>
      <c r="Q39" s="306">
        <f>O39*P39</f>
        <v>0.21704152409634983</v>
      </c>
      <c r="R39" s="306">
        <v>0.23324437398109016</v>
      </c>
      <c r="S39" s="307">
        <f>I39+R39</f>
        <v>0.39948667098930435</v>
      </c>
      <c r="T39" s="312">
        <f>分析係数表!F42</f>
        <v>0.58706867988829459</v>
      </c>
      <c r="U39" s="309">
        <f>S39*T39</f>
        <v>0.23452611257066036</v>
      </c>
      <c r="V39" s="316">
        <f>分析係数表!D42</f>
        <v>0.12536880137580664</v>
      </c>
      <c r="W39" s="287">
        <f>ROUND(S39*V39,0)</f>
        <v>0</v>
      </c>
      <c r="X39" s="312">
        <f>分析係数表!E42</f>
        <v>0.11770088827882173</v>
      </c>
      <c r="Y39" s="288">
        <f>ROUND(S39*X39,0)</f>
        <v>0</v>
      </c>
    </row>
    <row r="40" spans="1:25">
      <c r="A40" s="278">
        <v>36</v>
      </c>
      <c r="B40" s="268" t="s">
        <v>98</v>
      </c>
      <c r="C40" s="283"/>
      <c r="D40" s="312">
        <f>投入係数表!Q40</f>
        <v>3.9944360957149726E-2</v>
      </c>
      <c r="E40" s="302">
        <f>$C$19*D40</f>
        <v>3.9944360957149727</v>
      </c>
      <c r="F40" s="312">
        <f>分析係数表!C43</f>
        <v>0.68354347123018677</v>
      </c>
      <c r="G40" s="302">
        <f>E40*F40</f>
        <v>2.7303707144721669</v>
      </c>
      <c r="H40" s="302">
        <v>4.052991511631685</v>
      </c>
      <c r="I40" s="302">
        <f>C40+H40</f>
        <v>4.052991511631685</v>
      </c>
      <c r="J40" s="312">
        <f>分析係数表!G43</f>
        <v>0.37257380440005849</v>
      </c>
      <c r="K40" s="304">
        <f>I40*J40</f>
        <v>1.5100384666897608</v>
      </c>
      <c r="L40" s="49"/>
      <c r="M40" s="50"/>
      <c r="N40" s="314">
        <f>分析係数表!I43</f>
        <v>1.4147055315786071E-2</v>
      </c>
      <c r="O40" s="306">
        <f t="shared" si="12"/>
        <v>0.23696055878160538</v>
      </c>
      <c r="P40" s="312">
        <f>分析係数表!C43</f>
        <v>0.68354347123018677</v>
      </c>
      <c r="Q40" s="306">
        <f>O40*P40</f>
        <v>0.16197284289422326</v>
      </c>
      <c r="R40" s="306">
        <v>0.76604066156596873</v>
      </c>
      <c r="S40" s="307">
        <f>I40+R40</f>
        <v>4.8190321731976535</v>
      </c>
      <c r="T40" s="312">
        <f>分析係数表!F43</f>
        <v>0.62240825035949521</v>
      </c>
      <c r="U40" s="309">
        <f>S40*T40</f>
        <v>2.9994053833460672</v>
      </c>
      <c r="V40" s="316">
        <f>分析係数表!D43</f>
        <v>0.13048156468325811</v>
      </c>
      <c r="W40" s="287">
        <f>ROUND(S40*V40,0)</f>
        <v>1</v>
      </c>
      <c r="X40" s="312">
        <f>分析係数表!E43</f>
        <v>0.11291103502841897</v>
      </c>
      <c r="Y40" s="288">
        <f>ROUND(S40*X40,0)</f>
        <v>1</v>
      </c>
    </row>
    <row r="41" spans="1:25">
      <c r="A41" s="278">
        <v>37</v>
      </c>
      <c r="B41" s="268" t="s">
        <v>99</v>
      </c>
      <c r="C41" s="283"/>
      <c r="D41" s="312">
        <f>投入係数表!Q41</f>
        <v>1.2168188704270425E-4</v>
      </c>
      <c r="E41" s="302">
        <f>$C$19*D41</f>
        <v>1.2168188704270425E-2</v>
      </c>
      <c r="F41" s="312">
        <f>分析係数表!C44</f>
        <v>0.55987382763194615</v>
      </c>
      <c r="G41" s="302">
        <f>E41*F41</f>
        <v>6.8126503852076938E-3</v>
      </c>
      <c r="H41" s="302">
        <v>1.7305858093914054E-2</v>
      </c>
      <c r="I41" s="302">
        <f>C41+H41</f>
        <v>1.7305858093914054E-2</v>
      </c>
      <c r="J41" s="312">
        <f>分析係数表!G44</f>
        <v>0.32381925449611038</v>
      </c>
      <c r="K41" s="304">
        <f>I41*J41</f>
        <v>5.6039700663867266E-3</v>
      </c>
      <c r="L41" s="49"/>
      <c r="M41" s="50"/>
      <c r="N41" s="314">
        <f>分析係数表!I44</f>
        <v>0.11509284654657072</v>
      </c>
      <c r="O41" s="306">
        <f t="shared" si="12"/>
        <v>1.9277838829829714</v>
      </c>
      <c r="P41" s="312">
        <f>分析係数表!C44</f>
        <v>0.55987382763194615</v>
      </c>
      <c r="Q41" s="306">
        <f>O41*P41</f>
        <v>1.079315741412852</v>
      </c>
      <c r="R41" s="306">
        <v>1.1083393658870098</v>
      </c>
      <c r="S41" s="307">
        <f>I41+R41</f>
        <v>1.1256452239809238</v>
      </c>
      <c r="T41" s="312">
        <f>分析係数表!F44</f>
        <v>0.5344179716450459</v>
      </c>
      <c r="U41" s="309">
        <f>S41*T41</f>
        <v>0.60156503739181866</v>
      </c>
      <c r="V41" s="316">
        <f>分析係数表!D44</f>
        <v>0.19836337849438287</v>
      </c>
      <c r="W41" s="287">
        <f>ROUND(S41*V41,0)</f>
        <v>0</v>
      </c>
      <c r="X41" s="312">
        <f>分析係数表!E44</f>
        <v>0.16230318686650563</v>
      </c>
      <c r="Y41" s="288">
        <f>ROUND(S41*X41,0)</f>
        <v>0</v>
      </c>
    </row>
    <row r="42" spans="1:25">
      <c r="A42" s="278">
        <v>38</v>
      </c>
      <c r="B42" s="268" t="s">
        <v>4</v>
      </c>
      <c r="C42" s="283"/>
      <c r="D42" s="312">
        <f>投入係数表!Q42</f>
        <v>5.9015715215711569E-4</v>
      </c>
      <c r="E42" s="302">
        <f>$C$19*D42</f>
        <v>5.901571521571157E-2</v>
      </c>
      <c r="F42" s="312">
        <f>分析係数表!C45</f>
        <v>1</v>
      </c>
      <c r="G42" s="302">
        <f>E42*F42</f>
        <v>5.901571521571157E-2</v>
      </c>
      <c r="H42" s="302">
        <v>8.5857010652923921E-2</v>
      </c>
      <c r="I42" s="302">
        <f>C42+H42</f>
        <v>8.5857010652923921E-2</v>
      </c>
      <c r="J42" s="312">
        <f>分析係数表!G45</f>
        <v>0</v>
      </c>
      <c r="K42" s="304">
        <f>I42*J42</f>
        <v>0</v>
      </c>
      <c r="L42" s="49"/>
      <c r="M42" s="50"/>
      <c r="N42" s="314">
        <f>分析係数表!I45</f>
        <v>0</v>
      </c>
      <c r="O42" s="306">
        <f t="shared" si="12"/>
        <v>0</v>
      </c>
      <c r="P42" s="312">
        <f>分析係数表!C45</f>
        <v>1</v>
      </c>
      <c r="Q42" s="306">
        <f>O42*P42</f>
        <v>0</v>
      </c>
      <c r="R42" s="306">
        <v>1.8921992775480467E-2</v>
      </c>
      <c r="S42" s="307">
        <f>I42+R42</f>
        <v>0.10477900342840439</v>
      </c>
      <c r="T42" s="312">
        <f>分析係数表!F45</f>
        <v>0</v>
      </c>
      <c r="U42" s="309">
        <f>S42*T42</f>
        <v>0</v>
      </c>
      <c r="V42" s="316">
        <f>分析係数表!D45</f>
        <v>0</v>
      </c>
      <c r="W42" s="287">
        <f>ROUND(S42*V42,0)</f>
        <v>0</v>
      </c>
      <c r="X42" s="312">
        <f>分析係数表!E45</f>
        <v>0</v>
      </c>
      <c r="Y42" s="288">
        <f>ROUND(S42*X42,0)</f>
        <v>0</v>
      </c>
    </row>
    <row r="43" spans="1:25">
      <c r="A43" s="278">
        <v>39</v>
      </c>
      <c r="B43" s="268" t="s">
        <v>5</v>
      </c>
      <c r="C43" s="283"/>
      <c r="D43" s="312">
        <f>投入係数表!Q43</f>
        <v>6.9518383091084976E-3</v>
      </c>
      <c r="E43" s="302">
        <f>$C$19*D43</f>
        <v>0.69518383091084979</v>
      </c>
      <c r="F43" s="312">
        <f>分析係数表!C46</f>
        <v>0.63561708735819755</v>
      </c>
      <c r="G43" s="302">
        <f>E43*F43</f>
        <v>0.44187072178206804</v>
      </c>
      <c r="H43" s="302">
        <v>0.57099956085250714</v>
      </c>
      <c r="I43" s="302">
        <f>C43+H43</f>
        <v>0.57099956085250714</v>
      </c>
      <c r="J43" s="312">
        <f>分析係数表!G46</f>
        <v>7.4261727822867345E-3</v>
      </c>
      <c r="K43" s="304">
        <f>I43*J43</f>
        <v>4.2403413975005662E-3</v>
      </c>
      <c r="L43" s="49"/>
      <c r="M43" s="50"/>
      <c r="N43" s="314">
        <f>分析係数表!I46</f>
        <v>7.1346566917706757E-6</v>
      </c>
      <c r="O43" s="306">
        <f t="shared" si="12"/>
        <v>1.1950417939699422E-4</v>
      </c>
      <c r="P43" s="312">
        <f>分析係数表!C46</f>
        <v>0.63561708735819755</v>
      </c>
      <c r="Q43" s="306">
        <f>O43*P43</f>
        <v>7.5958898435448982E-5</v>
      </c>
      <c r="R43" s="306">
        <v>3.8002648771042404E-2</v>
      </c>
      <c r="S43" s="307">
        <f>I43+R43</f>
        <v>0.60900220962354956</v>
      </c>
      <c r="T43" s="312">
        <f>分析係数表!F46</f>
        <v>0.64740426293918441</v>
      </c>
      <c r="U43" s="309">
        <f>S43*T43</f>
        <v>0.39427062664966878</v>
      </c>
      <c r="V43" s="316">
        <f>分析係数表!D46</f>
        <v>3.6867524451068895E-3</v>
      </c>
      <c r="W43" s="287">
        <f>ROUND(S43*V43,0)</f>
        <v>0</v>
      </c>
      <c r="X43" s="312">
        <f>分析係数表!E46</f>
        <v>3.6024838177901608E-3</v>
      </c>
      <c r="Y43" s="288">
        <f>ROUND(S43*X43,0)</f>
        <v>0</v>
      </c>
    </row>
    <row r="44" spans="1:25">
      <c r="A44" s="279">
        <v>40</v>
      </c>
      <c r="B44" s="276" t="s">
        <v>298</v>
      </c>
      <c r="C44" s="289">
        <f>SUM(C5:C43)</f>
        <v>100</v>
      </c>
      <c r="D44" s="313">
        <f>投入係数表!Q44</f>
        <v>0.55942563107268672</v>
      </c>
      <c r="E44" s="303">
        <f>SUM(E5:E43)</f>
        <v>55.942563107268676</v>
      </c>
      <c r="F44" s="313">
        <f>分析係数表!C47</f>
        <v>0.59941121331825653</v>
      </c>
      <c r="G44" s="303">
        <f>SUM(G5:G43)</f>
        <v>23.850228701799573</v>
      </c>
      <c r="H44" s="303">
        <f>SUM(H5:H43)</f>
        <v>36.047674899138862</v>
      </c>
      <c r="I44" s="303">
        <f>SUM(I5:I43)</f>
        <v>136.04767489913891</v>
      </c>
      <c r="J44" s="313">
        <f>分析係数表!G47</f>
        <v>0.26745444124294698</v>
      </c>
      <c r="K44" s="305">
        <f>SUM(K5:K43)</f>
        <v>27.685644563537899</v>
      </c>
      <c r="L44" s="318">
        <f>'データ入力（最終需要額等）'!$H$32</f>
        <v>0.60499999999999998</v>
      </c>
      <c r="M44" s="303">
        <f>K44*L44</f>
        <v>16.74981496094043</v>
      </c>
      <c r="N44" s="315">
        <f>分析係数表!I47</f>
        <v>1</v>
      </c>
      <c r="O44" s="303">
        <f>SUM(O5:O43)</f>
        <v>16.749814960940434</v>
      </c>
      <c r="P44" s="313">
        <f>分析係数表!C47</f>
        <v>0.59941121331825653</v>
      </c>
      <c r="Q44" s="303">
        <f>SUM(Q5:Q43)</f>
        <v>10.41930943021725</v>
      </c>
      <c r="R44" s="303">
        <f>SUM(R5:R43)</f>
        <v>13.018552937234402</v>
      </c>
      <c r="S44" s="308">
        <f>SUM(S5:S43)</f>
        <v>149.06622783637329</v>
      </c>
      <c r="T44" s="313">
        <f>分析係数表!F47</f>
        <v>0.52032812004185636</v>
      </c>
      <c r="U44" s="310">
        <f>SUM(U5:U43)</f>
        <v>65.459196753870572</v>
      </c>
      <c r="V44" s="317">
        <f>分析係数表!D47</f>
        <v>6.7043132898265148E-2</v>
      </c>
      <c r="W44" s="290">
        <f>SUM(W5:W43)</f>
        <v>3</v>
      </c>
      <c r="X44" s="313">
        <f>分析係数表!E47</f>
        <v>6.0489972943054145E-2</v>
      </c>
      <c r="Y44" s="291">
        <f>SUM(Y5:Y43)</f>
        <v>3</v>
      </c>
    </row>
    <row r="45" spans="1:25">
      <c r="B45" s="292" t="s">
        <v>299</v>
      </c>
      <c r="C45" s="104" t="s">
        <v>300</v>
      </c>
      <c r="D45" s="104" t="s">
        <v>301</v>
      </c>
      <c r="E45" s="104"/>
      <c r="F45" s="104" t="s">
        <v>131</v>
      </c>
      <c r="G45" s="104"/>
      <c r="H45" s="104" t="s">
        <v>302</v>
      </c>
      <c r="I45" s="104"/>
      <c r="J45" s="104" t="s">
        <v>131</v>
      </c>
      <c r="K45" s="104"/>
      <c r="L45" s="104" t="s">
        <v>300</v>
      </c>
      <c r="M45" s="104"/>
      <c r="N45" s="104" t="s">
        <v>131</v>
      </c>
      <c r="O45" s="104"/>
      <c r="P45" s="104" t="s">
        <v>131</v>
      </c>
      <c r="Q45" s="104"/>
      <c r="R45" s="104"/>
      <c r="S45" s="104" t="s">
        <v>302</v>
      </c>
      <c r="T45" s="104" t="s">
        <v>131</v>
      </c>
      <c r="U45" s="104"/>
      <c r="V45" s="104" t="s">
        <v>131</v>
      </c>
      <c r="W45" s="104"/>
      <c r="X45" s="104" t="s">
        <v>131</v>
      </c>
      <c r="Y45" s="293"/>
    </row>
    <row r="46" spans="1:25">
      <c r="B46" s="83" t="s">
        <v>303</v>
      </c>
    </row>
  </sheetData>
  <phoneticPr fontId="3"/>
  <pageMargins left="0.78740157480314965" right="0" top="0.82677165354330717" bottom="0.78740157480314965" header="0.51181102362204722" footer="0.51181102362204722"/>
  <pageSetup paperSize="9" scale="80" orientation="portrait" r:id="rId1"/>
  <headerFooter alignWithMargins="0">
    <oddFooter>&amp;C&amp;"Fj丸ゴシック体-L,標準"&amp;12- 43 -</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4CD5E-7F63-4F61-9B49-0B0657D6B7A0}">
  <dimension ref="A1:Y46"/>
  <sheetViews>
    <sheetView showGridLines="0"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8.1640625" defaultRowHeight="11"/>
  <cols>
    <col min="1" max="1" width="2.75" style="83" customWidth="1"/>
    <col min="2" max="2" width="17.5" style="83" customWidth="1"/>
    <col min="3" max="3" width="8.58203125" style="83" customWidth="1"/>
    <col min="4" max="4" width="8.1640625" style="83" customWidth="1"/>
    <col min="5" max="5" width="8.25" style="83" bestFit="1" customWidth="1"/>
    <col min="6" max="16384" width="8.1640625" style="83"/>
  </cols>
  <sheetData>
    <row r="1" spans="1:25" ht="13">
      <c r="B1" s="284" t="s">
        <v>257</v>
      </c>
      <c r="F1" s="285"/>
      <c r="G1" s="83" t="s">
        <v>374</v>
      </c>
    </row>
    <row r="2" spans="1:25">
      <c r="B2" s="83" t="s">
        <v>330</v>
      </c>
      <c r="S2" s="83" t="s">
        <v>259</v>
      </c>
      <c r="U2" s="286" t="s">
        <v>245</v>
      </c>
      <c r="W2" s="83" t="s">
        <v>233</v>
      </c>
      <c r="Y2" s="83" t="s">
        <v>260</v>
      </c>
    </row>
    <row r="3" spans="1:25" ht="44">
      <c r="B3" s="39"/>
      <c r="C3" s="40" t="s">
        <v>261</v>
      </c>
      <c r="D3" s="40" t="s">
        <v>331</v>
      </c>
      <c r="E3" s="40" t="s">
        <v>263</v>
      </c>
      <c r="F3" s="40" t="s">
        <v>264</v>
      </c>
      <c r="G3" s="40" t="s">
        <v>265</v>
      </c>
      <c r="H3" s="40" t="s">
        <v>266</v>
      </c>
      <c r="I3" s="40" t="s">
        <v>267</v>
      </c>
      <c r="J3" s="40" t="s">
        <v>268</v>
      </c>
      <c r="K3" s="41" t="s">
        <v>269</v>
      </c>
      <c r="L3" s="40" t="s">
        <v>402</v>
      </c>
      <c r="M3" s="40" t="s">
        <v>270</v>
      </c>
      <c r="N3" s="40" t="s">
        <v>186</v>
      </c>
      <c r="O3" s="40" t="s">
        <v>270</v>
      </c>
      <c r="P3" s="40" t="s">
        <v>264</v>
      </c>
      <c r="Q3" s="40" t="s">
        <v>271</v>
      </c>
      <c r="R3" s="40" t="s">
        <v>272</v>
      </c>
      <c r="S3" s="42" t="s">
        <v>273</v>
      </c>
      <c r="T3" s="40" t="s">
        <v>403</v>
      </c>
      <c r="U3" s="43" t="s">
        <v>245</v>
      </c>
      <c r="V3" s="44" t="s">
        <v>274</v>
      </c>
      <c r="W3" s="42" t="s">
        <v>275</v>
      </c>
      <c r="X3" s="40" t="s">
        <v>276</v>
      </c>
      <c r="Y3" s="43" t="s">
        <v>277</v>
      </c>
    </row>
    <row r="4" spans="1:25" ht="19">
      <c r="B4" s="45"/>
      <c r="C4" s="46" t="s">
        <v>197</v>
      </c>
      <c r="D4" s="46" t="s">
        <v>198</v>
      </c>
      <c r="E4" s="46" t="s">
        <v>278</v>
      </c>
      <c r="F4" s="46" t="s">
        <v>200</v>
      </c>
      <c r="G4" s="46" t="s">
        <v>279</v>
      </c>
      <c r="H4" s="46" t="s">
        <v>280</v>
      </c>
      <c r="I4" s="46" t="s">
        <v>281</v>
      </c>
      <c r="J4" s="46" t="s">
        <v>282</v>
      </c>
      <c r="K4" s="47" t="s">
        <v>283</v>
      </c>
      <c r="L4" s="46" t="s">
        <v>284</v>
      </c>
      <c r="M4" s="46" t="s">
        <v>285</v>
      </c>
      <c r="N4" s="46" t="s">
        <v>286</v>
      </c>
      <c r="O4" s="46" t="s">
        <v>287</v>
      </c>
      <c r="P4" s="46" t="s">
        <v>288</v>
      </c>
      <c r="Q4" s="46" t="s">
        <v>289</v>
      </c>
      <c r="R4" s="46" t="s">
        <v>290</v>
      </c>
      <c r="S4" s="46" t="s">
        <v>291</v>
      </c>
      <c r="T4" s="48" t="s">
        <v>292</v>
      </c>
      <c r="U4" s="47" t="s">
        <v>293</v>
      </c>
      <c r="V4" s="46" t="s">
        <v>294</v>
      </c>
      <c r="W4" s="46" t="s">
        <v>295</v>
      </c>
      <c r="X4" s="46" t="s">
        <v>296</v>
      </c>
      <c r="Y4" s="47" t="s">
        <v>297</v>
      </c>
    </row>
    <row r="5" spans="1:25">
      <c r="A5" s="277">
        <v>1</v>
      </c>
      <c r="B5" s="268" t="s">
        <v>73</v>
      </c>
      <c r="C5" s="283"/>
      <c r="D5" s="312">
        <f>投入係数表!R5</f>
        <v>0</v>
      </c>
      <c r="E5" s="302">
        <f>$C$20*D5</f>
        <v>0</v>
      </c>
      <c r="F5" s="312">
        <f>分析係数表!C8</f>
        <v>0.17333290637377241</v>
      </c>
      <c r="G5" s="302">
        <f>E5*F5</f>
        <v>0</v>
      </c>
      <c r="H5" s="302">
        <f t="array" ref="H5:H43">MMULT(逆行列係数表!C5:AO43,G5:G43)</f>
        <v>1.161656406627807E-3</v>
      </c>
      <c r="I5" s="302">
        <f>C5+H5</f>
        <v>1.161656406627807E-3</v>
      </c>
      <c r="J5" s="312">
        <f>分析係数表!G8</f>
        <v>0.15155149614048036</v>
      </c>
      <c r="K5" s="304">
        <f>I5*J5</f>
        <v>1.7605076642561836E-4</v>
      </c>
      <c r="L5" s="49" t="s">
        <v>132</v>
      </c>
      <c r="M5" s="50" t="s">
        <v>132</v>
      </c>
      <c r="N5" s="314">
        <f>分析係数表!I8</f>
        <v>1.1299182227411633E-2</v>
      </c>
      <c r="O5" s="306">
        <f>$M$44*N5</f>
        <v>0.21140041364834997</v>
      </c>
      <c r="P5" s="312">
        <f>分析係数表!C8</f>
        <v>0.17333290637377241</v>
      </c>
      <c r="Q5" s="306">
        <f t="shared" ref="Q5:Q11" si="0">O5*P5</f>
        <v>3.6642648106286202E-2</v>
      </c>
      <c r="R5" s="306">
        <f t="array" ref="R5:R43">MMULT(逆行列係数表!C5:AO43,Q5:Q43)</f>
        <v>5.5426685218456152E-2</v>
      </c>
      <c r="S5" s="307">
        <f>I5+R5</f>
        <v>5.6588341625083957E-2</v>
      </c>
      <c r="T5" s="312">
        <f>分析係数表!F8</f>
        <v>0.42721038226158625</v>
      </c>
      <c r="U5" s="309">
        <f>S5*T5</f>
        <v>2.4175127057201349E-2</v>
      </c>
      <c r="V5" s="316">
        <f>分析係数表!D8</f>
        <v>0.32298797552049696</v>
      </c>
      <c r="W5" s="287">
        <f>ROUND(S5*V5,0)</f>
        <v>0</v>
      </c>
      <c r="X5" s="312">
        <f>分析係数表!E8</f>
        <v>0.12265584155979949</v>
      </c>
      <c r="Y5" s="288">
        <f>ROUND(S5*X5,0)</f>
        <v>0</v>
      </c>
    </row>
    <row r="6" spans="1:25">
      <c r="A6" s="278">
        <v>2</v>
      </c>
      <c r="B6" s="268" t="s">
        <v>74</v>
      </c>
      <c r="C6" s="283"/>
      <c r="D6" s="312">
        <f>投入係数表!R6</f>
        <v>0</v>
      </c>
      <c r="E6" s="302">
        <f>$C$20*D6</f>
        <v>0</v>
      </c>
      <c r="F6" s="312">
        <f>分析係数表!C9</f>
        <v>0.39351462480142041</v>
      </c>
      <c r="G6" s="302">
        <f>E6*F6</f>
        <v>0</v>
      </c>
      <c r="H6" s="302">
        <v>7.697924741577127E-4</v>
      </c>
      <c r="I6" s="302">
        <f>C6+H6</f>
        <v>7.697924741577127E-4</v>
      </c>
      <c r="J6" s="312">
        <f>分析係数表!G9</f>
        <v>0.22817522849038765</v>
      </c>
      <c r="K6" s="304">
        <f t="shared" ref="K6:K38" si="1">I6*J6</f>
        <v>1.7564757368111693E-4</v>
      </c>
      <c r="L6" s="49"/>
      <c r="M6" s="50"/>
      <c r="N6" s="314">
        <f>分析係数表!I9</f>
        <v>5.0911500837573466E-4</v>
      </c>
      <c r="O6" s="306">
        <f>$M$44*N6</f>
        <v>9.5252135242240629E-3</v>
      </c>
      <c r="P6" s="312">
        <f>分析係数表!C9</f>
        <v>0.39351462480142041</v>
      </c>
      <c r="Q6" s="306">
        <f t="shared" si="0"/>
        <v>3.7483108261384475E-3</v>
      </c>
      <c r="R6" s="306">
        <v>5.1607464917600172E-3</v>
      </c>
      <c r="S6" s="307">
        <f>I6+R6</f>
        <v>5.9305389659177303E-3</v>
      </c>
      <c r="T6" s="312">
        <f>分析係数表!F9</f>
        <v>0.63987813845992225</v>
      </c>
      <c r="U6" s="309">
        <f t="shared" ref="U6:U38" si="2">S6*T6</f>
        <v>3.7948222335754695E-3</v>
      </c>
      <c r="V6" s="316">
        <f>分析係数表!D9</f>
        <v>0.29572434079210003</v>
      </c>
      <c r="W6" s="287">
        <f t="shared" ref="W6:W38" si="3">ROUND(S6*V6,0)</f>
        <v>0</v>
      </c>
      <c r="X6" s="312">
        <f>分析係数表!E9</f>
        <v>0.26862065342998215</v>
      </c>
      <c r="Y6" s="288">
        <f t="shared" ref="Y6:Y38" si="4">ROUND(S6*X6,0)</f>
        <v>0</v>
      </c>
    </row>
    <row r="7" spans="1:25">
      <c r="A7" s="278">
        <v>3</v>
      </c>
      <c r="B7" s="268" t="s">
        <v>75</v>
      </c>
      <c r="C7" s="283"/>
      <c r="D7" s="312">
        <f>投入係数表!R7</f>
        <v>0</v>
      </c>
      <c r="E7" s="302">
        <f>$C$20*D7</f>
        <v>0</v>
      </c>
      <c r="F7" s="312">
        <f>分析係数表!C10</f>
        <v>0.12671464860287895</v>
      </c>
      <c r="G7" s="302">
        <f>E7*F7</f>
        <v>0</v>
      </c>
      <c r="H7" s="302">
        <v>6.8354195723529306E-5</v>
      </c>
      <c r="I7" s="302">
        <f>C7+H7</f>
        <v>6.8354195723529306E-5</v>
      </c>
      <c r="J7" s="312">
        <f>分析係数表!G10</f>
        <v>0.17153349174243465</v>
      </c>
      <c r="K7" s="304">
        <f t="shared" si="1"/>
        <v>1.1725033867702776E-5</v>
      </c>
      <c r="L7" s="49"/>
      <c r="M7" s="50"/>
      <c r="N7" s="314">
        <f>分析係数表!I10</f>
        <v>1.1608350684055029E-3</v>
      </c>
      <c r="O7" s="306">
        <f>$M$44*N7</f>
        <v>2.1718475611721268E-2</v>
      </c>
      <c r="P7" s="312">
        <f>分析係数表!C10</f>
        <v>0.12671464860287895</v>
      </c>
      <c r="Q7" s="306">
        <f t="shared" si="0"/>
        <v>2.7520490053294573E-3</v>
      </c>
      <c r="R7" s="306">
        <v>4.2046540234233695E-3</v>
      </c>
      <c r="S7" s="307">
        <f t="shared" ref="S7:S38" si="5">I7+R7</f>
        <v>4.2730082191468986E-3</v>
      </c>
      <c r="T7" s="312">
        <f>分析係数表!F10</f>
        <v>0.47381340455197063</v>
      </c>
      <c r="U7" s="309">
        <f t="shared" si="2"/>
        <v>2.0246085719925451E-3</v>
      </c>
      <c r="V7" s="316">
        <f>分析係数表!D10</f>
        <v>9.5045460793747427E-2</v>
      </c>
      <c r="W7" s="287">
        <f t="shared" si="3"/>
        <v>0</v>
      </c>
      <c r="X7" s="312">
        <f>分析係数表!E10</f>
        <v>4.2279520059697977E-2</v>
      </c>
      <c r="Y7" s="288">
        <f t="shared" si="4"/>
        <v>0</v>
      </c>
    </row>
    <row r="8" spans="1:25">
      <c r="A8" s="278">
        <v>4</v>
      </c>
      <c r="B8" s="268" t="s">
        <v>76</v>
      </c>
      <c r="C8" s="283"/>
      <c r="D8" s="312">
        <f>投入係数表!R8</f>
        <v>1.5415327460093571E-5</v>
      </c>
      <c r="E8" s="302">
        <f t="shared" ref="E8:E38" si="6">$C$20*D8</f>
        <v>1.5415327460093571E-3</v>
      </c>
      <c r="F8" s="312">
        <f>分析係数表!C11</f>
        <v>9.348517078458185E-3</v>
      </c>
      <c r="G8" s="302">
        <f>E8*F8</f>
        <v>1.4411045203071019E-5</v>
      </c>
      <c r="H8" s="302">
        <v>1.0621262937021607E-2</v>
      </c>
      <c r="I8" s="302">
        <f>C8+H8</f>
        <v>1.0621262937021607E-2</v>
      </c>
      <c r="J8" s="312">
        <f>分析係数表!G11</f>
        <v>0.2579516055394917</v>
      </c>
      <c r="K8" s="304">
        <f t="shared" si="1"/>
        <v>2.7397718274618206E-3</v>
      </c>
      <c r="L8" s="49"/>
      <c r="M8" s="50"/>
      <c r="N8" s="314">
        <f>分析係数表!I11</f>
        <v>-1.9466162084954558E-5</v>
      </c>
      <c r="O8" s="306">
        <f>$M$44*N8</f>
        <v>-3.6419934063209648E-4</v>
      </c>
      <c r="P8" s="312">
        <f>分析係数表!C11</f>
        <v>9.348517078458185E-3</v>
      </c>
      <c r="Q8" s="306">
        <f t="shared" si="0"/>
        <v>-3.4047237558623639E-6</v>
      </c>
      <c r="R8" s="306">
        <v>2.2764187863907482E-3</v>
      </c>
      <c r="S8" s="307">
        <f t="shared" si="5"/>
        <v>1.2897681723412355E-2</v>
      </c>
      <c r="T8" s="312">
        <f>分析係数表!F11</f>
        <v>0.54360066960888753</v>
      </c>
      <c r="U8" s="309">
        <f t="shared" si="2"/>
        <v>7.011188421249267E-3</v>
      </c>
      <c r="V8" s="316">
        <f>分析係数表!D11</f>
        <v>4.0785268604474206E-2</v>
      </c>
      <c r="W8" s="287">
        <f t="shared" si="3"/>
        <v>0</v>
      </c>
      <c r="X8" s="312">
        <f>分析係数表!E11</f>
        <v>3.926343022371024E-2</v>
      </c>
      <c r="Y8" s="288">
        <f t="shared" si="4"/>
        <v>0</v>
      </c>
    </row>
    <row r="9" spans="1:25">
      <c r="A9" s="278">
        <v>5</v>
      </c>
      <c r="B9" s="268" t="s">
        <v>77</v>
      </c>
      <c r="C9" s="283"/>
      <c r="D9" s="312">
        <f>投入係数表!R9</f>
        <v>0</v>
      </c>
      <c r="E9" s="302">
        <f t="shared" si="6"/>
        <v>0</v>
      </c>
      <c r="F9" s="312">
        <f>分析係数表!C12</f>
        <v>0.26169189557273109</v>
      </c>
      <c r="G9" s="302">
        <f t="shared" ref="G9:G38" si="7">E9*F9</f>
        <v>0</v>
      </c>
      <c r="H9" s="302">
        <v>2.1964906880264914E-3</v>
      </c>
      <c r="I9" s="302">
        <f t="shared" ref="I9:I38" si="8">C9+H9</f>
        <v>2.1964906880264914E-3</v>
      </c>
      <c r="J9" s="312">
        <f>分析係数表!G12</f>
        <v>0.13770114594385849</v>
      </c>
      <c r="K9" s="304">
        <f t="shared" si="1"/>
        <v>3.0245928479626203E-4</v>
      </c>
      <c r="L9" s="49"/>
      <c r="M9" s="50"/>
      <c r="N9" s="314">
        <f>分析係数表!I12</f>
        <v>0.10146071966313146</v>
      </c>
      <c r="O9" s="306">
        <f t="shared" ref="O9:O43" si="9">$M$44*N9</f>
        <v>1.898264642003094</v>
      </c>
      <c r="P9" s="312">
        <f>分析係数表!C12</f>
        <v>0.26169189557273109</v>
      </c>
      <c r="Q9" s="306">
        <f t="shared" si="0"/>
        <v>0.49676047246448146</v>
      </c>
      <c r="R9" s="306">
        <v>0.57058852802120852</v>
      </c>
      <c r="S9" s="307">
        <f t="shared" si="5"/>
        <v>0.57278501870923504</v>
      </c>
      <c r="T9" s="312">
        <f>分析係数表!F12</f>
        <v>0.33651535386825859</v>
      </c>
      <c r="U9" s="309">
        <f t="shared" si="2"/>
        <v>0.19275095326137534</v>
      </c>
      <c r="V9" s="316">
        <f>分析係数表!D12</f>
        <v>3.4578030097235327E-2</v>
      </c>
      <c r="W9" s="287">
        <f t="shared" si="3"/>
        <v>0</v>
      </c>
      <c r="X9" s="312">
        <f>分析係数表!E12</f>
        <v>3.3355134693599395E-2</v>
      </c>
      <c r="Y9" s="288">
        <f t="shared" si="4"/>
        <v>0</v>
      </c>
    </row>
    <row r="10" spans="1:25">
      <c r="A10" s="278">
        <v>6</v>
      </c>
      <c r="B10" s="268" t="s">
        <v>78</v>
      </c>
      <c r="C10" s="283"/>
      <c r="D10" s="312">
        <f>投入係数表!R10</f>
        <v>9.0289775123405201E-4</v>
      </c>
      <c r="E10" s="302">
        <f t="shared" si="6"/>
        <v>9.0289775123405205E-2</v>
      </c>
      <c r="F10" s="312">
        <f>分析係数表!C13</f>
        <v>8.2810371123538395E-2</v>
      </c>
      <c r="G10" s="302">
        <f t="shared" si="7"/>
        <v>7.4769297866300096E-3</v>
      </c>
      <c r="H10" s="302">
        <v>1.1257457650985946E-2</v>
      </c>
      <c r="I10" s="302">
        <f t="shared" si="8"/>
        <v>1.1257457650985946E-2</v>
      </c>
      <c r="J10" s="312">
        <f>分析係数表!G13</f>
        <v>0.2721720626600464</v>
      </c>
      <c r="K10" s="304">
        <f t="shared" si="1"/>
        <v>3.0639654691769656E-3</v>
      </c>
      <c r="L10" s="49"/>
      <c r="M10" s="50"/>
      <c r="N10" s="314">
        <f>分析係数表!I13</f>
        <v>1.212874021164739E-2</v>
      </c>
      <c r="O10" s="306">
        <f t="shared" si="9"/>
        <v>0.22692090862605624</v>
      </c>
      <c r="P10" s="312">
        <f>分析係数表!C13</f>
        <v>8.2810371123538395E-2</v>
      </c>
      <c r="Q10" s="306">
        <f t="shared" si="0"/>
        <v>1.8791404659014261E-2</v>
      </c>
      <c r="R10" s="306">
        <v>2.1401470431591234E-2</v>
      </c>
      <c r="S10" s="307">
        <f t="shared" si="5"/>
        <v>3.2658928082577178E-2</v>
      </c>
      <c r="T10" s="312">
        <f>分析係数表!F13</f>
        <v>0.39077170920544851</v>
      </c>
      <c r="U10" s="309">
        <f t="shared" si="2"/>
        <v>1.2762185147646505E-2</v>
      </c>
      <c r="V10" s="316">
        <f>分析係数表!D13</f>
        <v>0.12720758845381647</v>
      </c>
      <c r="W10" s="287">
        <f t="shared" si="3"/>
        <v>0</v>
      </c>
      <c r="X10" s="312">
        <f>分析係数表!E13</f>
        <v>9.5492852763317662E-2</v>
      </c>
      <c r="Y10" s="288">
        <f t="shared" si="4"/>
        <v>0</v>
      </c>
    </row>
    <row r="11" spans="1:25">
      <c r="A11" s="278">
        <v>7</v>
      </c>
      <c r="B11" s="268" t="s">
        <v>79</v>
      </c>
      <c r="C11" s="283"/>
      <c r="D11" s="312">
        <f>投入係数表!R11</f>
        <v>1.050444456923519E-3</v>
      </c>
      <c r="E11" s="302">
        <f t="shared" si="6"/>
        <v>0.1050444456923519</v>
      </c>
      <c r="F11" s="312">
        <f>分析係数表!C14</f>
        <v>0.29759344347769412</v>
      </c>
      <c r="G11" s="302">
        <f t="shared" si="7"/>
        <v>3.1260538311792631E-2</v>
      </c>
      <c r="H11" s="302">
        <v>8.8246978226921471E-2</v>
      </c>
      <c r="I11" s="302">
        <f t="shared" si="8"/>
        <v>8.8246978226921471E-2</v>
      </c>
      <c r="J11" s="312">
        <f>分析係数表!G14</f>
        <v>0.17335642824825784</v>
      </c>
      <c r="K11" s="304">
        <f t="shared" si="1"/>
        <v>1.5298180949120884E-2</v>
      </c>
      <c r="L11" s="49"/>
      <c r="M11" s="50"/>
      <c r="N11" s="314">
        <f>分析係数表!I14</f>
        <v>1.9165801846449152E-3</v>
      </c>
      <c r="O11" s="306">
        <f t="shared" si="9"/>
        <v>3.5857979424496783E-2</v>
      </c>
      <c r="P11" s="312">
        <f>分析係数表!C14</f>
        <v>0.29759344347769412</v>
      </c>
      <c r="Q11" s="306">
        <f t="shared" si="0"/>
        <v>1.0671099573088302E-2</v>
      </c>
      <c r="R11" s="306">
        <v>4.011314114344465E-2</v>
      </c>
      <c r="S11" s="307">
        <f t="shared" si="5"/>
        <v>0.12836011937036612</v>
      </c>
      <c r="T11" s="312">
        <f>分析係数表!F14</f>
        <v>0.35598651785260127</v>
      </c>
      <c r="U11" s="309">
        <f t="shared" si="2"/>
        <v>4.5694471925800867E-2</v>
      </c>
      <c r="V11" s="316">
        <f>分析係数表!D14</f>
        <v>4.3833041969742803E-2</v>
      </c>
      <c r="W11" s="287">
        <f t="shared" si="3"/>
        <v>0</v>
      </c>
      <c r="X11" s="312">
        <f>分析係数表!E14</f>
        <v>3.8757158040430381E-2</v>
      </c>
      <c r="Y11" s="288">
        <f t="shared" si="4"/>
        <v>0</v>
      </c>
    </row>
    <row r="12" spans="1:25">
      <c r="A12" s="278">
        <v>8</v>
      </c>
      <c r="B12" s="268" t="s">
        <v>80</v>
      </c>
      <c r="C12" s="283"/>
      <c r="D12" s="312">
        <f>投入係数表!R12</f>
        <v>3.6919709266924105E-3</v>
      </c>
      <c r="E12" s="302">
        <f t="shared" si="6"/>
        <v>0.36919709266924106</v>
      </c>
      <c r="F12" s="312">
        <f>分析係数表!C15</f>
        <v>0.21593049601829584</v>
      </c>
      <c r="G12" s="302">
        <f t="shared" si="7"/>
        <v>7.972091134858196E-2</v>
      </c>
      <c r="H12" s="302">
        <v>0.14570400397020253</v>
      </c>
      <c r="I12" s="302">
        <f t="shared" si="8"/>
        <v>0.14570400397020253</v>
      </c>
      <c r="J12" s="312">
        <f>分析係数表!G15</f>
        <v>0.1171240792325445</v>
      </c>
      <c r="K12" s="304">
        <f t="shared" si="1"/>
        <v>1.706544730550498E-2</v>
      </c>
      <c r="L12" s="49"/>
      <c r="M12" s="50"/>
      <c r="N12" s="314">
        <f>分析係数表!I15</f>
        <v>7.9892300155183192E-3</v>
      </c>
      <c r="O12" s="306">
        <f t="shared" si="9"/>
        <v>0.14947334205435484</v>
      </c>
      <c r="P12" s="312">
        <f>分析係数表!C15</f>
        <v>0.21593049601829584</v>
      </c>
      <c r="Q12" s="306">
        <f t="shared" ref="Q12:Q38" si="10">O12*P12</f>
        <v>3.2275852891309235E-2</v>
      </c>
      <c r="R12" s="306">
        <v>8.4797457693002468E-2</v>
      </c>
      <c r="S12" s="307">
        <f t="shared" si="5"/>
        <v>0.23050146166320501</v>
      </c>
      <c r="T12" s="312">
        <f>分析係数表!F15</f>
        <v>0.35842164855867914</v>
      </c>
      <c r="U12" s="309">
        <f t="shared" si="2"/>
        <v>8.2616713884511125E-2</v>
      </c>
      <c r="V12" s="316">
        <f>分析係数表!D15</f>
        <v>1.5678367482667734E-2</v>
      </c>
      <c r="W12" s="287">
        <f t="shared" si="3"/>
        <v>0</v>
      </c>
      <c r="X12" s="312">
        <f>分析係数表!E15</f>
        <v>1.5634458686506418E-2</v>
      </c>
      <c r="Y12" s="288">
        <f t="shared" si="4"/>
        <v>0</v>
      </c>
    </row>
    <row r="13" spans="1:25">
      <c r="A13" s="278">
        <v>9</v>
      </c>
      <c r="B13" s="268" t="s">
        <v>81</v>
      </c>
      <c r="C13" s="283"/>
      <c r="D13" s="312">
        <f>投入係数表!R13</f>
        <v>2.129517379130069E-3</v>
      </c>
      <c r="E13" s="302">
        <f t="shared" si="6"/>
        <v>0.21295173791300689</v>
      </c>
      <c r="F13" s="312">
        <f>分析係数表!C16</f>
        <v>0.18770505348742417</v>
      </c>
      <c r="G13" s="302">
        <f t="shared" si="7"/>
        <v>3.9972117355200891E-2</v>
      </c>
      <c r="H13" s="302">
        <v>0.13111625648146835</v>
      </c>
      <c r="I13" s="302">
        <f t="shared" si="8"/>
        <v>0.13111625648146835</v>
      </c>
      <c r="J13" s="312">
        <f>分析係数表!G16</f>
        <v>1.5279579137581789E-2</v>
      </c>
      <c r="K13" s="304">
        <f t="shared" si="1"/>
        <v>2.0034012171320668E-3</v>
      </c>
      <c r="L13" s="49"/>
      <c r="M13" s="50"/>
      <c r="N13" s="314">
        <f>分析係数表!I16</f>
        <v>6.0242927132958465E-3</v>
      </c>
      <c r="O13" s="306">
        <f t="shared" si="9"/>
        <v>0.11271063214113851</v>
      </c>
      <c r="P13" s="312">
        <f>分析係数表!C16</f>
        <v>0.18770505348742417</v>
      </c>
      <c r="Q13" s="306">
        <f t="shared" si="10"/>
        <v>2.1156355234653795E-2</v>
      </c>
      <c r="R13" s="306">
        <v>4.1395937807734963E-2</v>
      </c>
      <c r="S13" s="307">
        <f t="shared" si="5"/>
        <v>0.17251219428920331</v>
      </c>
      <c r="T13" s="312">
        <f>分析係数表!F16</f>
        <v>0.2627694146106877</v>
      </c>
      <c r="U13" s="309">
        <f t="shared" si="2"/>
        <v>4.5330928306579178E-2</v>
      </c>
      <c r="V13" s="316">
        <f>分析係数表!D16</f>
        <v>1.0339400475073228E-2</v>
      </c>
      <c r="W13" s="287">
        <f t="shared" si="3"/>
        <v>0</v>
      </c>
      <c r="X13" s="312">
        <f>分析係数表!E16</f>
        <v>1.0339400475073228E-2</v>
      </c>
      <c r="Y13" s="288">
        <f t="shared" si="4"/>
        <v>0</v>
      </c>
    </row>
    <row r="14" spans="1:25">
      <c r="A14" s="278">
        <v>10</v>
      </c>
      <c r="B14" s="268" t="s">
        <v>82</v>
      </c>
      <c r="C14" s="283"/>
      <c r="D14" s="312">
        <f>投入係数表!R14</f>
        <v>2.6494543524626536E-2</v>
      </c>
      <c r="E14" s="302">
        <f t="shared" si="6"/>
        <v>2.6494543524626537</v>
      </c>
      <c r="F14" s="312">
        <f>分析係数表!C17</f>
        <v>0.24245613901755958</v>
      </c>
      <c r="G14" s="302">
        <f t="shared" si="7"/>
        <v>0.64237647280136345</v>
      </c>
      <c r="H14" s="302">
        <v>0.74992253653045404</v>
      </c>
      <c r="I14" s="302">
        <f t="shared" si="8"/>
        <v>0.74992253653045404</v>
      </c>
      <c r="J14" s="312">
        <f>分析係数表!G17</f>
        <v>0.24054742090319753</v>
      </c>
      <c r="K14" s="304">
        <f t="shared" si="1"/>
        <v>0.18039193203958465</v>
      </c>
      <c r="L14" s="49"/>
      <c r="M14" s="50"/>
      <c r="N14" s="314">
        <f>分析係数表!I17</f>
        <v>2.8816966460243139E-3</v>
      </c>
      <c r="O14" s="306">
        <f t="shared" si="9"/>
        <v>5.3914686100089003E-2</v>
      </c>
      <c r="P14" s="312">
        <f>分析係数表!C17</f>
        <v>0.24245613901755958</v>
      </c>
      <c r="Q14" s="306">
        <f t="shared" si="10"/>
        <v>1.3071946628171266E-2</v>
      </c>
      <c r="R14" s="306">
        <v>3.2094776696071442E-2</v>
      </c>
      <c r="S14" s="307">
        <f t="shared" si="5"/>
        <v>0.78201731322652546</v>
      </c>
      <c r="T14" s="312">
        <f>分析係数表!F17</f>
        <v>0.42825667105631338</v>
      </c>
      <c r="U14" s="309">
        <f t="shared" si="2"/>
        <v>0.3349041312707941</v>
      </c>
      <c r="V14" s="316">
        <f>分析係数表!D17</f>
        <v>5.1560411778863557E-2</v>
      </c>
      <c r="W14" s="287">
        <f t="shared" si="3"/>
        <v>0</v>
      </c>
      <c r="X14" s="312">
        <f>分析係数表!E17</f>
        <v>4.9008807340167618E-2</v>
      </c>
      <c r="Y14" s="288">
        <f t="shared" si="4"/>
        <v>0</v>
      </c>
    </row>
    <row r="15" spans="1:25">
      <c r="A15" s="278">
        <v>11</v>
      </c>
      <c r="B15" s="268" t="s">
        <v>83</v>
      </c>
      <c r="C15" s="283"/>
      <c r="D15" s="312">
        <f>投入係数表!R15</f>
        <v>4.1224990007564521E-3</v>
      </c>
      <c r="E15" s="302">
        <f t="shared" si="6"/>
        <v>0.41224990007564521</v>
      </c>
      <c r="F15" s="312">
        <f>分析係数表!C18</f>
        <v>0.40831687749419565</v>
      </c>
      <c r="G15" s="302">
        <f t="shared" si="7"/>
        <v>0.16832859194618163</v>
      </c>
      <c r="H15" s="302">
        <v>0.22718391221685458</v>
      </c>
      <c r="I15" s="302">
        <f t="shared" si="8"/>
        <v>0.22718391221685458</v>
      </c>
      <c r="J15" s="312">
        <f>分析係数表!G18</f>
        <v>0.21766947174074985</v>
      </c>
      <c r="K15" s="304">
        <f t="shared" si="1"/>
        <v>4.9451002160239621E-2</v>
      </c>
      <c r="L15" s="49"/>
      <c r="M15" s="50"/>
      <c r="N15" s="314">
        <f>分析係数表!I18</f>
        <v>4.4543159123807785E-4</v>
      </c>
      <c r="O15" s="306">
        <f t="shared" si="9"/>
        <v>8.3337378532873842E-3</v>
      </c>
      <c r="P15" s="312">
        <f>分析係数表!C18</f>
        <v>0.40831687749419565</v>
      </c>
      <c r="Q15" s="306">
        <f t="shared" si="10"/>
        <v>3.402805818109486E-3</v>
      </c>
      <c r="R15" s="306">
        <v>1.0925131224278654E-2</v>
      </c>
      <c r="S15" s="307">
        <f t="shared" si="5"/>
        <v>0.23810904344113323</v>
      </c>
      <c r="T15" s="312">
        <f>分析係数表!F18</f>
        <v>0.48997194925916815</v>
      </c>
      <c r="U15" s="309">
        <f t="shared" si="2"/>
        <v>0.116666752151088</v>
      </c>
      <c r="V15" s="316">
        <f>分析係数表!D18</f>
        <v>3.8565313316438733E-2</v>
      </c>
      <c r="W15" s="287">
        <f t="shared" si="3"/>
        <v>0</v>
      </c>
      <c r="X15" s="312">
        <f>分析係数表!E18</f>
        <v>3.6576455199010559E-2</v>
      </c>
      <c r="Y15" s="288">
        <f t="shared" si="4"/>
        <v>0</v>
      </c>
    </row>
    <row r="16" spans="1:25">
      <c r="A16" s="278">
        <v>12</v>
      </c>
      <c r="B16" s="268" t="s">
        <v>84</v>
      </c>
      <c r="C16" s="283"/>
      <c r="D16" s="312">
        <f>投入係数表!R16</f>
        <v>7.7301260643457784E-2</v>
      </c>
      <c r="E16" s="302">
        <f t="shared" si="6"/>
        <v>7.7301260643457788</v>
      </c>
      <c r="F16" s="312">
        <f>分析係数表!C19</f>
        <v>0.72110086081153413</v>
      </c>
      <c r="G16" s="302">
        <f t="shared" si="7"/>
        <v>5.5742005591814179</v>
      </c>
      <c r="H16" s="302">
        <v>10.184253265756812</v>
      </c>
      <c r="I16" s="302">
        <f t="shared" si="8"/>
        <v>10.184253265756812</v>
      </c>
      <c r="J16" s="312">
        <f>分析係数表!G19</f>
        <v>6.2445810408374151E-2</v>
      </c>
      <c r="K16" s="304">
        <f t="shared" si="1"/>
        <v>0.63596394858431515</v>
      </c>
      <c r="L16" s="49"/>
      <c r="M16" s="50"/>
      <c r="N16" s="314">
        <f>分析係数表!I19</f>
        <v>-1.2604560155461526E-4</v>
      </c>
      <c r="O16" s="306">
        <f t="shared" si="9"/>
        <v>-2.3582319296132585E-3</v>
      </c>
      <c r="P16" s="312">
        <f>分析係数表!C19</f>
        <v>0.72110086081153413</v>
      </c>
      <c r="Q16" s="306">
        <f t="shared" si="10"/>
        <v>-1.7005230744373658E-3</v>
      </c>
      <c r="R16" s="306">
        <v>1.3450011616618901E-2</v>
      </c>
      <c r="S16" s="307">
        <f t="shared" si="5"/>
        <v>10.197703277373432</v>
      </c>
      <c r="T16" s="312">
        <f>分析係数表!F19</f>
        <v>0.21331101927013058</v>
      </c>
      <c r="U16" s="309">
        <f t="shared" si="2"/>
        <v>2.1752824803108779</v>
      </c>
      <c r="V16" s="316">
        <f>分析係数表!D19</f>
        <v>1.2736199640345095E-2</v>
      </c>
      <c r="W16" s="287">
        <f t="shared" si="3"/>
        <v>0</v>
      </c>
      <c r="X16" s="312">
        <f>分析係数表!E19</f>
        <v>1.2523714081279422E-2</v>
      </c>
      <c r="Y16" s="288">
        <f t="shared" si="4"/>
        <v>0</v>
      </c>
    </row>
    <row r="17" spans="1:25">
      <c r="A17" s="278">
        <v>13</v>
      </c>
      <c r="B17" s="268" t="s">
        <v>85</v>
      </c>
      <c r="C17" s="283"/>
      <c r="D17" s="312">
        <f>投入係数表!R17</f>
        <v>1.5715926345565397E-2</v>
      </c>
      <c r="E17" s="302">
        <f t="shared" si="6"/>
        <v>1.5715926345565396</v>
      </c>
      <c r="F17" s="312">
        <f>分析係数表!C20</f>
        <v>4.9598906854145253E-2</v>
      </c>
      <c r="G17" s="302">
        <f t="shared" si="7"/>
        <v>7.7949276694030553E-2</v>
      </c>
      <c r="H17" s="302">
        <v>9.9034701691082555E-2</v>
      </c>
      <c r="I17" s="302">
        <f t="shared" si="8"/>
        <v>9.9034701691082555E-2</v>
      </c>
      <c r="J17" s="312">
        <f>分析係数表!G20</f>
        <v>0.11671945764775135</v>
      </c>
      <c r="K17" s="304">
        <f t="shared" si="1"/>
        <v>1.155927666969E-2</v>
      </c>
      <c r="L17" s="49"/>
      <c r="M17" s="50"/>
      <c r="N17" s="314">
        <f>分析係数表!I20</f>
        <v>7.0439320449493942E-4</v>
      </c>
      <c r="O17" s="306">
        <f t="shared" si="9"/>
        <v>1.3178742656266406E-2</v>
      </c>
      <c r="P17" s="312">
        <f>分析係数表!C20</f>
        <v>4.9598906854145253E-2</v>
      </c>
      <c r="Q17" s="306">
        <f t="shared" si="10"/>
        <v>6.536512294629083E-4</v>
      </c>
      <c r="R17" s="306">
        <v>1.4970086419049808E-3</v>
      </c>
      <c r="S17" s="307">
        <f t="shared" si="5"/>
        <v>0.10053171033298754</v>
      </c>
      <c r="T17" s="312">
        <f>分析係数表!F20</f>
        <v>0.2109583665362576</v>
      </c>
      <c r="U17" s="309">
        <f t="shared" si="2"/>
        <v>2.1208005396943262E-2</v>
      </c>
      <c r="V17" s="316">
        <f>分析係数表!D20</f>
        <v>3.0797631013066269E-2</v>
      </c>
      <c r="W17" s="287">
        <f t="shared" si="3"/>
        <v>0</v>
      </c>
      <c r="X17" s="312">
        <f>分析係数表!E20</f>
        <v>2.9972730221401771E-2</v>
      </c>
      <c r="Y17" s="288">
        <f t="shared" si="4"/>
        <v>0</v>
      </c>
    </row>
    <row r="18" spans="1:25">
      <c r="A18" s="278">
        <v>14</v>
      </c>
      <c r="B18" s="268" t="s">
        <v>86</v>
      </c>
      <c r="C18" s="283"/>
      <c r="D18" s="312">
        <f>投入係数表!R18</f>
        <v>3.1528749035165664E-2</v>
      </c>
      <c r="E18" s="302">
        <f t="shared" si="6"/>
        <v>3.1528749035165662</v>
      </c>
      <c r="F18" s="312">
        <f>分析係数表!C21</f>
        <v>0.28411166756853934</v>
      </c>
      <c r="G18" s="302">
        <f t="shared" si="7"/>
        <v>0.89576854647308923</v>
      </c>
      <c r="H18" s="302">
        <v>1.0161795532655782</v>
      </c>
      <c r="I18" s="302">
        <f t="shared" si="8"/>
        <v>1.0161795532655782</v>
      </c>
      <c r="J18" s="312">
        <f>分析係数表!G21</f>
        <v>0.29005387701730417</v>
      </c>
      <c r="K18" s="304">
        <f t="shared" si="1"/>
        <v>0.29474681917039314</v>
      </c>
      <c r="L18" s="49"/>
      <c r="M18" s="50"/>
      <c r="N18" s="314">
        <f>分析係数表!I21</f>
        <v>2.3737267060065176E-3</v>
      </c>
      <c r="O18" s="306">
        <f t="shared" si="9"/>
        <v>4.4410896066490353E-2</v>
      </c>
      <c r="P18" s="312">
        <f>分析係数表!C21</f>
        <v>0.28411166756853934</v>
      </c>
      <c r="Q18" s="306">
        <f t="shared" si="10"/>
        <v>1.2617653739663658E-2</v>
      </c>
      <c r="R18" s="306">
        <v>2.4300201657280592E-2</v>
      </c>
      <c r="S18" s="307">
        <f t="shared" si="5"/>
        <v>1.0404797549228588</v>
      </c>
      <c r="T18" s="312">
        <f>分析係数表!F21</f>
        <v>0.45791147145628314</v>
      </c>
      <c r="U18" s="309">
        <f t="shared" si="2"/>
        <v>0.47644761559719911</v>
      </c>
      <c r="V18" s="316">
        <f>分析係数表!D21</f>
        <v>5.9847590028896828E-2</v>
      </c>
      <c r="W18" s="287">
        <f t="shared" si="3"/>
        <v>0</v>
      </c>
      <c r="X18" s="312">
        <f>分析係数表!E21</f>
        <v>5.4782163530779596E-2</v>
      </c>
      <c r="Y18" s="288">
        <f t="shared" si="4"/>
        <v>0</v>
      </c>
    </row>
    <row r="19" spans="1:25">
      <c r="A19" s="278">
        <v>15</v>
      </c>
      <c r="B19" s="268" t="s">
        <v>70</v>
      </c>
      <c r="C19" s="283"/>
      <c r="D19" s="312">
        <f>投入係数表!R19</f>
        <v>3.5240539668592481E-2</v>
      </c>
      <c r="E19" s="302">
        <f t="shared" si="6"/>
        <v>3.5240539668592481</v>
      </c>
      <c r="F19" s="312">
        <f>分析係数表!C22</f>
        <v>0.28280144764930404</v>
      </c>
      <c r="G19" s="302">
        <f t="shared" si="7"/>
        <v>0.99660756342206791</v>
      </c>
      <c r="H19" s="302">
        <v>1.1304269745330315</v>
      </c>
      <c r="I19" s="302">
        <f t="shared" si="8"/>
        <v>1.1304269745330315</v>
      </c>
      <c r="J19" s="312">
        <f>分析係数表!G22</f>
        <v>0.21325815420745545</v>
      </c>
      <c r="K19" s="304">
        <f t="shared" si="1"/>
        <v>0.24107277005523256</v>
      </c>
      <c r="L19" s="49"/>
      <c r="M19" s="50"/>
      <c r="N19" s="314">
        <f>分析係数表!I22</f>
        <v>5.2408897921031505E-5</v>
      </c>
      <c r="O19" s="306">
        <f t="shared" si="9"/>
        <v>9.8053668631718294E-4</v>
      </c>
      <c r="P19" s="312">
        <f>分析係数表!C22</f>
        <v>0.28280144764930404</v>
      </c>
      <c r="Q19" s="306">
        <f t="shared" si="10"/>
        <v>2.7729719436375087E-4</v>
      </c>
      <c r="R19" s="306">
        <v>4.1798993664691406E-3</v>
      </c>
      <c r="S19" s="307">
        <f t="shared" si="5"/>
        <v>1.1346068738995008</v>
      </c>
      <c r="T19" s="312">
        <f>分析係数表!F22</f>
        <v>0.43073258580094059</v>
      </c>
      <c r="U19" s="309">
        <f t="shared" si="2"/>
        <v>0.48871215266225371</v>
      </c>
      <c r="V19" s="316">
        <f>分析係数表!D22</f>
        <v>2.2938556731137788E-2</v>
      </c>
      <c r="W19" s="287">
        <f t="shared" si="3"/>
        <v>0</v>
      </c>
      <c r="X19" s="312">
        <f>分析係数表!E22</f>
        <v>2.2183368519679003E-2</v>
      </c>
      <c r="Y19" s="288">
        <f t="shared" si="4"/>
        <v>0</v>
      </c>
    </row>
    <row r="20" spans="1:25">
      <c r="A20" s="278">
        <v>16</v>
      </c>
      <c r="B20" s="268" t="s">
        <v>71</v>
      </c>
      <c r="C20" s="282">
        <f>'データ入力（最終需要額等）'!C21</f>
        <v>100</v>
      </c>
      <c r="D20" s="312">
        <f>投入係数表!R20</f>
        <v>0.18757700781887432</v>
      </c>
      <c r="E20" s="302">
        <f t="shared" si="6"/>
        <v>18.757700781887433</v>
      </c>
      <c r="F20" s="312">
        <f>分析係数表!C23</f>
        <v>0.31843177703160996</v>
      </c>
      <c r="G20" s="302">
        <f t="shared" si="7"/>
        <v>5.9730479930036351</v>
      </c>
      <c r="H20" s="302">
        <v>6.3744152570803525</v>
      </c>
      <c r="I20" s="302">
        <f t="shared" si="8"/>
        <v>106.37441525708036</v>
      </c>
      <c r="J20" s="312">
        <f>分析係数表!G23</f>
        <v>0.24379890925547271</v>
      </c>
      <c r="K20" s="304">
        <f t="shared" si="1"/>
        <v>25.933966412364907</v>
      </c>
      <c r="L20" s="49"/>
      <c r="M20" s="50"/>
      <c r="N20" s="314">
        <f>分析係数表!I23</f>
        <v>7.2227388731505603E-6</v>
      </c>
      <c r="O20" s="306">
        <f t="shared" si="9"/>
        <v>1.3513278702186388E-4</v>
      </c>
      <c r="P20" s="312">
        <f>分析係数表!C23</f>
        <v>0.31843177703160996</v>
      </c>
      <c r="Q20" s="306">
        <f t="shared" si="10"/>
        <v>4.3030573506606198E-5</v>
      </c>
      <c r="R20" s="306">
        <v>4.1227279313861579E-3</v>
      </c>
      <c r="S20" s="307">
        <f t="shared" si="5"/>
        <v>106.37853798501175</v>
      </c>
      <c r="T20" s="312">
        <f>分析係数表!F23</f>
        <v>0.43764444987651224</v>
      </c>
      <c r="U20" s="309">
        <f t="shared" si="2"/>
        <v>46.555976735118129</v>
      </c>
      <c r="V20" s="316">
        <f>分析係数表!D23</f>
        <v>3.7770855561684982E-2</v>
      </c>
      <c r="W20" s="287">
        <f t="shared" si="3"/>
        <v>4</v>
      </c>
      <c r="X20" s="312">
        <f>分析係数表!E23</f>
        <v>3.6503495425501575E-2</v>
      </c>
      <c r="Y20" s="288">
        <f t="shared" si="4"/>
        <v>4</v>
      </c>
    </row>
    <row r="21" spans="1:25">
      <c r="A21" s="278">
        <v>17</v>
      </c>
      <c r="B21" s="268" t="s">
        <v>72</v>
      </c>
      <c r="C21" s="283"/>
      <c r="D21" s="312">
        <f>投入係数表!R21</f>
        <v>5.3997689903070622E-3</v>
      </c>
      <c r="E21" s="302">
        <f t="shared" si="6"/>
        <v>0.53997689903070623</v>
      </c>
      <c r="F21" s="312">
        <f>分析係数表!C24</f>
        <v>6.5709335168878003E-2</v>
      </c>
      <c r="G21" s="302">
        <f t="shared" si="7"/>
        <v>3.5481523041860072E-2</v>
      </c>
      <c r="H21" s="302">
        <v>3.970994383102449E-2</v>
      </c>
      <c r="I21" s="302">
        <f t="shared" si="8"/>
        <v>3.970994383102449E-2</v>
      </c>
      <c r="J21" s="312">
        <f>分析係数表!G24</f>
        <v>0.24633125110096343</v>
      </c>
      <c r="K21" s="304">
        <f t="shared" si="1"/>
        <v>9.7818001450452469E-3</v>
      </c>
      <c r="L21" s="49"/>
      <c r="M21" s="50"/>
      <c r="N21" s="314">
        <f>分析係数表!I24</f>
        <v>2.8080599423907303E-4</v>
      </c>
      <c r="O21" s="306">
        <f t="shared" si="9"/>
        <v>5.2536990856792932E-3</v>
      </c>
      <c r="P21" s="312">
        <f>分析係数表!C24</f>
        <v>6.5709335168878003E-2</v>
      </c>
      <c r="Q21" s="306">
        <f t="shared" si="10"/>
        <v>3.4521707409732857E-4</v>
      </c>
      <c r="R21" s="306">
        <v>1.5807572800692954E-3</v>
      </c>
      <c r="S21" s="307">
        <f t="shared" si="5"/>
        <v>4.1290701111093786E-2</v>
      </c>
      <c r="T21" s="312">
        <f>分析係数表!F24</f>
        <v>0.36721364788140759</v>
      </c>
      <c r="U21" s="309">
        <f t="shared" si="2"/>
        <v>1.5162508978585639E-2</v>
      </c>
      <c r="V21" s="316">
        <f>分析係数表!D24</f>
        <v>3.9309475738153632E-2</v>
      </c>
      <c r="W21" s="287">
        <f t="shared" si="3"/>
        <v>0</v>
      </c>
      <c r="X21" s="312">
        <f>分析係数表!E24</f>
        <v>3.8550657867992791E-2</v>
      </c>
      <c r="Y21" s="288">
        <f t="shared" si="4"/>
        <v>0</v>
      </c>
    </row>
    <row r="22" spans="1:25">
      <c r="A22" s="278">
        <v>18</v>
      </c>
      <c r="B22" s="268" t="s">
        <v>87</v>
      </c>
      <c r="C22" s="283"/>
      <c r="D22" s="312">
        <f>投入係数表!R22</f>
        <v>9.6004457231825598E-3</v>
      </c>
      <c r="E22" s="302">
        <f t="shared" si="6"/>
        <v>0.96004457231825602</v>
      </c>
      <c r="F22" s="312">
        <f>分析係数表!C25</f>
        <v>0.13092441386923714</v>
      </c>
      <c r="G22" s="302">
        <f t="shared" si="7"/>
        <v>0.12569327291911012</v>
      </c>
      <c r="H22" s="302">
        <v>0.15556557735002388</v>
      </c>
      <c r="I22" s="302">
        <f t="shared" si="8"/>
        <v>0.15556557735002388</v>
      </c>
      <c r="J22" s="312">
        <f>分析係数表!G25</f>
        <v>0.2605848403511512</v>
      </c>
      <c r="K22" s="304">
        <f t="shared" si="1"/>
        <v>4.0538031137890639E-2</v>
      </c>
      <c r="L22" s="49"/>
      <c r="M22" s="50"/>
      <c r="N22" s="314">
        <f>分析係数表!I25</f>
        <v>9.8123550057191766E-5</v>
      </c>
      <c r="O22" s="306">
        <f t="shared" si="9"/>
        <v>1.835828350516541E-3</v>
      </c>
      <c r="P22" s="312">
        <f>分析係数表!C25</f>
        <v>0.13092441386923714</v>
      </c>
      <c r="Q22" s="306">
        <f t="shared" si="10"/>
        <v>2.4035475075590658E-4</v>
      </c>
      <c r="R22" s="306">
        <v>6.1593845999773685E-3</v>
      </c>
      <c r="S22" s="307">
        <f t="shared" si="5"/>
        <v>0.16172496195000124</v>
      </c>
      <c r="T22" s="312">
        <f>分析係数表!F25</f>
        <v>0.33318683873123567</v>
      </c>
      <c r="U22" s="309">
        <f t="shared" si="2"/>
        <v>5.3884628816050287E-2</v>
      </c>
      <c r="V22" s="316">
        <f>分析係数表!D25</f>
        <v>4.284059086963312E-2</v>
      </c>
      <c r="W22" s="287">
        <f t="shared" si="3"/>
        <v>0</v>
      </c>
      <c r="X22" s="312">
        <f>分析係数表!E25</f>
        <v>4.249917369780222E-2</v>
      </c>
      <c r="Y22" s="288">
        <f t="shared" si="4"/>
        <v>0</v>
      </c>
    </row>
    <row r="23" spans="1:25">
      <c r="A23" s="278">
        <v>19</v>
      </c>
      <c r="B23" s="268" t="s">
        <v>88</v>
      </c>
      <c r="C23" s="283"/>
      <c r="D23" s="312">
        <f>投入係数表!R23</f>
        <v>1.9199790351546543E-2</v>
      </c>
      <c r="E23" s="302">
        <f t="shared" si="6"/>
        <v>1.9199790351546544</v>
      </c>
      <c r="F23" s="312">
        <f>分析係数表!C26</f>
        <v>0.15308736674872969</v>
      </c>
      <c r="G23" s="302">
        <f t="shared" si="7"/>
        <v>0.29392453470459273</v>
      </c>
      <c r="H23" s="302">
        <v>0.33171356799741036</v>
      </c>
      <c r="I23" s="302">
        <f t="shared" si="8"/>
        <v>0.33171356799741036</v>
      </c>
      <c r="J23" s="312">
        <f>分析係数表!G26</f>
        <v>0.20415569699579933</v>
      </c>
      <c r="K23" s="304">
        <f t="shared" si="1"/>
        <v>6.7721214677474786E-2</v>
      </c>
      <c r="L23" s="49"/>
      <c r="M23" s="50"/>
      <c r="N23" s="314">
        <f>分析係数表!I26</f>
        <v>8.8175548492147558E-3</v>
      </c>
      <c r="O23" s="306">
        <f t="shared" si="9"/>
        <v>0.16497076558061835</v>
      </c>
      <c r="P23" s="312">
        <f>分析係数表!C26</f>
        <v>0.15308736674872969</v>
      </c>
      <c r="Q23" s="306">
        <f t="shared" si="10"/>
        <v>2.5254940093258835E-2</v>
      </c>
      <c r="R23" s="306">
        <v>2.7731451391192988E-2</v>
      </c>
      <c r="S23" s="307">
        <f t="shared" si="5"/>
        <v>0.35944501938860335</v>
      </c>
      <c r="T23" s="312">
        <f>分析係数表!F26</f>
        <v>0.33811565690794865</v>
      </c>
      <c r="U23" s="309">
        <f t="shared" si="2"/>
        <v>0.12153398885286795</v>
      </c>
      <c r="V23" s="316">
        <f>分析係数表!D26</f>
        <v>3.3929737559631502E-2</v>
      </c>
      <c r="W23" s="287">
        <f t="shared" si="3"/>
        <v>0</v>
      </c>
      <c r="X23" s="312">
        <f>分析係数表!E26</f>
        <v>3.3531988342571602E-2</v>
      </c>
      <c r="Y23" s="288">
        <f t="shared" si="4"/>
        <v>0</v>
      </c>
    </row>
    <row r="24" spans="1:25">
      <c r="A24" s="278">
        <v>20</v>
      </c>
      <c r="B24" s="268" t="s">
        <v>89</v>
      </c>
      <c r="C24" s="283"/>
      <c r="D24" s="312">
        <f>投入係数表!R24</f>
        <v>1.7066969687960738E-4</v>
      </c>
      <c r="E24" s="302">
        <f t="shared" si="6"/>
        <v>1.7066969687960738E-2</v>
      </c>
      <c r="F24" s="312">
        <f>分析係数表!C27</f>
        <v>0.18884998044104273</v>
      </c>
      <c r="G24" s="302">
        <f t="shared" si="7"/>
        <v>3.2230968917592545E-3</v>
      </c>
      <c r="H24" s="302">
        <v>4.9335050881908812E-3</v>
      </c>
      <c r="I24" s="302">
        <f t="shared" si="8"/>
        <v>4.9335050881908812E-3</v>
      </c>
      <c r="J24" s="312">
        <f>分析係数表!G27</f>
        <v>0.16481626532719168</v>
      </c>
      <c r="K24" s="304">
        <f t="shared" si="1"/>
        <v>8.1312188360831844E-4</v>
      </c>
      <c r="L24" s="49"/>
      <c r="M24" s="50"/>
      <c r="N24" s="314">
        <f>分析係数表!I27</f>
        <v>2.2388024205688101E-2</v>
      </c>
      <c r="O24" s="306">
        <f t="shared" si="9"/>
        <v>0.41886549686489249</v>
      </c>
      <c r="P24" s="312">
        <f>分析係数表!C27</f>
        <v>0.18884998044104273</v>
      </c>
      <c r="Q24" s="306">
        <f t="shared" si="10"/>
        <v>7.9102740890362594E-2</v>
      </c>
      <c r="R24" s="306">
        <v>7.9794066929535432E-2</v>
      </c>
      <c r="S24" s="307">
        <f t="shared" si="5"/>
        <v>8.4727572017726308E-2</v>
      </c>
      <c r="T24" s="312">
        <f>分析係数表!F27</f>
        <v>0.29536956526946395</v>
      </c>
      <c r="U24" s="309">
        <f t="shared" si="2"/>
        <v>2.5025946113213019E-2</v>
      </c>
      <c r="V24" s="316">
        <f>分析係数表!D27</f>
        <v>2.042747265118797E-2</v>
      </c>
      <c r="W24" s="287">
        <f t="shared" si="3"/>
        <v>0</v>
      </c>
      <c r="X24" s="312">
        <f>分析係数表!E27</f>
        <v>2.035082172191522E-2</v>
      </c>
      <c r="Y24" s="288">
        <f t="shared" si="4"/>
        <v>0</v>
      </c>
    </row>
    <row r="25" spans="1:25">
      <c r="A25" s="278">
        <v>21</v>
      </c>
      <c r="B25" s="268" t="s">
        <v>90</v>
      </c>
      <c r="C25" s="283"/>
      <c r="D25" s="312">
        <f>投入係数表!R25</f>
        <v>1.1043981030338466E-3</v>
      </c>
      <c r="E25" s="302">
        <f t="shared" si="6"/>
        <v>0.11043981030338465</v>
      </c>
      <c r="F25" s="312">
        <f>分析係数表!C28</f>
        <v>0.2115566871254172</v>
      </c>
      <c r="G25" s="302">
        <f t="shared" si="7"/>
        <v>2.3364280394543573E-2</v>
      </c>
      <c r="H25" s="302">
        <v>4.9692309103993797E-2</v>
      </c>
      <c r="I25" s="302">
        <f t="shared" si="8"/>
        <v>4.9692309103993797E-2</v>
      </c>
      <c r="J25" s="312">
        <f>分析係数表!G28</f>
        <v>0.18177207604774032</v>
      </c>
      <c r="K25" s="304">
        <f t="shared" si="1"/>
        <v>9.0326741894389793E-3</v>
      </c>
      <c r="L25" s="49"/>
      <c r="M25" s="50"/>
      <c r="N25" s="314">
        <f>分析係数表!I28</f>
        <v>7.2231792840574596E-3</v>
      </c>
      <c r="O25" s="306">
        <f t="shared" si="9"/>
        <v>0.13514102682595056</v>
      </c>
      <c r="P25" s="312">
        <f>分析係数表!C28</f>
        <v>0.2115566871254172</v>
      </c>
      <c r="Q25" s="306">
        <f t="shared" si="10"/>
        <v>2.8589987930025235E-2</v>
      </c>
      <c r="R25" s="306">
        <v>3.7322690156450927E-2</v>
      </c>
      <c r="S25" s="307">
        <f t="shared" si="5"/>
        <v>8.7014999260444731E-2</v>
      </c>
      <c r="T25" s="312">
        <f>分析係数表!F28</f>
        <v>0.29628808224417325</v>
      </c>
      <c r="U25" s="309">
        <f t="shared" si="2"/>
        <v>2.5781507257355323E-2</v>
      </c>
      <c r="V25" s="316">
        <f>分析係数表!D28</f>
        <v>3.0551159487848582E-2</v>
      </c>
      <c r="W25" s="287">
        <f t="shared" si="3"/>
        <v>0</v>
      </c>
      <c r="X25" s="312">
        <f>分析係数表!E28</f>
        <v>3.018459578819983E-2</v>
      </c>
      <c r="Y25" s="288">
        <f t="shared" si="4"/>
        <v>0</v>
      </c>
    </row>
    <row r="26" spans="1:25">
      <c r="A26" s="278">
        <v>22</v>
      </c>
      <c r="B26" s="268" t="s">
        <v>64</v>
      </c>
      <c r="C26" s="283"/>
      <c r="D26" s="312">
        <f>投入係数表!R26</f>
        <v>2.5765618754727826E-3</v>
      </c>
      <c r="E26" s="302">
        <f t="shared" si="6"/>
        <v>0.25765618754727826</v>
      </c>
      <c r="F26" s="312">
        <f>分析係数表!C29</f>
        <v>0.4024048564090591</v>
      </c>
      <c r="G26" s="302">
        <f t="shared" si="7"/>
        <v>0.10368210115286811</v>
      </c>
      <c r="H26" s="302">
        <v>0.19350786306526147</v>
      </c>
      <c r="I26" s="302">
        <f t="shared" si="8"/>
        <v>0.19350786306526147</v>
      </c>
      <c r="J26" s="312">
        <f>分析係数表!G29</f>
        <v>0.28848634430593861</v>
      </c>
      <c r="K26" s="304">
        <f t="shared" si="1"/>
        <v>5.5824376010151444E-2</v>
      </c>
      <c r="L26" s="49"/>
      <c r="M26" s="50"/>
      <c r="N26" s="314">
        <f>分析係数表!I29</f>
        <v>7.7130042947109994E-3</v>
      </c>
      <c r="O26" s="306">
        <f t="shared" si="9"/>
        <v>0.1443053369311772</v>
      </c>
      <c r="P26" s="312">
        <f>分析係数表!C29</f>
        <v>0.4024048564090591</v>
      </c>
      <c r="Q26" s="306">
        <f t="shared" si="10"/>
        <v>5.806916838685125E-2</v>
      </c>
      <c r="R26" s="306">
        <v>9.4331780702320095E-2</v>
      </c>
      <c r="S26" s="307">
        <f t="shared" si="5"/>
        <v>0.28783964376758153</v>
      </c>
      <c r="T26" s="312">
        <f>分析係数表!F29</f>
        <v>0.40202182464221792</v>
      </c>
      <c r="U26" s="309">
        <f t="shared" si="2"/>
        <v>0.11571781879180913</v>
      </c>
      <c r="V26" s="316">
        <f>分析係数表!D29</f>
        <v>7.9194780809421356E-2</v>
      </c>
      <c r="W26" s="287">
        <f t="shared" si="3"/>
        <v>0</v>
      </c>
      <c r="X26" s="312">
        <f>分析係数表!E29</f>
        <v>6.5944675090492746E-2</v>
      </c>
      <c r="Y26" s="288">
        <f t="shared" si="4"/>
        <v>0</v>
      </c>
    </row>
    <row r="27" spans="1:25">
      <c r="A27" s="278">
        <v>23</v>
      </c>
      <c r="B27" s="268" t="s">
        <v>91</v>
      </c>
      <c r="C27" s="283"/>
      <c r="D27" s="312">
        <f>投入係数表!R27</f>
        <v>2.1262140946743347E-3</v>
      </c>
      <c r="E27" s="302">
        <f t="shared" si="6"/>
        <v>0.21262140946743346</v>
      </c>
      <c r="F27" s="312">
        <f>分析係数表!C30</f>
        <v>1</v>
      </c>
      <c r="G27" s="302">
        <f t="shared" si="7"/>
        <v>0.21262140946743346</v>
      </c>
      <c r="H27" s="302">
        <v>0.3886234461227302</v>
      </c>
      <c r="I27" s="302">
        <f t="shared" si="8"/>
        <v>0.3886234461227302</v>
      </c>
      <c r="J27" s="312">
        <f>分析係数表!G30</f>
        <v>0.33838967095036887</v>
      </c>
      <c r="K27" s="304">
        <f t="shared" si="1"/>
        <v>0.13150616005706908</v>
      </c>
      <c r="L27" s="49"/>
      <c r="M27" s="50"/>
      <c r="N27" s="314">
        <f>分析係数表!I30</f>
        <v>0</v>
      </c>
      <c r="O27" s="306">
        <f t="shared" si="9"/>
        <v>0</v>
      </c>
      <c r="P27" s="312">
        <f>分析係数表!C30</f>
        <v>1</v>
      </c>
      <c r="Q27" s="306">
        <f t="shared" si="10"/>
        <v>0</v>
      </c>
      <c r="R27" s="306">
        <v>0.13032971300333848</v>
      </c>
      <c r="S27" s="307">
        <f t="shared" si="5"/>
        <v>0.51895315912606865</v>
      </c>
      <c r="T27" s="312">
        <f>分析係数表!F30</f>
        <v>0.46362091424568164</v>
      </c>
      <c r="U27" s="309">
        <f t="shared" si="2"/>
        <v>0.24059753808471265</v>
      </c>
      <c r="V27" s="316">
        <f>分析係数表!D30</f>
        <v>7.3824536053885614E-2</v>
      </c>
      <c r="W27" s="287">
        <f t="shared" si="3"/>
        <v>0</v>
      </c>
      <c r="X27" s="312">
        <f>分析係数表!E30</f>
        <v>5.6949248710145881E-2</v>
      </c>
      <c r="Y27" s="288">
        <f t="shared" si="4"/>
        <v>0</v>
      </c>
    </row>
    <row r="28" spans="1:25">
      <c r="A28" s="278">
        <v>24</v>
      </c>
      <c r="B28" s="268" t="s">
        <v>92</v>
      </c>
      <c r="C28" s="283"/>
      <c r="D28" s="312">
        <f>投入係数表!R28</f>
        <v>9.4418880693073123E-3</v>
      </c>
      <c r="E28" s="302">
        <f t="shared" si="6"/>
        <v>0.94418880693073126</v>
      </c>
      <c r="F28" s="312">
        <f>分析係数表!C31</f>
        <v>0.99932498158227889</v>
      </c>
      <c r="G28" s="302">
        <f t="shared" si="7"/>
        <v>0.94355146209624685</v>
      </c>
      <c r="H28" s="302">
        <v>1.8097801024756035</v>
      </c>
      <c r="I28" s="302">
        <f t="shared" si="8"/>
        <v>1.8097801024756035</v>
      </c>
      <c r="J28" s="312">
        <f>分析係数表!G31</f>
        <v>7.0262508387801376E-2</v>
      </c>
      <c r="K28" s="304">
        <f t="shared" si="1"/>
        <v>0.12715968963026814</v>
      </c>
      <c r="L28" s="49"/>
      <c r="M28" s="50"/>
      <c r="N28" s="314">
        <f>分析係数表!I31</f>
        <v>3.314462019579964E-2</v>
      </c>
      <c r="O28" s="306">
        <f t="shared" si="9"/>
        <v>0.62011447187842916</v>
      </c>
      <c r="P28" s="312">
        <f>分析係数表!C31</f>
        <v>0.99932498158227889</v>
      </c>
      <c r="Q28" s="306">
        <f t="shared" si="10"/>
        <v>0.61969588318881585</v>
      </c>
      <c r="R28" s="306">
        <v>0.857932223905019</v>
      </c>
      <c r="S28" s="307">
        <f t="shared" si="5"/>
        <v>2.6677123263806224</v>
      </c>
      <c r="T28" s="312">
        <f>分析係数表!F31</f>
        <v>0.39948542779773355</v>
      </c>
      <c r="U28" s="309">
        <f t="shared" si="2"/>
        <v>1.06571219994545</v>
      </c>
      <c r="V28" s="316">
        <f>分析係数表!D31</f>
        <v>2.9145126840892164E-3</v>
      </c>
      <c r="W28" s="287">
        <f t="shared" si="3"/>
        <v>0</v>
      </c>
      <c r="X28" s="312">
        <f>分析係数表!E31</f>
        <v>2.9145126840892164E-3</v>
      </c>
      <c r="Y28" s="288">
        <f t="shared" si="4"/>
        <v>0</v>
      </c>
    </row>
    <row r="29" spans="1:25">
      <c r="A29" s="278">
        <v>25</v>
      </c>
      <c r="B29" s="268" t="s">
        <v>1</v>
      </c>
      <c r="C29" s="283"/>
      <c r="D29" s="312">
        <f>投入係数表!R29</f>
        <v>4.2061822069683889E-4</v>
      </c>
      <c r="E29" s="302">
        <f t="shared" si="6"/>
        <v>4.2061822069683889E-2</v>
      </c>
      <c r="F29" s="312">
        <f>分析係数表!C32</f>
        <v>0.9998360837770528</v>
      </c>
      <c r="G29" s="302">
        <f t="shared" si="7"/>
        <v>4.2054927454679952E-2</v>
      </c>
      <c r="H29" s="302">
        <v>9.2314413627826927E-2</v>
      </c>
      <c r="I29" s="302">
        <f t="shared" si="8"/>
        <v>9.2314413627826927E-2</v>
      </c>
      <c r="J29" s="312">
        <f>分析係数表!G32</f>
        <v>0.11380414292785156</v>
      </c>
      <c r="K29" s="304">
        <f t="shared" si="1"/>
        <v>1.0505762722802023E-2</v>
      </c>
      <c r="L29" s="49"/>
      <c r="M29" s="50"/>
      <c r="N29" s="314">
        <f>分析係数表!I32</f>
        <v>7.2296973654795713E-3</v>
      </c>
      <c r="O29" s="306">
        <f t="shared" si="9"/>
        <v>0.13526297592643372</v>
      </c>
      <c r="P29" s="312">
        <f>分析係数表!C32</f>
        <v>0.9998360837770528</v>
      </c>
      <c r="Q29" s="306">
        <f t="shared" si="10"/>
        <v>0.13524080413031525</v>
      </c>
      <c r="R29" s="306">
        <v>0.182633407342011</v>
      </c>
      <c r="S29" s="307">
        <f t="shared" si="5"/>
        <v>0.27494782096983794</v>
      </c>
      <c r="T29" s="312">
        <f>分析係数表!F32</f>
        <v>0.44272670787830282</v>
      </c>
      <c r="U29" s="309">
        <f t="shared" si="2"/>
        <v>0.12172674361628934</v>
      </c>
      <c r="V29" s="316">
        <f>分析係数表!D32</f>
        <v>2.1120085933633119E-2</v>
      </c>
      <c r="W29" s="287">
        <f t="shared" si="3"/>
        <v>0</v>
      </c>
      <c r="X29" s="312">
        <f>分析係数表!E32</f>
        <v>2.1120085933633119E-2</v>
      </c>
      <c r="Y29" s="288">
        <f t="shared" si="4"/>
        <v>0</v>
      </c>
    </row>
    <row r="30" spans="1:25">
      <c r="A30" s="278">
        <v>26</v>
      </c>
      <c r="B30" s="268" t="s">
        <v>2</v>
      </c>
      <c r="C30" s="283"/>
      <c r="D30" s="312">
        <f>投入係数表!R30</f>
        <v>2.8628465283030919E-5</v>
      </c>
      <c r="E30" s="302">
        <f t="shared" si="6"/>
        <v>2.8628465283030919E-3</v>
      </c>
      <c r="F30" s="312">
        <f>分析係数表!C33</f>
        <v>0.99108509199615646</v>
      </c>
      <c r="G30" s="302">
        <f t="shared" si="7"/>
        <v>2.8373245148741468E-3</v>
      </c>
      <c r="H30" s="302">
        <v>7.4171651691332691E-2</v>
      </c>
      <c r="I30" s="302">
        <f t="shared" si="8"/>
        <v>7.4171651691332691E-2</v>
      </c>
      <c r="J30" s="312">
        <f>分析係数表!G33</f>
        <v>0.4529749017181946</v>
      </c>
      <c r="K30" s="304">
        <f t="shared" si="1"/>
        <v>3.3597896635157588E-2</v>
      </c>
      <c r="L30" s="49"/>
      <c r="M30" s="50"/>
      <c r="N30" s="314">
        <f>分析係数表!I33</f>
        <v>7.7168799106917146E-4</v>
      </c>
      <c r="O30" s="306">
        <f t="shared" si="9"/>
        <v>1.4437784720714017E-2</v>
      </c>
      <c r="P30" s="312">
        <f>分析係数表!C33</f>
        <v>0.99108509199615646</v>
      </c>
      <c r="Q30" s="306">
        <f t="shared" si="10"/>
        <v>1.4309073198149553E-2</v>
      </c>
      <c r="R30" s="306">
        <v>8.7063530958186738E-2</v>
      </c>
      <c r="S30" s="307">
        <f t="shared" si="5"/>
        <v>0.16123518264951942</v>
      </c>
      <c r="T30" s="312">
        <f>分析係数表!F33</f>
        <v>0.63278689994307047</v>
      </c>
      <c r="U30" s="309">
        <f t="shared" si="2"/>
        <v>0.10202751139054414</v>
      </c>
      <c r="V30" s="316">
        <f>分析係数表!D33</f>
        <v>8.7702783269007503E-2</v>
      </c>
      <c r="W30" s="287">
        <f t="shared" si="3"/>
        <v>0</v>
      </c>
      <c r="X30" s="312">
        <f>分析係数表!E33</f>
        <v>8.4336323251883824E-2</v>
      </c>
      <c r="Y30" s="288">
        <f t="shared" si="4"/>
        <v>0</v>
      </c>
    </row>
    <row r="31" spans="1:25">
      <c r="A31" s="278">
        <v>27</v>
      </c>
      <c r="B31" s="268" t="s">
        <v>65</v>
      </c>
      <c r="C31" s="283"/>
      <c r="D31" s="312">
        <f>投入係数表!R31</f>
        <v>3.5679876501205146E-2</v>
      </c>
      <c r="E31" s="302">
        <f t="shared" si="6"/>
        <v>3.5679876501205148</v>
      </c>
      <c r="F31" s="312">
        <f>分析係数表!C34</f>
        <v>0.24606089914510665</v>
      </c>
      <c r="G31" s="302">
        <f t="shared" si="7"/>
        <v>0.87794224932729004</v>
      </c>
      <c r="H31" s="302">
        <v>1.0724938713400691</v>
      </c>
      <c r="I31" s="302">
        <f t="shared" si="8"/>
        <v>1.0724938713400691</v>
      </c>
      <c r="J31" s="312">
        <f>分析係数表!G34</f>
        <v>0.43749758717185111</v>
      </c>
      <c r="K31" s="304">
        <f t="shared" si="1"/>
        <v>0.46921348096787796</v>
      </c>
      <c r="L31" s="49"/>
      <c r="M31" s="50"/>
      <c r="N31" s="314">
        <f>分析係数表!I34</f>
        <v>0.137069350800852</v>
      </c>
      <c r="O31" s="306">
        <f t="shared" si="9"/>
        <v>2.5644791697857867</v>
      </c>
      <c r="P31" s="312">
        <f>分析係数表!C34</f>
        <v>0.24606089914510665</v>
      </c>
      <c r="Q31" s="306">
        <f t="shared" si="10"/>
        <v>0.63101805035638725</v>
      </c>
      <c r="R31" s="306">
        <v>0.70196090651180831</v>
      </c>
      <c r="S31" s="307">
        <f t="shared" si="5"/>
        <v>1.7744547778518776</v>
      </c>
      <c r="T31" s="312">
        <f>分析係数表!F34</f>
        <v>0.68044247766447119</v>
      </c>
      <c r="U31" s="309">
        <f t="shared" si="2"/>
        <v>1.2074144055450904</v>
      </c>
      <c r="V31" s="316">
        <f>分析係数表!D34</f>
        <v>0.15389009392691583</v>
      </c>
      <c r="W31" s="287">
        <f t="shared" si="3"/>
        <v>0</v>
      </c>
      <c r="X31" s="312">
        <f>分析係数表!E34</f>
        <v>0.1433320704064108</v>
      </c>
      <c r="Y31" s="288">
        <f t="shared" si="4"/>
        <v>0</v>
      </c>
    </row>
    <row r="32" spans="1:25">
      <c r="A32" s="278">
        <v>28</v>
      </c>
      <c r="B32" s="268" t="s">
        <v>66</v>
      </c>
      <c r="C32" s="283"/>
      <c r="D32" s="312">
        <f>投入係数表!R32</f>
        <v>7.1207801917446516E-3</v>
      </c>
      <c r="E32" s="302">
        <f t="shared" si="6"/>
        <v>0.71207801917446512</v>
      </c>
      <c r="F32" s="312">
        <f>分析係数表!C35</f>
        <v>0.75377646979277246</v>
      </c>
      <c r="G32" s="302">
        <f t="shared" si="7"/>
        <v>0.53674765551035841</v>
      </c>
      <c r="H32" s="302">
        <v>0.85082914988845193</v>
      </c>
      <c r="I32" s="302">
        <f t="shared" si="8"/>
        <v>0.85082914988845193</v>
      </c>
      <c r="J32" s="312">
        <f>分析係数表!G35</f>
        <v>0.30282397072447498</v>
      </c>
      <c r="K32" s="304">
        <f t="shared" si="1"/>
        <v>0.25765146157735053</v>
      </c>
      <c r="L32" s="49"/>
      <c r="M32" s="50"/>
      <c r="N32" s="314">
        <f>分析係数表!I35</f>
        <v>5.7629969222324183E-2</v>
      </c>
      <c r="O32" s="306">
        <f t="shared" si="9"/>
        <v>1.0782195637649998</v>
      </c>
      <c r="P32" s="312">
        <f>分析係数表!C35</f>
        <v>0.75377646979277246</v>
      </c>
      <c r="Q32" s="306">
        <f t="shared" si="10"/>
        <v>0.81273653643628474</v>
      </c>
      <c r="R32" s="306">
        <v>1.2605536446760741</v>
      </c>
      <c r="S32" s="307">
        <f t="shared" si="5"/>
        <v>2.111382794564526</v>
      </c>
      <c r="T32" s="312">
        <f>分析係数表!F35</f>
        <v>0.60548890850388704</v>
      </c>
      <c r="U32" s="309">
        <f t="shared" si="2"/>
        <v>1.2784188637147615</v>
      </c>
      <c r="V32" s="316">
        <f>分析係数表!D35</f>
        <v>4.0363234612300396E-2</v>
      </c>
      <c r="W32" s="287">
        <f t="shared" si="3"/>
        <v>0</v>
      </c>
      <c r="X32" s="312">
        <f>分析係数表!E35</f>
        <v>3.9154079363329694E-2</v>
      </c>
      <c r="Y32" s="288">
        <f t="shared" si="4"/>
        <v>0</v>
      </c>
    </row>
    <row r="33" spans="1:25">
      <c r="A33" s="278">
        <v>29</v>
      </c>
      <c r="B33" s="268" t="s">
        <v>93</v>
      </c>
      <c r="C33" s="283"/>
      <c r="D33" s="312">
        <f>投入係数表!R33</f>
        <v>2.5732585910170484E-3</v>
      </c>
      <c r="E33" s="302">
        <f t="shared" si="6"/>
        <v>0.25732585910170486</v>
      </c>
      <c r="F33" s="312">
        <f>分析係数表!C36</f>
        <v>0.99118010215945485</v>
      </c>
      <c r="G33" s="302">
        <f t="shared" si="7"/>
        <v>0.25505627131269731</v>
      </c>
      <c r="H33" s="302">
        <v>0.51391549894178834</v>
      </c>
      <c r="I33" s="302">
        <f t="shared" si="8"/>
        <v>0.51391549894178834</v>
      </c>
      <c r="J33" s="312">
        <f>分析係数表!G36</f>
        <v>5.8650173764370726E-2</v>
      </c>
      <c r="K33" s="304">
        <f t="shared" si="1"/>
        <v>3.0141233313139167E-2</v>
      </c>
      <c r="L33" s="49"/>
      <c r="M33" s="50"/>
      <c r="N33" s="314">
        <f>分析係数表!I36</f>
        <v>0.2375179181177472</v>
      </c>
      <c r="O33" s="306">
        <f t="shared" si="9"/>
        <v>4.4438070940368295</v>
      </c>
      <c r="P33" s="312">
        <f>分析係数表!C36</f>
        <v>0.99118010215945485</v>
      </c>
      <c r="Q33" s="306">
        <f t="shared" si="10"/>
        <v>4.4046131694443345</v>
      </c>
      <c r="R33" s="306">
        <v>4.815673627954328</v>
      </c>
      <c r="S33" s="307">
        <f t="shared" si="5"/>
        <v>5.3295891268961162</v>
      </c>
      <c r="T33" s="312">
        <f>分析係数表!F36</f>
        <v>0.81306518983088305</v>
      </c>
      <c r="U33" s="309">
        <f t="shared" si="2"/>
        <v>4.3333033951804012</v>
      </c>
      <c r="V33" s="316">
        <f>分析係数表!D36</f>
        <v>1.5774342104513773E-2</v>
      </c>
      <c r="W33" s="287">
        <f t="shared" si="3"/>
        <v>0</v>
      </c>
      <c r="X33" s="312">
        <f>分析係数表!E36</f>
        <v>1.3229670821596217E-2</v>
      </c>
      <c r="Y33" s="288">
        <f t="shared" si="4"/>
        <v>0</v>
      </c>
    </row>
    <row r="34" spans="1:25">
      <c r="A34" s="278">
        <v>30</v>
      </c>
      <c r="B34" s="268" t="s">
        <v>94</v>
      </c>
      <c r="C34" s="283"/>
      <c r="D34" s="312">
        <f>投入係数表!R34</f>
        <v>1.367779983637731E-2</v>
      </c>
      <c r="E34" s="302">
        <f t="shared" si="6"/>
        <v>1.3677799836377311</v>
      </c>
      <c r="F34" s="312">
        <f>分析係数表!C37</f>
        <v>0.58105140483022077</v>
      </c>
      <c r="G34" s="302">
        <f t="shared" si="7"/>
        <v>0.79475048099136003</v>
      </c>
      <c r="H34" s="302">
        <v>1.2149074716516122</v>
      </c>
      <c r="I34" s="302">
        <f t="shared" si="8"/>
        <v>1.2149074716516122</v>
      </c>
      <c r="J34" s="312">
        <f>分析係数表!G37</f>
        <v>0.40235165952905672</v>
      </c>
      <c r="K34" s="304">
        <f t="shared" si="1"/>
        <v>0.48882003739327656</v>
      </c>
      <c r="L34" s="49"/>
      <c r="M34" s="50"/>
      <c r="N34" s="314">
        <f>分析係数表!I37</f>
        <v>4.2719417558337268E-2</v>
      </c>
      <c r="O34" s="306">
        <f t="shared" si="9"/>
        <v>0.79925275660571782</v>
      </c>
      <c r="P34" s="312">
        <f>分析係数表!C37</f>
        <v>0.58105140483022077</v>
      </c>
      <c r="Q34" s="306">
        <f t="shared" si="10"/>
        <v>0.46440693704017888</v>
      </c>
      <c r="R34" s="306">
        <v>0.62711578854422834</v>
      </c>
      <c r="S34" s="307">
        <f t="shared" si="5"/>
        <v>1.8420232601958406</v>
      </c>
      <c r="T34" s="312">
        <f>分析係数表!F37</f>
        <v>0.63403708963374472</v>
      </c>
      <c r="U34" s="309">
        <f t="shared" si="2"/>
        <v>1.1679110669322328</v>
      </c>
      <c r="V34" s="316">
        <f>分析係数表!D37</f>
        <v>7.9200513574427991E-2</v>
      </c>
      <c r="W34" s="287">
        <f t="shared" si="3"/>
        <v>0</v>
      </c>
      <c r="X34" s="312">
        <f>分析係数表!E37</f>
        <v>7.3600662533244779E-2</v>
      </c>
      <c r="Y34" s="288">
        <f t="shared" si="4"/>
        <v>0</v>
      </c>
    </row>
    <row r="35" spans="1:25">
      <c r="A35" s="278">
        <v>31</v>
      </c>
      <c r="B35" s="268" t="s">
        <v>95</v>
      </c>
      <c r="C35" s="283"/>
      <c r="D35" s="312">
        <f>投入係数表!R35</f>
        <v>9.6004457231825598E-3</v>
      </c>
      <c r="E35" s="302">
        <f t="shared" si="6"/>
        <v>0.96004457231825602</v>
      </c>
      <c r="F35" s="312">
        <f>分析係数表!C38</f>
        <v>0.47456671407271833</v>
      </c>
      <c r="G35" s="302">
        <f t="shared" si="7"/>
        <v>0.45560519804842298</v>
      </c>
      <c r="H35" s="302">
        <v>0.73203259174162572</v>
      </c>
      <c r="I35" s="302">
        <f t="shared" si="8"/>
        <v>0.73203259174162572</v>
      </c>
      <c r="J35" s="312">
        <f>分析係数表!G38</f>
        <v>0.18003386475673192</v>
      </c>
      <c r="K35" s="304">
        <f t="shared" si="1"/>
        <v>0.13179065661913178</v>
      </c>
      <c r="L35" s="49"/>
      <c r="M35" s="50"/>
      <c r="N35" s="314">
        <f>分析係数表!I38</f>
        <v>5.150358926080905E-2</v>
      </c>
      <c r="O35" s="306">
        <f t="shared" si="9"/>
        <v>0.96359894503656451</v>
      </c>
      <c r="P35" s="312">
        <f>分析係数表!C38</f>
        <v>0.47456671407271833</v>
      </c>
      <c r="Q35" s="306">
        <f t="shared" si="10"/>
        <v>0.45729198502994034</v>
      </c>
      <c r="R35" s="306">
        <v>0.63894419740124997</v>
      </c>
      <c r="S35" s="307">
        <f t="shared" si="5"/>
        <v>1.3709767891428757</v>
      </c>
      <c r="T35" s="312">
        <f>分析係数表!F38</f>
        <v>0.4997199825516766</v>
      </c>
      <c r="U35" s="309">
        <f t="shared" si="2"/>
        <v>0.6851044971492315</v>
      </c>
      <c r="V35" s="316">
        <f>分析係数表!D38</f>
        <v>3.5590827435143364E-2</v>
      </c>
      <c r="W35" s="287">
        <f t="shared" si="3"/>
        <v>0</v>
      </c>
      <c r="X35" s="312">
        <f>分析係数表!E38</f>
        <v>3.1059891839156476E-2</v>
      </c>
      <c r="Y35" s="288">
        <f t="shared" si="4"/>
        <v>0</v>
      </c>
    </row>
    <row r="36" spans="1:25">
      <c r="A36" s="278">
        <v>32</v>
      </c>
      <c r="B36" s="268" t="s">
        <v>67</v>
      </c>
      <c r="C36" s="283"/>
      <c r="D36" s="312">
        <f>投入係数表!R36</f>
        <v>0</v>
      </c>
      <c r="E36" s="302">
        <f t="shared" si="6"/>
        <v>0</v>
      </c>
      <c r="F36" s="312">
        <f>分析係数表!C39</f>
        <v>1</v>
      </c>
      <c r="G36" s="302">
        <f t="shared" si="7"/>
        <v>0</v>
      </c>
      <c r="H36" s="302">
        <v>5.1970154741009654E-2</v>
      </c>
      <c r="I36" s="302">
        <f t="shared" si="8"/>
        <v>5.1970154741009654E-2</v>
      </c>
      <c r="J36" s="312">
        <f>分析係数表!G39</f>
        <v>0.33345520667958617</v>
      </c>
      <c r="K36" s="304">
        <f t="shared" si="1"/>
        <v>1.7329718690333448E-2</v>
      </c>
      <c r="L36" s="49"/>
      <c r="M36" s="50"/>
      <c r="N36" s="314">
        <f>分析係数表!I39</f>
        <v>5.0851604954235139E-3</v>
      </c>
      <c r="O36" s="306">
        <f t="shared" si="9"/>
        <v>9.5140073906661515E-2</v>
      </c>
      <c r="P36" s="312">
        <f>分析係数表!C39</f>
        <v>1</v>
      </c>
      <c r="Q36" s="306">
        <f t="shared" si="10"/>
        <v>9.5140073906661515E-2</v>
      </c>
      <c r="R36" s="306">
        <v>9.9448442610717808E-2</v>
      </c>
      <c r="S36" s="307">
        <f t="shared" si="5"/>
        <v>0.15141859735172747</v>
      </c>
      <c r="T36" s="312">
        <f>分析係数表!F39</f>
        <v>0.70859596344355691</v>
      </c>
      <c r="U36" s="309">
        <f t="shared" si="2"/>
        <v>0.10729460687371933</v>
      </c>
      <c r="V36" s="316">
        <f>分析係数表!D39</f>
        <v>4.8027598057070089E-2</v>
      </c>
      <c r="W36" s="287">
        <f t="shared" si="3"/>
        <v>0</v>
      </c>
      <c r="X36" s="312">
        <f>分析係数表!E39</f>
        <v>4.8027598057070089E-2</v>
      </c>
      <c r="Y36" s="288">
        <f t="shared" si="4"/>
        <v>0</v>
      </c>
    </row>
    <row r="37" spans="1:25">
      <c r="A37" s="278">
        <v>33</v>
      </c>
      <c r="B37" s="268" t="s">
        <v>96</v>
      </c>
      <c r="C37" s="283"/>
      <c r="D37" s="312">
        <f>投入係数表!R37</f>
        <v>1.0691630688393469E-3</v>
      </c>
      <c r="E37" s="302">
        <f t="shared" si="6"/>
        <v>0.10691630688393469</v>
      </c>
      <c r="F37" s="312">
        <f>分析係数表!C40</f>
        <v>0.78927678494152065</v>
      </c>
      <c r="G37" s="302">
        <f t="shared" si="7"/>
        <v>8.4386558955172941E-2</v>
      </c>
      <c r="H37" s="302">
        <v>0.10890290703059738</v>
      </c>
      <c r="I37" s="302">
        <f t="shared" si="8"/>
        <v>0.10890290703059738</v>
      </c>
      <c r="J37" s="312">
        <f>分析係数表!G40</f>
        <v>0.52314226927728547</v>
      </c>
      <c r="K37" s="304">
        <f t="shared" si="1"/>
        <v>5.6971713914879957E-2</v>
      </c>
      <c r="L37" s="49"/>
      <c r="M37" s="50"/>
      <c r="N37" s="314">
        <f>分析係数表!I40</f>
        <v>3.428475595158087E-2</v>
      </c>
      <c r="O37" s="306">
        <f t="shared" si="9"/>
        <v>0.64144567669807562</v>
      </c>
      <c r="P37" s="312">
        <f>分析係数表!C40</f>
        <v>0.78927678494152065</v>
      </c>
      <c r="Q37" s="306">
        <f t="shared" si="10"/>
        <v>0.50627818141889525</v>
      </c>
      <c r="R37" s="306">
        <v>0.51676378084864538</v>
      </c>
      <c r="S37" s="307">
        <f t="shared" si="5"/>
        <v>0.62566668787924273</v>
      </c>
      <c r="T37" s="312">
        <f>分析係数表!F40</f>
        <v>0.70623799726049996</v>
      </c>
      <c r="U37" s="309">
        <f t="shared" si="2"/>
        <v>0.44186958860044673</v>
      </c>
      <c r="V37" s="316">
        <f>分析係数表!D40</f>
        <v>9.0697433955161888E-2</v>
      </c>
      <c r="W37" s="287">
        <f t="shared" si="3"/>
        <v>0</v>
      </c>
      <c r="X37" s="312">
        <f>分析係数表!E40</f>
        <v>9.0562666353757981E-2</v>
      </c>
      <c r="Y37" s="288">
        <f t="shared" si="4"/>
        <v>0</v>
      </c>
    </row>
    <row r="38" spans="1:25">
      <c r="A38" s="278">
        <v>34</v>
      </c>
      <c r="B38" s="268" t="s">
        <v>97</v>
      </c>
      <c r="C38" s="283"/>
      <c r="D38" s="312">
        <f>投入係数表!R38</f>
        <v>0</v>
      </c>
      <c r="E38" s="302">
        <f t="shared" si="6"/>
        <v>0</v>
      </c>
      <c r="F38" s="312">
        <f>分析係数表!C41</f>
        <v>0.99594790611943085</v>
      </c>
      <c r="G38" s="302">
        <f t="shared" si="7"/>
        <v>0</v>
      </c>
      <c r="H38" s="302">
        <v>2.1809485228387513E-3</v>
      </c>
      <c r="I38" s="302">
        <f t="shared" si="8"/>
        <v>2.1809485228387513E-3</v>
      </c>
      <c r="J38" s="312">
        <f>分析係数表!G41</f>
        <v>0.50896339569449323</v>
      </c>
      <c r="K38" s="304">
        <f t="shared" si="1"/>
        <v>1.1100229660188999E-3</v>
      </c>
      <c r="L38" s="49"/>
      <c r="M38" s="50"/>
      <c r="N38" s="314">
        <f>分析係数表!I41</f>
        <v>5.504775199299148E-2</v>
      </c>
      <c r="O38" s="306">
        <f t="shared" si="9"/>
        <v>1.0299079444438661</v>
      </c>
      <c r="P38" s="312">
        <f>分析係数表!C41</f>
        <v>0.99594790611943085</v>
      </c>
      <c r="Q38" s="306">
        <f t="shared" si="10"/>
        <v>1.0257346607646356</v>
      </c>
      <c r="R38" s="306">
        <v>1.0425262542292677</v>
      </c>
      <c r="S38" s="307">
        <f t="shared" si="5"/>
        <v>1.0447072027521065</v>
      </c>
      <c r="T38" s="312">
        <f>分析係数表!F41</f>
        <v>0.58132099287543681</v>
      </c>
      <c r="U38" s="309">
        <f t="shared" si="2"/>
        <v>0.60731022836797477</v>
      </c>
      <c r="V38" s="316">
        <f>分析係数表!D41</f>
        <v>0.12149342216939719</v>
      </c>
      <c r="W38" s="287">
        <f t="shared" si="3"/>
        <v>0</v>
      </c>
      <c r="X38" s="312">
        <f>分析係数表!E41</f>
        <v>0.11755967401821014</v>
      </c>
      <c r="Y38" s="288">
        <f t="shared" si="4"/>
        <v>0</v>
      </c>
    </row>
    <row r="39" spans="1:25">
      <c r="A39" s="278">
        <v>35</v>
      </c>
      <c r="B39" s="268" t="s">
        <v>3</v>
      </c>
      <c r="C39" s="283"/>
      <c r="D39" s="312">
        <f>投入係数表!R39</f>
        <v>4.5365106525418222E-4</v>
      </c>
      <c r="E39" s="302">
        <f>$C$20*D39</f>
        <v>4.5365106525418225E-2</v>
      </c>
      <c r="F39" s="312">
        <f>分析係数表!C42</f>
        <v>0.9655414908579466</v>
      </c>
      <c r="G39" s="302">
        <f>E39*F39</f>
        <v>4.3801892587481878E-2</v>
      </c>
      <c r="H39" s="302">
        <v>7.4799737675256078E-2</v>
      </c>
      <c r="I39" s="302">
        <f>C39+H39</f>
        <v>7.4799737675256078E-2</v>
      </c>
      <c r="J39" s="312">
        <f>分析係数表!G42</f>
        <v>0.53299358903562055</v>
      </c>
      <c r="K39" s="304">
        <f>I39*J39</f>
        <v>3.9867780642457662E-2</v>
      </c>
      <c r="L39" s="49"/>
      <c r="M39" s="50"/>
      <c r="N39" s="314">
        <f>分析係数表!I42</f>
        <v>1.3420289237220641E-2</v>
      </c>
      <c r="O39" s="306">
        <f t="shared" si="9"/>
        <v>0.25108495809070974</v>
      </c>
      <c r="P39" s="312">
        <f>分析係数表!C42</f>
        <v>0.9655414908579466</v>
      </c>
      <c r="Q39" s="306">
        <f>O39*P39</f>
        <v>0.24243294476690894</v>
      </c>
      <c r="R39" s="306">
        <v>0.26053134610982426</v>
      </c>
      <c r="S39" s="307">
        <f>I39+R39</f>
        <v>0.33533108378508036</v>
      </c>
      <c r="T39" s="312">
        <f>分析係数表!F42</f>
        <v>0.58706867988829459</v>
      </c>
      <c r="U39" s="309">
        <f>S39*T39</f>
        <v>0.19686237668321824</v>
      </c>
      <c r="V39" s="316">
        <f>分析係数表!D42</f>
        <v>0.12536880137580664</v>
      </c>
      <c r="W39" s="287">
        <f>ROUND(S39*V39,0)</f>
        <v>0</v>
      </c>
      <c r="X39" s="312">
        <f>分析係数表!E42</f>
        <v>0.11770088827882173</v>
      </c>
      <c r="Y39" s="288">
        <f>ROUND(S39*X39,0)</f>
        <v>0</v>
      </c>
    </row>
    <row r="40" spans="1:25">
      <c r="A40" s="278">
        <v>36</v>
      </c>
      <c r="B40" s="268" t="s">
        <v>98</v>
      </c>
      <c r="C40" s="283"/>
      <c r="D40" s="312">
        <f>投入係数表!R40</f>
        <v>4.142318707490858E-2</v>
      </c>
      <c r="E40" s="302">
        <f>$C$20*D40</f>
        <v>4.1423187074908583</v>
      </c>
      <c r="F40" s="312">
        <f>分析係数表!C43</f>
        <v>0.68354347123018677</v>
      </c>
      <c r="G40" s="302">
        <f>E40*F40</f>
        <v>2.8314549082600418</v>
      </c>
      <c r="H40" s="302">
        <v>4.149755894164743</v>
      </c>
      <c r="I40" s="302">
        <f>C40+H40</f>
        <v>4.149755894164743</v>
      </c>
      <c r="J40" s="312">
        <f>分析係数表!G43</f>
        <v>0.37257380440005849</v>
      </c>
      <c r="K40" s="304">
        <f>I40*J40</f>
        <v>1.5460903408205249</v>
      </c>
      <c r="L40" s="49"/>
      <c r="M40" s="50"/>
      <c r="N40" s="314">
        <f>分析係数表!I43</f>
        <v>1.4147055315786071E-2</v>
      </c>
      <c r="O40" s="306">
        <f t="shared" si="9"/>
        <v>0.2646822827945805</v>
      </c>
      <c r="P40" s="312">
        <f>分析係数表!C43</f>
        <v>0.68354347123018677</v>
      </c>
      <c r="Q40" s="306">
        <f>O40*P40</f>
        <v>0.18092184635453751</v>
      </c>
      <c r="R40" s="306">
        <v>0.85565881537113753</v>
      </c>
      <c r="S40" s="307">
        <f>I40+R40</f>
        <v>5.0054147095358807</v>
      </c>
      <c r="T40" s="312">
        <f>分析係数表!F43</f>
        <v>0.62240825035949521</v>
      </c>
      <c r="U40" s="309">
        <f>S40*T40</f>
        <v>3.1154114116859084</v>
      </c>
      <c r="V40" s="316">
        <f>分析係数表!D43</f>
        <v>0.13048156468325811</v>
      </c>
      <c r="W40" s="287">
        <f>ROUND(S40*V40,0)</f>
        <v>1</v>
      </c>
      <c r="X40" s="312">
        <f>分析係数表!E43</f>
        <v>0.11291103502841897</v>
      </c>
      <c r="Y40" s="288">
        <f>ROUND(S40*X40,0)</f>
        <v>1</v>
      </c>
    </row>
    <row r="41" spans="1:25">
      <c r="A41" s="278">
        <v>37</v>
      </c>
      <c r="B41" s="268" t="s">
        <v>99</v>
      </c>
      <c r="C41" s="283"/>
      <c r="D41" s="312">
        <f>投入係数表!R41</f>
        <v>2.0590473107410699E-4</v>
      </c>
      <c r="E41" s="302">
        <f>$C$20*D41</f>
        <v>2.05904731074107E-2</v>
      </c>
      <c r="F41" s="312">
        <f>分析係数表!C44</f>
        <v>0.55987382763194615</v>
      </c>
      <c r="G41" s="302">
        <f>E41*F41</f>
        <v>1.152806699139868E-2</v>
      </c>
      <c r="H41" s="302">
        <v>2.2529702751517999E-2</v>
      </c>
      <c r="I41" s="302">
        <f>C41+H41</f>
        <v>2.2529702751517999E-2</v>
      </c>
      <c r="J41" s="312">
        <f>分析係数表!G44</f>
        <v>0.32381925449611038</v>
      </c>
      <c r="K41" s="304">
        <f>I41*J41</f>
        <v>7.2955515490155248E-3</v>
      </c>
      <c r="L41" s="49"/>
      <c r="M41" s="50"/>
      <c r="N41" s="314">
        <f>分析係数表!I44</f>
        <v>0.11509284654657072</v>
      </c>
      <c r="O41" s="306">
        <f t="shared" si="9"/>
        <v>2.1533129458595059</v>
      </c>
      <c r="P41" s="312">
        <f>分析係数表!C44</f>
        <v>0.55987382763194615</v>
      </c>
      <c r="Q41" s="306">
        <f>O41*P41</f>
        <v>1.2055835610877832</v>
      </c>
      <c r="R41" s="306">
        <v>1.2380026236536885</v>
      </c>
      <c r="S41" s="307">
        <f>I41+R41</f>
        <v>1.2605323264052064</v>
      </c>
      <c r="T41" s="312">
        <f>分析係数表!F44</f>
        <v>0.5344179716450459</v>
      </c>
      <c r="U41" s="309">
        <f>S41*T41</f>
        <v>0.6736511290704813</v>
      </c>
      <c r="V41" s="316">
        <f>分析係数表!D44</f>
        <v>0.19836337849438287</v>
      </c>
      <c r="W41" s="287">
        <f>ROUND(S41*V41,0)</f>
        <v>0</v>
      </c>
      <c r="X41" s="312">
        <f>分析係数表!E44</f>
        <v>0.16230318686650563</v>
      </c>
      <c r="Y41" s="288">
        <f>ROUND(S41*X41,0)</f>
        <v>0</v>
      </c>
    </row>
    <row r="42" spans="1:25">
      <c r="A42" s="278">
        <v>38</v>
      </c>
      <c r="B42" s="268" t="s">
        <v>4</v>
      </c>
      <c r="C42" s="283"/>
      <c r="D42" s="312">
        <f>投入係数表!R42</f>
        <v>9.5795249216295761E-4</v>
      </c>
      <c r="E42" s="302">
        <f>$C$20*D42</f>
        <v>9.5795249216295758E-2</v>
      </c>
      <c r="F42" s="312">
        <f>分析係数表!C45</f>
        <v>1</v>
      </c>
      <c r="G42" s="302">
        <f>E42*F42</f>
        <v>9.5795249216295758E-2</v>
      </c>
      <c r="H42" s="302">
        <v>0.12396649603979369</v>
      </c>
      <c r="I42" s="302">
        <f>C42+H42</f>
        <v>0.12396649603979369</v>
      </c>
      <c r="J42" s="312">
        <f>分析係数表!G45</f>
        <v>0</v>
      </c>
      <c r="K42" s="304">
        <f>I42*J42</f>
        <v>0</v>
      </c>
      <c r="L42" s="49"/>
      <c r="M42" s="50"/>
      <c r="N42" s="314">
        <f>分析係数表!I45</f>
        <v>0</v>
      </c>
      <c r="O42" s="306">
        <f t="shared" si="9"/>
        <v>0</v>
      </c>
      <c r="P42" s="312">
        <f>分析係数表!C45</f>
        <v>1</v>
      </c>
      <c r="Q42" s="306">
        <f>O42*P42</f>
        <v>0</v>
      </c>
      <c r="R42" s="306">
        <v>2.1135653412484742E-2</v>
      </c>
      <c r="S42" s="307">
        <f>I42+R42</f>
        <v>0.14510214945227842</v>
      </c>
      <c r="T42" s="312">
        <f>分析係数表!F45</f>
        <v>0</v>
      </c>
      <c r="U42" s="309">
        <f>S42*T42</f>
        <v>0</v>
      </c>
      <c r="V42" s="316">
        <f>分析係数表!D45</f>
        <v>0</v>
      </c>
      <c r="W42" s="287">
        <f>ROUND(S42*V42,0)</f>
        <v>0</v>
      </c>
      <c r="X42" s="312">
        <f>分析係数表!E45</f>
        <v>0</v>
      </c>
      <c r="Y42" s="288">
        <f>ROUND(S42*X42,0)</f>
        <v>0</v>
      </c>
    </row>
    <row r="43" spans="1:25">
      <c r="A43" s="278">
        <v>39</v>
      </c>
      <c r="B43" s="268" t="s">
        <v>5</v>
      </c>
      <c r="C43" s="283"/>
      <c r="D43" s="312">
        <f>投入係数表!R43</f>
        <v>6.2751393710766615E-3</v>
      </c>
      <c r="E43" s="302">
        <f>$C$20*D43</f>
        <v>0.62751393710766612</v>
      </c>
      <c r="F43" s="312">
        <f>分析係数表!C46</f>
        <v>0.63561708735819755</v>
      </c>
      <c r="G43" s="302">
        <f>E43*F43</f>
        <v>0.39885858098104993</v>
      </c>
      <c r="H43" s="302">
        <v>0.51203992063311521</v>
      </c>
      <c r="I43" s="302">
        <f>C43+H43</f>
        <v>0.51203992063311521</v>
      </c>
      <c r="J43" s="312">
        <f>分析係数表!G46</f>
        <v>7.4261727822867345E-3</v>
      </c>
      <c r="K43" s="304">
        <f>I43*J43</f>
        <v>3.8024969220498998E-3</v>
      </c>
      <c r="L43" s="49"/>
      <c r="M43" s="50"/>
      <c r="N43" s="314">
        <f>分析係数表!I46</f>
        <v>7.1346566917706757E-6</v>
      </c>
      <c r="O43" s="306">
        <f t="shared" si="9"/>
        <v>1.3348482620452408E-4</v>
      </c>
      <c r="P43" s="312">
        <f>分析係数表!C46</f>
        <v>0.63561708735819755</v>
      </c>
      <c r="Q43" s="306">
        <f>O43*P43</f>
        <v>8.4845236438634803E-5</v>
      </c>
      <c r="R43" s="306">
        <v>4.2448531859813406E-2</v>
      </c>
      <c r="S43" s="307">
        <f>I43+R43</f>
        <v>0.55448845249292866</v>
      </c>
      <c r="T43" s="312">
        <f>分析係数表!F46</f>
        <v>0.64740426293918441</v>
      </c>
      <c r="U43" s="309">
        <f>S43*T43</f>
        <v>0.35897818789447344</v>
      </c>
      <c r="V43" s="316">
        <f>分析係数表!D46</f>
        <v>3.6867524451068895E-3</v>
      </c>
      <c r="W43" s="287">
        <f>ROUND(S43*V43,0)</f>
        <v>0</v>
      </c>
      <c r="X43" s="312">
        <f>分析係数表!E46</f>
        <v>3.6024838177901608E-3</v>
      </c>
      <c r="Y43" s="288">
        <f>ROUND(S43*X43,0)</f>
        <v>0</v>
      </c>
    </row>
    <row r="44" spans="1:25">
      <c r="A44" s="279">
        <v>40</v>
      </c>
      <c r="B44" s="276" t="s">
        <v>298</v>
      </c>
      <c r="C44" s="289">
        <f>SUM(C5:C43)</f>
        <v>100</v>
      </c>
      <c r="D44" s="313">
        <f>投入係数表!R44</f>
        <v>0.55487691411570528</v>
      </c>
      <c r="E44" s="303">
        <f>SUM(E5:E43)</f>
        <v>55.487691411570502</v>
      </c>
      <c r="F44" s="313">
        <f>分析係数表!C47</f>
        <v>0.59941121331825653</v>
      </c>
      <c r="G44" s="303">
        <f>SUM(G5:G43)</f>
        <v>22.659084956188728</v>
      </c>
      <c r="H44" s="303">
        <f>SUM(H5:H43)</f>
        <v>32.742895179581112</v>
      </c>
      <c r="I44" s="303">
        <f>SUM(I6:I43)</f>
        <v>132.7417335231745</v>
      </c>
      <c r="J44" s="313">
        <f>分析係数表!G47</f>
        <v>0.26745444124294698</v>
      </c>
      <c r="K44" s="305">
        <f>SUM(K5:K43)</f>
        <v>30.924554032936488</v>
      </c>
      <c r="L44" s="318">
        <f>'データ入力（最終需要額等）'!$H$32</f>
        <v>0.60499999999999998</v>
      </c>
      <c r="M44" s="303">
        <f>K44*L44</f>
        <v>18.709355189926576</v>
      </c>
      <c r="N44" s="315">
        <f>分析係数表!I47</f>
        <v>1</v>
      </c>
      <c r="O44" s="303">
        <f>SUM(O5:O43)</f>
        <v>18.70935518992658</v>
      </c>
      <c r="P44" s="313">
        <f>分析係数表!C47</f>
        <v>0.59941121331825653</v>
      </c>
      <c r="Q44" s="303">
        <f>SUM(Q5:Q43)</f>
        <v>11.638251611631004</v>
      </c>
      <c r="R44" s="303">
        <f>SUM(R5:R43)</f>
        <v>14.541577416202392</v>
      </c>
      <c r="S44" s="308">
        <f>SUM(S5:S43)</f>
        <v>147.28447259578351</v>
      </c>
      <c r="T44" s="313">
        <f>分析係数表!F47</f>
        <v>0.52032812004185636</v>
      </c>
      <c r="U44" s="310">
        <f>SUM(U5:U43)</f>
        <v>66.64605902086204</v>
      </c>
      <c r="V44" s="317">
        <f>分析係数表!D47</f>
        <v>6.7043132898265148E-2</v>
      </c>
      <c r="W44" s="290">
        <f>SUM(W5:W43)</f>
        <v>5</v>
      </c>
      <c r="X44" s="313">
        <f>分析係数表!E47</f>
        <v>6.0489972943054145E-2</v>
      </c>
      <c r="Y44" s="291">
        <f>SUM(Y5:Y43)</f>
        <v>5</v>
      </c>
    </row>
    <row r="45" spans="1:25">
      <c r="B45" s="292" t="s">
        <v>299</v>
      </c>
      <c r="C45" s="104" t="s">
        <v>300</v>
      </c>
      <c r="D45" s="104" t="s">
        <v>301</v>
      </c>
      <c r="E45" s="104"/>
      <c r="F45" s="104" t="s">
        <v>131</v>
      </c>
      <c r="G45" s="104"/>
      <c r="H45" s="104" t="s">
        <v>302</v>
      </c>
      <c r="I45" s="104"/>
      <c r="J45" s="104" t="s">
        <v>131</v>
      </c>
      <c r="K45" s="104"/>
      <c r="L45" s="104" t="s">
        <v>300</v>
      </c>
      <c r="M45" s="104"/>
      <c r="N45" s="104" t="s">
        <v>131</v>
      </c>
      <c r="O45" s="104"/>
      <c r="P45" s="104" t="s">
        <v>131</v>
      </c>
      <c r="Q45" s="104"/>
      <c r="R45" s="104"/>
      <c r="S45" s="104" t="s">
        <v>302</v>
      </c>
      <c r="T45" s="104" t="s">
        <v>131</v>
      </c>
      <c r="U45" s="104"/>
      <c r="V45" s="104" t="s">
        <v>131</v>
      </c>
      <c r="W45" s="104"/>
      <c r="X45" s="104" t="s">
        <v>131</v>
      </c>
      <c r="Y45" s="293"/>
    </row>
    <row r="46" spans="1:25">
      <c r="B46" s="83" t="s">
        <v>303</v>
      </c>
    </row>
  </sheetData>
  <phoneticPr fontId="3"/>
  <pageMargins left="0.78740157480314965" right="0" top="0.82677165354330717" bottom="0.78740157480314965" header="0.51181102362204722" footer="0.51181102362204722"/>
  <pageSetup paperSize="9" scale="80" orientation="portrait" r:id="rId1"/>
  <headerFooter alignWithMargins="0">
    <oddFooter>&amp;C&amp;"Fj丸ゴシック体-L,標準"&amp;12- 43 -</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10A12-0B6B-41E3-ADC6-B21B2C313456}">
  <dimension ref="A1:Y46"/>
  <sheetViews>
    <sheetView showGridLines="0"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8.1640625" defaultRowHeight="11"/>
  <cols>
    <col min="1" max="1" width="2.75" style="83" customWidth="1"/>
    <col min="2" max="2" width="17.5" style="83" customWidth="1"/>
    <col min="3" max="3" width="8.58203125" style="83" customWidth="1"/>
    <col min="4" max="4" width="8.1640625" style="83" customWidth="1"/>
    <col min="5" max="5" width="8.25" style="83" bestFit="1" customWidth="1"/>
    <col min="6" max="16384" width="8.1640625" style="83"/>
  </cols>
  <sheetData>
    <row r="1" spans="1:25" ht="13">
      <c r="B1" s="284" t="s">
        <v>257</v>
      </c>
      <c r="F1" s="285"/>
      <c r="G1" s="83" t="s">
        <v>374</v>
      </c>
    </row>
    <row r="2" spans="1:25">
      <c r="B2" s="83" t="s">
        <v>332</v>
      </c>
      <c r="S2" s="83" t="s">
        <v>259</v>
      </c>
      <c r="U2" s="286" t="s">
        <v>245</v>
      </c>
      <c r="W2" s="83" t="s">
        <v>233</v>
      </c>
      <c r="Y2" s="83" t="s">
        <v>260</v>
      </c>
    </row>
    <row r="3" spans="1:25" ht="44">
      <c r="B3" s="39"/>
      <c r="C3" s="40" t="s">
        <v>261</v>
      </c>
      <c r="D3" s="40" t="s">
        <v>333</v>
      </c>
      <c r="E3" s="40" t="s">
        <v>263</v>
      </c>
      <c r="F3" s="40" t="s">
        <v>264</v>
      </c>
      <c r="G3" s="40" t="s">
        <v>265</v>
      </c>
      <c r="H3" s="40" t="s">
        <v>266</v>
      </c>
      <c r="I3" s="40" t="s">
        <v>267</v>
      </c>
      <c r="J3" s="40" t="s">
        <v>268</v>
      </c>
      <c r="K3" s="41" t="s">
        <v>269</v>
      </c>
      <c r="L3" s="40" t="s">
        <v>402</v>
      </c>
      <c r="M3" s="40" t="s">
        <v>270</v>
      </c>
      <c r="N3" s="40" t="s">
        <v>186</v>
      </c>
      <c r="O3" s="40" t="s">
        <v>270</v>
      </c>
      <c r="P3" s="40" t="s">
        <v>264</v>
      </c>
      <c r="Q3" s="40" t="s">
        <v>271</v>
      </c>
      <c r="R3" s="40" t="s">
        <v>272</v>
      </c>
      <c r="S3" s="42" t="s">
        <v>273</v>
      </c>
      <c r="T3" s="40" t="s">
        <v>403</v>
      </c>
      <c r="U3" s="43" t="s">
        <v>245</v>
      </c>
      <c r="V3" s="44" t="s">
        <v>274</v>
      </c>
      <c r="W3" s="42" t="s">
        <v>275</v>
      </c>
      <c r="X3" s="40" t="s">
        <v>276</v>
      </c>
      <c r="Y3" s="43" t="s">
        <v>277</v>
      </c>
    </row>
    <row r="4" spans="1:25" ht="19">
      <c r="B4" s="45"/>
      <c r="C4" s="46" t="s">
        <v>197</v>
      </c>
      <c r="D4" s="46" t="s">
        <v>198</v>
      </c>
      <c r="E4" s="46" t="s">
        <v>278</v>
      </c>
      <c r="F4" s="46" t="s">
        <v>200</v>
      </c>
      <c r="G4" s="46" t="s">
        <v>279</v>
      </c>
      <c r="H4" s="46" t="s">
        <v>280</v>
      </c>
      <c r="I4" s="46" t="s">
        <v>281</v>
      </c>
      <c r="J4" s="46" t="s">
        <v>282</v>
      </c>
      <c r="K4" s="47" t="s">
        <v>283</v>
      </c>
      <c r="L4" s="46" t="s">
        <v>284</v>
      </c>
      <c r="M4" s="46" t="s">
        <v>285</v>
      </c>
      <c r="N4" s="46" t="s">
        <v>286</v>
      </c>
      <c r="O4" s="46" t="s">
        <v>287</v>
      </c>
      <c r="P4" s="46" t="s">
        <v>288</v>
      </c>
      <c r="Q4" s="46" t="s">
        <v>289</v>
      </c>
      <c r="R4" s="46" t="s">
        <v>290</v>
      </c>
      <c r="S4" s="46" t="s">
        <v>291</v>
      </c>
      <c r="T4" s="48" t="s">
        <v>292</v>
      </c>
      <c r="U4" s="47" t="s">
        <v>293</v>
      </c>
      <c r="V4" s="46" t="s">
        <v>294</v>
      </c>
      <c r="W4" s="46" t="s">
        <v>295</v>
      </c>
      <c r="X4" s="46" t="s">
        <v>296</v>
      </c>
      <c r="Y4" s="47" t="s">
        <v>297</v>
      </c>
    </row>
    <row r="5" spans="1:25">
      <c r="A5" s="277">
        <v>1</v>
      </c>
      <c r="B5" s="268" t="s">
        <v>73</v>
      </c>
      <c r="C5" s="283"/>
      <c r="D5" s="312">
        <f>投入係数表!S5</f>
        <v>0</v>
      </c>
      <c r="E5" s="302">
        <f t="shared" ref="E5:E10" si="0">$C$21*D5</f>
        <v>0</v>
      </c>
      <c r="F5" s="312">
        <f>分析係数表!C8</f>
        <v>0.17333290637377241</v>
      </c>
      <c r="G5" s="302">
        <f t="shared" ref="G5:G14" si="1">E5*F5</f>
        <v>0</v>
      </c>
      <c r="H5" s="302">
        <f t="array" ref="H5:H43">MMULT(逆行列係数表!C5:AO43,G5:G43)</f>
        <v>1.7347118082391081E-3</v>
      </c>
      <c r="I5" s="302">
        <f>C5+H5</f>
        <v>1.7347118082391081E-3</v>
      </c>
      <c r="J5" s="312">
        <f>分析係数表!G8</f>
        <v>0.15155149614048036</v>
      </c>
      <c r="K5" s="304">
        <f t="shared" ref="K5:K12" si="2">I5*J5</f>
        <v>2.6289816991119488E-4</v>
      </c>
      <c r="L5" s="49" t="s">
        <v>132</v>
      </c>
      <c r="M5" s="50" t="s">
        <v>132</v>
      </c>
      <c r="N5" s="314">
        <f>分析係数表!I8</f>
        <v>1.1299182227411633E-2</v>
      </c>
      <c r="O5" s="306">
        <f t="shared" ref="O5:O13" si="3">$M$44*N5</f>
        <v>0.20649285413189988</v>
      </c>
      <c r="P5" s="312">
        <f>分析係数表!C8</f>
        <v>0.17333290637377241</v>
      </c>
      <c r="Q5" s="306">
        <f t="shared" ref="Q5:Q10" si="4">O5*P5</f>
        <v>3.5792006552097647E-2</v>
      </c>
      <c r="R5" s="306">
        <f t="array" ref="R5:R43">MMULT(逆行列係数表!C5:AO43,Q5:Q43)</f>
        <v>5.4139981224765862E-2</v>
      </c>
      <c r="S5" s="307">
        <f>I5+R5</f>
        <v>5.587469303300497E-2</v>
      </c>
      <c r="T5" s="312">
        <f>分析係数表!F8</f>
        <v>0.42721038226158625</v>
      </c>
      <c r="U5" s="309">
        <f t="shared" ref="U5:U38" si="5">S5*T5</f>
        <v>2.3870248969378845E-2</v>
      </c>
      <c r="V5" s="316">
        <f>分析係数表!D8</f>
        <v>0.32298797552049696</v>
      </c>
      <c r="W5" s="297">
        <f t="shared" ref="W5:W38" si="6">ROUND(S5*V5,0)</f>
        <v>0</v>
      </c>
      <c r="X5" s="312">
        <f>分析係数表!E8</f>
        <v>0.12265584155979949</v>
      </c>
      <c r="Y5" s="298">
        <f t="shared" ref="Y5:Y38" si="7">ROUND(S5*X5,0)</f>
        <v>0</v>
      </c>
    </row>
    <row r="6" spans="1:25">
      <c r="A6" s="278">
        <v>2</v>
      </c>
      <c r="B6" s="268" t="s">
        <v>74</v>
      </c>
      <c r="C6" s="283"/>
      <c r="D6" s="312">
        <f>投入係数表!S6</f>
        <v>0</v>
      </c>
      <c r="E6" s="302">
        <f t="shared" si="0"/>
        <v>0</v>
      </c>
      <c r="F6" s="312">
        <f>分析係数表!C9</f>
        <v>0.39351462480142041</v>
      </c>
      <c r="G6" s="302">
        <f t="shared" si="1"/>
        <v>0</v>
      </c>
      <c r="H6" s="302">
        <v>1.7617055359643108E-3</v>
      </c>
      <c r="I6" s="302">
        <f>C6+H6</f>
        <v>1.7617055359643108E-3</v>
      </c>
      <c r="J6" s="312">
        <f>分析係数表!G9</f>
        <v>0.22817522849038765</v>
      </c>
      <c r="K6" s="304">
        <f t="shared" si="2"/>
        <v>4.0197756320143745E-4</v>
      </c>
      <c r="L6" s="49"/>
      <c r="M6" s="50"/>
      <c r="N6" s="314">
        <f>分析係数表!I9</f>
        <v>5.0911500837573466E-4</v>
      </c>
      <c r="O6" s="306">
        <f t="shared" si="3"/>
        <v>9.3040902469783398E-3</v>
      </c>
      <c r="P6" s="312">
        <f>分析係数表!C9</f>
        <v>0.39351462480142041</v>
      </c>
      <c r="Q6" s="306">
        <f t="shared" si="4"/>
        <v>3.6612955826582365E-3</v>
      </c>
      <c r="R6" s="306">
        <v>5.0409422296938504E-3</v>
      </c>
      <c r="S6" s="307">
        <f>I6+R6</f>
        <v>6.8026477656581612E-3</v>
      </c>
      <c r="T6" s="312">
        <f>分析係数表!F9</f>
        <v>0.63987813845992225</v>
      </c>
      <c r="U6" s="309">
        <f t="shared" si="5"/>
        <v>4.3528655888878933E-3</v>
      </c>
      <c r="V6" s="316">
        <f>分析係数表!D9</f>
        <v>0.29572434079210003</v>
      </c>
      <c r="W6" s="297">
        <f t="shared" si="6"/>
        <v>0</v>
      </c>
      <c r="X6" s="312">
        <f>分析係数表!E9</f>
        <v>0.26862065342998215</v>
      </c>
      <c r="Y6" s="298">
        <f t="shared" si="7"/>
        <v>0</v>
      </c>
    </row>
    <row r="7" spans="1:25">
      <c r="A7" s="278">
        <v>3</v>
      </c>
      <c r="B7" s="268" t="s">
        <v>75</v>
      </c>
      <c r="C7" s="283"/>
      <c r="D7" s="312">
        <f>投入係数表!S7</f>
        <v>0</v>
      </c>
      <c r="E7" s="302">
        <f t="shared" si="0"/>
        <v>0</v>
      </c>
      <c r="F7" s="312">
        <f>分析係数表!C10</f>
        <v>0.12671464860287895</v>
      </c>
      <c r="G7" s="302">
        <f t="shared" si="1"/>
        <v>0</v>
      </c>
      <c r="H7" s="302">
        <v>1.2873008083922203E-4</v>
      </c>
      <c r="I7" s="302">
        <f>C7+H7</f>
        <v>1.2873008083922203E-4</v>
      </c>
      <c r="J7" s="312">
        <f>分析係数表!G10</f>
        <v>0.17153349174243465</v>
      </c>
      <c r="K7" s="304">
        <f t="shared" si="2"/>
        <v>2.2081520258637638E-5</v>
      </c>
      <c r="L7" s="49"/>
      <c r="M7" s="50"/>
      <c r="N7" s="314">
        <f>分析係数表!I10</f>
        <v>1.1608350684055029E-3</v>
      </c>
      <c r="O7" s="306">
        <f t="shared" si="3"/>
        <v>2.1214291585627602E-2</v>
      </c>
      <c r="P7" s="312">
        <f>分析係数表!C10</f>
        <v>0.12671464860287895</v>
      </c>
      <c r="Q7" s="306">
        <f t="shared" si="4"/>
        <v>2.6881615036318134E-3</v>
      </c>
      <c r="R7" s="306">
        <v>4.1070449908301044E-3</v>
      </c>
      <c r="S7" s="307">
        <f>I7+R7</f>
        <v>4.2357750716693265E-3</v>
      </c>
      <c r="T7" s="312">
        <f>分析係数表!F10</f>
        <v>0.47381340455197063</v>
      </c>
      <c r="U7" s="309">
        <f t="shared" si="5"/>
        <v>2.0069670076240109E-3</v>
      </c>
      <c r="V7" s="316">
        <f>分析係数表!D10</f>
        <v>9.5045460793747427E-2</v>
      </c>
      <c r="W7" s="297">
        <f t="shared" si="6"/>
        <v>0</v>
      </c>
      <c r="X7" s="312">
        <f>分析係数表!E10</f>
        <v>4.2279520059697977E-2</v>
      </c>
      <c r="Y7" s="298">
        <f t="shared" si="7"/>
        <v>0</v>
      </c>
    </row>
    <row r="8" spans="1:25">
      <c r="A8" s="278">
        <v>4</v>
      </c>
      <c r="B8" s="268" t="s">
        <v>76</v>
      </c>
      <c r="C8" s="283"/>
      <c r="D8" s="312">
        <f>投入係数表!S8</f>
        <v>2.2583865183358401E-5</v>
      </c>
      <c r="E8" s="302">
        <f t="shared" si="0"/>
        <v>2.2583865183358402E-3</v>
      </c>
      <c r="F8" s="312">
        <f>分析係数表!C11</f>
        <v>9.348517078458185E-3</v>
      </c>
      <c r="G8" s="302">
        <f t="shared" si="1"/>
        <v>2.111256493642232E-5</v>
      </c>
      <c r="H8" s="302">
        <v>6.282395758777628E-3</v>
      </c>
      <c r="I8" s="302">
        <f>C8+H8</f>
        <v>6.282395758777628E-3</v>
      </c>
      <c r="J8" s="312">
        <f>分析係数表!G11</f>
        <v>0.2579516055394917</v>
      </c>
      <c r="K8" s="304">
        <f t="shared" si="2"/>
        <v>1.6205540726111824E-3</v>
      </c>
      <c r="L8" s="49"/>
      <c r="M8" s="50"/>
      <c r="N8" s="314">
        <f>分析係数表!I11</f>
        <v>-1.9466162084954558E-5</v>
      </c>
      <c r="O8" s="306">
        <f t="shared" si="3"/>
        <v>-3.5574462709034825E-4</v>
      </c>
      <c r="P8" s="312">
        <f>分析係数表!C11</f>
        <v>9.348517078458185E-3</v>
      </c>
      <c r="Q8" s="306">
        <f t="shared" si="4"/>
        <v>-3.325684721923859E-6</v>
      </c>
      <c r="R8" s="306">
        <v>2.2235728127912792E-3</v>
      </c>
      <c r="S8" s="307">
        <f>I8+R8</f>
        <v>8.5059685715689077E-3</v>
      </c>
      <c r="T8" s="312">
        <f>分析係数表!F11</f>
        <v>0.54360066960888753</v>
      </c>
      <c r="U8" s="309">
        <f t="shared" si="5"/>
        <v>4.6238502111770104E-3</v>
      </c>
      <c r="V8" s="316">
        <f>分析係数表!D11</f>
        <v>4.0785268604474206E-2</v>
      </c>
      <c r="W8" s="297">
        <f t="shared" si="6"/>
        <v>0</v>
      </c>
      <c r="X8" s="312">
        <f>分析係数表!E11</f>
        <v>3.926343022371024E-2</v>
      </c>
      <c r="Y8" s="298">
        <f t="shared" si="7"/>
        <v>0</v>
      </c>
    </row>
    <row r="9" spans="1:25">
      <c r="A9" s="278">
        <v>5</v>
      </c>
      <c r="B9" s="268" t="s">
        <v>77</v>
      </c>
      <c r="C9" s="283"/>
      <c r="D9" s="312">
        <f>投入係数表!S9</f>
        <v>0</v>
      </c>
      <c r="E9" s="302">
        <f t="shared" si="0"/>
        <v>0</v>
      </c>
      <c r="F9" s="312">
        <f>分析係数表!C12</f>
        <v>0.26169189557273109</v>
      </c>
      <c r="G9" s="302">
        <f t="shared" si="1"/>
        <v>0</v>
      </c>
      <c r="H9" s="302">
        <v>2.8307362413673358E-3</v>
      </c>
      <c r="I9" s="302">
        <f t="shared" ref="I9:I38" si="8">C9+H9</f>
        <v>2.8307362413673358E-3</v>
      </c>
      <c r="J9" s="312">
        <f>分析係数表!G12</f>
        <v>0.13770114594385849</v>
      </c>
      <c r="K9" s="304">
        <f t="shared" si="2"/>
        <v>3.8979562430109294E-4</v>
      </c>
      <c r="L9" s="49"/>
      <c r="M9" s="50"/>
      <c r="N9" s="314">
        <f>分析係数表!I12</f>
        <v>0.10146071966313146</v>
      </c>
      <c r="O9" s="306">
        <f t="shared" si="3"/>
        <v>1.8541973360417194</v>
      </c>
      <c r="P9" s="312">
        <f>分析係数表!C12</f>
        <v>0.26169189557273109</v>
      </c>
      <c r="Q9" s="306">
        <f t="shared" si="4"/>
        <v>0.48522841563466584</v>
      </c>
      <c r="R9" s="306">
        <v>0.55734258818437488</v>
      </c>
      <c r="S9" s="307">
        <f>I9+R9</f>
        <v>0.56017332442574219</v>
      </c>
      <c r="T9" s="312">
        <f>分析係数表!F12</f>
        <v>0.33651535386825859</v>
      </c>
      <c r="U9" s="309">
        <f t="shared" si="5"/>
        <v>0.18850692449668746</v>
      </c>
      <c r="V9" s="316">
        <f>分析係数表!D12</f>
        <v>3.4578030097235327E-2</v>
      </c>
      <c r="W9" s="297">
        <f t="shared" si="6"/>
        <v>0</v>
      </c>
      <c r="X9" s="312">
        <f>分析係数表!E12</f>
        <v>3.3355134693599395E-2</v>
      </c>
      <c r="Y9" s="298">
        <f t="shared" si="7"/>
        <v>0</v>
      </c>
    </row>
    <row r="10" spans="1:25">
      <c r="A10" s="278">
        <v>6</v>
      </c>
      <c r="B10" s="268" t="s">
        <v>78</v>
      </c>
      <c r="C10" s="283"/>
      <c r="D10" s="312">
        <f>投入係数表!S10</f>
        <v>1.3098641806347873E-3</v>
      </c>
      <c r="E10" s="302">
        <f t="shared" si="0"/>
        <v>0.13098641806347872</v>
      </c>
      <c r="F10" s="312">
        <f>分析係数表!C13</f>
        <v>8.2810371123538395E-2</v>
      </c>
      <c r="G10" s="302">
        <f t="shared" si="1"/>
        <v>1.0847033891979626E-2</v>
      </c>
      <c r="H10" s="302">
        <v>1.5235829408173097E-2</v>
      </c>
      <c r="I10" s="302">
        <f t="shared" si="8"/>
        <v>1.5235829408173097E-2</v>
      </c>
      <c r="J10" s="312">
        <f>分析係数表!G13</f>
        <v>0.2721720626600464</v>
      </c>
      <c r="K10" s="304">
        <f t="shared" si="2"/>
        <v>4.1467671163590656E-3</v>
      </c>
      <c r="L10" s="49"/>
      <c r="M10" s="50"/>
      <c r="N10" s="314">
        <f>分析係数表!I13</f>
        <v>1.212874021164739E-2</v>
      </c>
      <c r="O10" s="306">
        <f t="shared" si="3"/>
        <v>0.22165304824021168</v>
      </c>
      <c r="P10" s="312">
        <f>分析係数表!C13</f>
        <v>8.2810371123538395E-2</v>
      </c>
      <c r="Q10" s="306">
        <f t="shared" si="4"/>
        <v>1.8355171185435486E-2</v>
      </c>
      <c r="R10" s="306">
        <v>2.0904645529170322E-2</v>
      </c>
      <c r="S10" s="307">
        <f t="shared" ref="S10:S38" si="9">I10+R10</f>
        <v>3.6140474937343417E-2</v>
      </c>
      <c r="T10" s="312">
        <f>分析係数表!F13</f>
        <v>0.39077170920544851</v>
      </c>
      <c r="U10" s="309">
        <f t="shared" si="5"/>
        <v>1.4122675162762362E-2</v>
      </c>
      <c r="V10" s="316">
        <f>分析係数表!D13</f>
        <v>0.12720758845381647</v>
      </c>
      <c r="W10" s="297">
        <f t="shared" si="6"/>
        <v>0</v>
      </c>
      <c r="X10" s="312">
        <f>分析係数表!E13</f>
        <v>9.5492852763317662E-2</v>
      </c>
      <c r="Y10" s="298">
        <f t="shared" si="7"/>
        <v>0</v>
      </c>
    </row>
    <row r="11" spans="1:25">
      <c r="A11" s="278">
        <v>7</v>
      </c>
      <c r="B11" s="268" t="s">
        <v>79</v>
      </c>
      <c r="C11" s="283"/>
      <c r="D11" s="312">
        <f>投入係数表!S11</f>
        <v>4.2864176118014245E-3</v>
      </c>
      <c r="E11" s="302">
        <f t="shared" ref="E11:E38" si="10">$C$21*D11</f>
        <v>0.42864176118014247</v>
      </c>
      <c r="F11" s="312">
        <f>分析係数表!C14</f>
        <v>0.29759344347769412</v>
      </c>
      <c r="G11" s="302">
        <f t="shared" si="1"/>
        <v>0.12756097772794198</v>
      </c>
      <c r="H11" s="302">
        <v>0.20493823246943621</v>
      </c>
      <c r="I11" s="302">
        <f t="shared" si="8"/>
        <v>0.20493823246943621</v>
      </c>
      <c r="J11" s="312">
        <f>分析係数表!G14</f>
        <v>0.17335642824825784</v>
      </c>
      <c r="K11" s="304">
        <f t="shared" si="2"/>
        <v>3.5527359992412605E-2</v>
      </c>
      <c r="L11" s="49"/>
      <c r="M11" s="50"/>
      <c r="N11" s="314">
        <f>分析係数表!I14</f>
        <v>1.9165801846449152E-3</v>
      </c>
      <c r="O11" s="306">
        <f t="shared" si="3"/>
        <v>3.5025553578547003E-2</v>
      </c>
      <c r="P11" s="312">
        <f>分析係数表!C14</f>
        <v>0.29759344347769412</v>
      </c>
      <c r="Q11" s="306">
        <f t="shared" ref="Q11:Q38" si="11">O11*P11</f>
        <v>1.0423375099152275E-2</v>
      </c>
      <c r="R11" s="306">
        <v>3.9181933752901528E-2</v>
      </c>
      <c r="S11" s="307">
        <f t="shared" si="9"/>
        <v>0.24412016622233773</v>
      </c>
      <c r="T11" s="312">
        <f>分析係数表!F14</f>
        <v>0.35598651785260127</v>
      </c>
      <c r="U11" s="309">
        <f t="shared" si="5"/>
        <v>8.690348791108822E-2</v>
      </c>
      <c r="V11" s="316">
        <f>分析係数表!D14</f>
        <v>4.3833041969742803E-2</v>
      </c>
      <c r="W11" s="297">
        <f t="shared" si="6"/>
        <v>0</v>
      </c>
      <c r="X11" s="312">
        <f>分析係数表!E14</f>
        <v>3.8757158040430381E-2</v>
      </c>
      <c r="Y11" s="298">
        <f t="shared" si="7"/>
        <v>0</v>
      </c>
    </row>
    <row r="12" spans="1:25">
      <c r="A12" s="278">
        <v>8</v>
      </c>
      <c r="B12" s="268" t="s">
        <v>80</v>
      </c>
      <c r="C12" s="283"/>
      <c r="D12" s="312">
        <f>投入係数表!S12</f>
        <v>1.3672271982005177E-2</v>
      </c>
      <c r="E12" s="302">
        <f t="shared" si="10"/>
        <v>1.3672271982005177</v>
      </c>
      <c r="F12" s="312">
        <f>分析係数表!C15</f>
        <v>0.21593049601829584</v>
      </c>
      <c r="G12" s="302">
        <f t="shared" si="1"/>
        <v>0.29522604707714267</v>
      </c>
      <c r="H12" s="302">
        <v>0.38723050325230973</v>
      </c>
      <c r="I12" s="302">
        <f t="shared" si="8"/>
        <v>0.38723050325230973</v>
      </c>
      <c r="J12" s="312">
        <f>分析係数表!G15</f>
        <v>0.1171240792325445</v>
      </c>
      <c r="K12" s="304">
        <f t="shared" si="2"/>
        <v>4.5354016144181608E-2</v>
      </c>
      <c r="L12" s="49"/>
      <c r="M12" s="50"/>
      <c r="N12" s="314">
        <f>分析係数表!I15</f>
        <v>7.9892300155183192E-3</v>
      </c>
      <c r="O12" s="306">
        <f t="shared" si="3"/>
        <v>0.14600338989298087</v>
      </c>
      <c r="P12" s="312">
        <f>分析係数表!C15</f>
        <v>0.21593049601829584</v>
      </c>
      <c r="Q12" s="306">
        <f t="shared" si="11"/>
        <v>3.1526584399943998E-2</v>
      </c>
      <c r="R12" s="306">
        <v>8.2828925260685193E-2</v>
      </c>
      <c r="S12" s="307">
        <f t="shared" si="9"/>
        <v>0.47005942851299493</v>
      </c>
      <c r="T12" s="312">
        <f>分析係数表!F15</f>
        <v>0.35842164855867914</v>
      </c>
      <c r="U12" s="309">
        <f t="shared" si="5"/>
        <v>0.16847947528817822</v>
      </c>
      <c r="V12" s="316">
        <f>分析係数表!D15</f>
        <v>1.5678367482667734E-2</v>
      </c>
      <c r="W12" s="297">
        <f t="shared" si="6"/>
        <v>0</v>
      </c>
      <c r="X12" s="312">
        <f>分析係数表!E15</f>
        <v>1.5634458686506418E-2</v>
      </c>
      <c r="Y12" s="298">
        <f t="shared" si="7"/>
        <v>0</v>
      </c>
    </row>
    <row r="13" spans="1:25">
      <c r="A13" s="278">
        <v>9</v>
      </c>
      <c r="B13" s="268" t="s">
        <v>81</v>
      </c>
      <c r="C13" s="283"/>
      <c r="D13" s="312">
        <f>投入係数表!S13</f>
        <v>3.0397882536800408E-3</v>
      </c>
      <c r="E13" s="302">
        <f t="shared" si="10"/>
        <v>0.30397882536800408</v>
      </c>
      <c r="F13" s="312">
        <f>分析係数表!C16</f>
        <v>0.18770505348742417</v>
      </c>
      <c r="G13" s="302">
        <f t="shared" si="1"/>
        <v>5.7058361674745574E-2</v>
      </c>
      <c r="H13" s="302">
        <v>0.1074920688999528</v>
      </c>
      <c r="I13" s="302">
        <f t="shared" si="8"/>
        <v>0.1074920688999528</v>
      </c>
      <c r="J13" s="312">
        <f>分析係数表!G16</f>
        <v>1.5279579137581789E-2</v>
      </c>
      <c r="K13" s="304">
        <f t="shared" ref="K13:K38" si="12">I13*J13</f>
        <v>1.6424335734192231E-3</v>
      </c>
      <c r="L13" s="49"/>
      <c r="M13" s="50"/>
      <c r="N13" s="314">
        <f>分析係数表!I16</f>
        <v>6.0242927132958465E-3</v>
      </c>
      <c r="O13" s="306">
        <f t="shared" si="3"/>
        <v>0.1100941087113904</v>
      </c>
      <c r="P13" s="312">
        <f>分析係数表!C16</f>
        <v>0.18770505348742417</v>
      </c>
      <c r="Q13" s="306">
        <f t="shared" si="11"/>
        <v>2.0665220564321827E-2</v>
      </c>
      <c r="R13" s="306">
        <v>4.0434950906031636E-2</v>
      </c>
      <c r="S13" s="307">
        <f t="shared" si="9"/>
        <v>0.14792701980598444</v>
      </c>
      <c r="T13" s="312">
        <f>分析係数表!F16</f>
        <v>0.2627694146106877</v>
      </c>
      <c r="U13" s="309">
        <f t="shared" si="5"/>
        <v>3.8870696399522134E-2</v>
      </c>
      <c r="V13" s="316">
        <f>分析係数表!D16</f>
        <v>1.0339400475073228E-2</v>
      </c>
      <c r="W13" s="297">
        <f t="shared" si="6"/>
        <v>0</v>
      </c>
      <c r="X13" s="312">
        <f>分析係数表!E16</f>
        <v>1.0339400475073228E-2</v>
      </c>
      <c r="Y13" s="298">
        <f t="shared" si="7"/>
        <v>0</v>
      </c>
    </row>
    <row r="14" spans="1:25">
      <c r="A14" s="278">
        <v>10</v>
      </c>
      <c r="B14" s="268" t="s">
        <v>82</v>
      </c>
      <c r="C14" s="283"/>
      <c r="D14" s="312">
        <f>投入係数表!S14</f>
        <v>4.0912930166172083E-2</v>
      </c>
      <c r="E14" s="302">
        <f t="shared" si="10"/>
        <v>4.0912930166172083</v>
      </c>
      <c r="F14" s="312">
        <f>分析係数表!C17</f>
        <v>0.24245613901755958</v>
      </c>
      <c r="G14" s="302">
        <f t="shared" si="1"/>
        <v>0.99195910839851253</v>
      </c>
      <c r="H14" s="302">
        <v>1.0945668398751971</v>
      </c>
      <c r="I14" s="302">
        <f t="shared" si="8"/>
        <v>1.0945668398751971</v>
      </c>
      <c r="J14" s="312">
        <f>分析係数表!G17</f>
        <v>0.24054742090319753</v>
      </c>
      <c r="K14" s="304">
        <f t="shared" si="12"/>
        <v>0.26329523033814184</v>
      </c>
      <c r="L14" s="49"/>
      <c r="M14" s="50"/>
      <c r="N14" s="314">
        <f>分析係数表!I17</f>
        <v>2.8816966460243139E-3</v>
      </c>
      <c r="O14" s="306">
        <f t="shared" ref="O14:O43" si="13">$M$44*N14</f>
        <v>5.2663082442931379E-2</v>
      </c>
      <c r="P14" s="312">
        <f>分析係数表!C17</f>
        <v>0.24245613901755958</v>
      </c>
      <c r="Q14" s="306">
        <f t="shared" si="11"/>
        <v>1.2768487637876571E-2</v>
      </c>
      <c r="R14" s="306">
        <v>3.134971180199253E-2</v>
      </c>
      <c r="S14" s="307">
        <f t="shared" si="9"/>
        <v>1.1259165516771896</v>
      </c>
      <c r="T14" s="312">
        <f>分析係数表!F17</f>
        <v>0.42825667105631338</v>
      </c>
      <c r="U14" s="309">
        <f t="shared" si="5"/>
        <v>0.48218127430847685</v>
      </c>
      <c r="V14" s="316">
        <f>分析係数表!D17</f>
        <v>5.1560411778863557E-2</v>
      </c>
      <c r="W14" s="297">
        <f t="shared" si="6"/>
        <v>0</v>
      </c>
      <c r="X14" s="312">
        <f>分析係数表!E17</f>
        <v>4.9008807340167618E-2</v>
      </c>
      <c r="Y14" s="298">
        <f t="shared" si="7"/>
        <v>0</v>
      </c>
    </row>
    <row r="15" spans="1:25">
      <c r="A15" s="278">
        <v>11</v>
      </c>
      <c r="B15" s="268" t="s">
        <v>83</v>
      </c>
      <c r="C15" s="283"/>
      <c r="D15" s="312">
        <f>投入係数表!S15</f>
        <v>5.5646643811795102E-3</v>
      </c>
      <c r="E15" s="302">
        <f t="shared" si="10"/>
        <v>0.55646643811795105</v>
      </c>
      <c r="F15" s="312">
        <f>分析係数表!C18</f>
        <v>0.40831687749419565</v>
      </c>
      <c r="G15" s="302">
        <f t="shared" ref="G15:G38" si="14">E15*F15</f>
        <v>0.22721463844263881</v>
      </c>
      <c r="H15" s="302">
        <v>0.2829564574092932</v>
      </c>
      <c r="I15" s="302">
        <f t="shared" si="8"/>
        <v>0.2829564574092932</v>
      </c>
      <c r="J15" s="312">
        <f>分析係数表!G18</f>
        <v>0.21766947174074985</v>
      </c>
      <c r="K15" s="304">
        <f t="shared" si="12"/>
        <v>6.1590982609914836E-2</v>
      </c>
      <c r="L15" s="49"/>
      <c r="M15" s="50"/>
      <c r="N15" s="314">
        <f>分析係数表!I18</f>
        <v>4.4543159123807785E-4</v>
      </c>
      <c r="O15" s="306">
        <f t="shared" si="13"/>
        <v>8.1402741140085572E-3</v>
      </c>
      <c r="P15" s="312">
        <f>分析係数表!C18</f>
        <v>0.40831687749419565</v>
      </c>
      <c r="Q15" s="306">
        <f t="shared" si="11"/>
        <v>3.323811308178804E-3</v>
      </c>
      <c r="R15" s="306">
        <v>1.0671509527031834E-2</v>
      </c>
      <c r="S15" s="307">
        <f t="shared" si="9"/>
        <v>0.29362796693632504</v>
      </c>
      <c r="T15" s="312">
        <f>分析係数表!F18</f>
        <v>0.48997194925916815</v>
      </c>
      <c r="U15" s="309">
        <f t="shared" si="5"/>
        <v>0.14386946731679776</v>
      </c>
      <c r="V15" s="316">
        <f>分析係数表!D18</f>
        <v>3.8565313316438733E-2</v>
      </c>
      <c r="W15" s="297">
        <f t="shared" si="6"/>
        <v>0</v>
      </c>
      <c r="X15" s="312">
        <f>分析係数表!E18</f>
        <v>3.6576455199010559E-2</v>
      </c>
      <c r="Y15" s="298">
        <f t="shared" si="7"/>
        <v>0</v>
      </c>
    </row>
    <row r="16" spans="1:25">
      <c r="A16" s="278">
        <v>12</v>
      </c>
      <c r="B16" s="268" t="s">
        <v>84</v>
      </c>
      <c r="C16" s="283"/>
      <c r="D16" s="312">
        <f>投入係数表!S16</f>
        <v>1.7985790232026632E-2</v>
      </c>
      <c r="E16" s="302">
        <f t="shared" si="10"/>
        <v>1.7985790232026633</v>
      </c>
      <c r="F16" s="312">
        <f>分析係数表!C19</f>
        <v>0.72110086081153413</v>
      </c>
      <c r="G16" s="302">
        <f t="shared" si="14"/>
        <v>1.2969568818690087</v>
      </c>
      <c r="H16" s="302">
        <v>2.5047519887766683</v>
      </c>
      <c r="I16" s="302">
        <f t="shared" si="8"/>
        <v>2.5047519887766683</v>
      </c>
      <c r="J16" s="312">
        <f>分析係数表!G19</f>
        <v>6.2445810408374151E-2</v>
      </c>
      <c r="K16" s="304">
        <f t="shared" si="12"/>
        <v>0.15641126781114592</v>
      </c>
      <c r="L16" s="49"/>
      <c r="M16" s="50"/>
      <c r="N16" s="314">
        <f>分析係数表!I19</f>
        <v>-1.2604560155461526E-4</v>
      </c>
      <c r="O16" s="306">
        <f t="shared" si="13"/>
        <v>-2.3034867030148794E-3</v>
      </c>
      <c r="P16" s="312">
        <f>分析係数表!C19</f>
        <v>0.72110086081153413</v>
      </c>
      <c r="Q16" s="306">
        <f t="shared" si="11"/>
        <v>-1.6610462444119523E-3</v>
      </c>
      <c r="R16" s="306">
        <v>1.3137776028398622E-2</v>
      </c>
      <c r="S16" s="307">
        <f t="shared" si="9"/>
        <v>2.5178897648050671</v>
      </c>
      <c r="T16" s="312">
        <f>分析係数表!F19</f>
        <v>0.21331101927013058</v>
      </c>
      <c r="U16" s="309">
        <f t="shared" si="5"/>
        <v>0.53709363214039818</v>
      </c>
      <c r="V16" s="316">
        <f>分析係数表!D19</f>
        <v>1.2736199640345095E-2</v>
      </c>
      <c r="W16" s="297">
        <f t="shared" si="6"/>
        <v>0</v>
      </c>
      <c r="X16" s="312">
        <f>分析係数表!E19</f>
        <v>1.2523714081279422E-2</v>
      </c>
      <c r="Y16" s="298">
        <f t="shared" si="7"/>
        <v>0</v>
      </c>
    </row>
    <row r="17" spans="1:25">
      <c r="A17" s="278">
        <v>13</v>
      </c>
      <c r="B17" s="268" t="s">
        <v>85</v>
      </c>
      <c r="C17" s="283"/>
      <c r="D17" s="312">
        <f>投入係数表!S17</f>
        <v>2.086297465638649E-2</v>
      </c>
      <c r="E17" s="302">
        <f t="shared" si="10"/>
        <v>2.086297465638649</v>
      </c>
      <c r="F17" s="312">
        <f>分析係数表!C20</f>
        <v>4.9598906854145253E-2</v>
      </c>
      <c r="G17" s="302">
        <f t="shared" si="14"/>
        <v>0.10347807366825065</v>
      </c>
      <c r="H17" s="302">
        <v>0.11828031213174724</v>
      </c>
      <c r="I17" s="302">
        <f t="shared" si="8"/>
        <v>0.11828031213174724</v>
      </c>
      <c r="J17" s="312">
        <f>分析係数表!G20</f>
        <v>0.11671945764775135</v>
      </c>
      <c r="K17" s="304">
        <f t="shared" si="12"/>
        <v>1.3805613882424283E-2</v>
      </c>
      <c r="L17" s="49"/>
      <c r="M17" s="50"/>
      <c r="N17" s="314">
        <f>分析係数表!I20</f>
        <v>7.0439320449493942E-4</v>
      </c>
      <c r="O17" s="306">
        <f t="shared" si="13"/>
        <v>1.2872804447246675E-2</v>
      </c>
      <c r="P17" s="312">
        <f>分析係数表!C20</f>
        <v>4.9598906854145253E-2</v>
      </c>
      <c r="Q17" s="306">
        <f t="shared" si="11"/>
        <v>6.384770287306146E-4</v>
      </c>
      <c r="R17" s="306">
        <v>1.4622563021152895E-3</v>
      </c>
      <c r="S17" s="307">
        <f t="shared" si="9"/>
        <v>0.11974256843386252</v>
      </c>
      <c r="T17" s="312">
        <f>分析係数表!F20</f>
        <v>0.2109583665362576</v>
      </c>
      <c r="U17" s="309">
        <f t="shared" si="5"/>
        <v>2.526069664166368E-2</v>
      </c>
      <c r="V17" s="316">
        <f>分析係数表!D20</f>
        <v>3.0797631013066269E-2</v>
      </c>
      <c r="W17" s="297">
        <f t="shared" si="6"/>
        <v>0</v>
      </c>
      <c r="X17" s="312">
        <f>分析係数表!E20</f>
        <v>2.9972730221401771E-2</v>
      </c>
      <c r="Y17" s="298">
        <f t="shared" si="7"/>
        <v>0</v>
      </c>
    </row>
    <row r="18" spans="1:25">
      <c r="A18" s="278">
        <v>14</v>
      </c>
      <c r="B18" s="268" t="s">
        <v>86</v>
      </c>
      <c r="C18" s="283"/>
      <c r="D18" s="312">
        <f>投入係数表!S18</f>
        <v>3.5009507807242192E-2</v>
      </c>
      <c r="E18" s="302">
        <f t="shared" si="10"/>
        <v>3.5009507807242191</v>
      </c>
      <c r="F18" s="312">
        <f>分析係数表!C21</f>
        <v>0.28411166756853934</v>
      </c>
      <c r="G18" s="302">
        <f t="shared" si="14"/>
        <v>0.99466096438693763</v>
      </c>
      <c r="H18" s="302">
        <v>1.0694986161541296</v>
      </c>
      <c r="I18" s="302">
        <f t="shared" si="8"/>
        <v>1.0694986161541296</v>
      </c>
      <c r="J18" s="312">
        <f>分析係数表!G21</f>
        <v>0.29005387701730417</v>
      </c>
      <c r="K18" s="304">
        <f t="shared" si="12"/>
        <v>0.31021222008014687</v>
      </c>
      <c r="L18" s="49"/>
      <c r="M18" s="50"/>
      <c r="N18" s="314">
        <f>分析係数表!I21</f>
        <v>2.3737267060065176E-3</v>
      </c>
      <c r="O18" s="306">
        <f t="shared" si="13"/>
        <v>4.337991835048776E-2</v>
      </c>
      <c r="P18" s="312">
        <f>分析係数表!C21</f>
        <v>0.28411166756853934</v>
      </c>
      <c r="Q18" s="306">
        <f t="shared" si="11"/>
        <v>1.2324740941544158E-2</v>
      </c>
      <c r="R18" s="306">
        <v>2.3736084095556165E-2</v>
      </c>
      <c r="S18" s="307">
        <f t="shared" si="9"/>
        <v>1.0932347002496856</v>
      </c>
      <c r="T18" s="312">
        <f>分析係数表!F21</f>
        <v>0.45791147145628314</v>
      </c>
      <c r="U18" s="309">
        <f t="shared" si="5"/>
        <v>0.50060471023840214</v>
      </c>
      <c r="V18" s="316">
        <f>分析係数表!D21</f>
        <v>5.9847590028896828E-2</v>
      </c>
      <c r="W18" s="297">
        <f t="shared" si="6"/>
        <v>0</v>
      </c>
      <c r="X18" s="312">
        <f>分析係数表!E21</f>
        <v>5.4782163530779596E-2</v>
      </c>
      <c r="Y18" s="298">
        <f t="shared" si="7"/>
        <v>0</v>
      </c>
    </row>
    <row r="19" spans="1:25">
      <c r="A19" s="278">
        <v>15</v>
      </c>
      <c r="B19" s="268" t="s">
        <v>70</v>
      </c>
      <c r="C19" s="283"/>
      <c r="D19" s="312">
        <f>投入係数表!S19</f>
        <v>1.462079431970623E-2</v>
      </c>
      <c r="E19" s="302">
        <f t="shared" si="10"/>
        <v>1.462079431970623</v>
      </c>
      <c r="F19" s="312">
        <f>分析係数表!C22</f>
        <v>0.28280144764930404</v>
      </c>
      <c r="G19" s="302">
        <f t="shared" si="14"/>
        <v>0.41347817993956432</v>
      </c>
      <c r="H19" s="302">
        <v>0.45606741555348129</v>
      </c>
      <c r="I19" s="302">
        <f t="shared" si="8"/>
        <v>0.45606741555348129</v>
      </c>
      <c r="J19" s="312">
        <f>分析係数表!G22</f>
        <v>0.21325815420745545</v>
      </c>
      <c r="K19" s="304">
        <f t="shared" si="12"/>
        <v>9.7260095235099972E-2</v>
      </c>
      <c r="L19" s="49"/>
      <c r="M19" s="50"/>
      <c r="N19" s="314">
        <f>分析係数表!I22</f>
        <v>5.2408897921031505E-5</v>
      </c>
      <c r="O19" s="306">
        <f t="shared" si="13"/>
        <v>9.5777399601247614E-4</v>
      </c>
      <c r="P19" s="312">
        <f>分析係数表!C22</f>
        <v>0.28280144764930404</v>
      </c>
      <c r="Q19" s="306">
        <f t="shared" si="11"/>
        <v>2.7085987259318703E-4</v>
      </c>
      <c r="R19" s="306">
        <v>4.0828650014000101E-3</v>
      </c>
      <c r="S19" s="307">
        <f t="shared" si="9"/>
        <v>0.46015028055488127</v>
      </c>
      <c r="T19" s="312">
        <f>分析係数表!F22</f>
        <v>0.43073258580094059</v>
      </c>
      <c r="U19" s="309">
        <f t="shared" si="5"/>
        <v>0.19820172020043228</v>
      </c>
      <c r="V19" s="316">
        <f>分析係数表!D22</f>
        <v>2.2938556731137788E-2</v>
      </c>
      <c r="W19" s="297">
        <f t="shared" si="6"/>
        <v>0</v>
      </c>
      <c r="X19" s="312">
        <f>分析係数表!E22</f>
        <v>2.2183368519679003E-2</v>
      </c>
      <c r="Y19" s="298">
        <f t="shared" si="7"/>
        <v>0</v>
      </c>
    </row>
    <row r="20" spans="1:25">
      <c r="A20" s="278">
        <v>16</v>
      </c>
      <c r="B20" s="268" t="s">
        <v>71</v>
      </c>
      <c r="C20" s="283"/>
      <c r="D20" s="312">
        <f>投入係数表!S20</f>
        <v>1.7750918034119703E-3</v>
      </c>
      <c r="E20" s="302">
        <f t="shared" si="10"/>
        <v>0.17750918034119703</v>
      </c>
      <c r="F20" s="312">
        <f>分析係数表!C23</f>
        <v>0.31843177703160996</v>
      </c>
      <c r="G20" s="302">
        <f t="shared" si="14"/>
        <v>5.6524563735471899E-2</v>
      </c>
      <c r="H20" s="302">
        <v>8.345675132548229E-2</v>
      </c>
      <c r="I20" s="302">
        <f t="shared" si="8"/>
        <v>8.345675132548229E-2</v>
      </c>
      <c r="J20" s="312">
        <f>分析係数表!G23</f>
        <v>0.24379890925547271</v>
      </c>
      <c r="K20" s="304">
        <f t="shared" si="12"/>
        <v>2.0346664943157809E-2</v>
      </c>
      <c r="L20" s="49"/>
      <c r="M20" s="50"/>
      <c r="N20" s="314">
        <f>分析係数表!I23</f>
        <v>7.2227388731505603E-6</v>
      </c>
      <c r="O20" s="306">
        <f t="shared" si="13"/>
        <v>1.3199574398827402E-4</v>
      </c>
      <c r="P20" s="312">
        <f>分析係数表!C23</f>
        <v>0.31843177703160996</v>
      </c>
      <c r="Q20" s="306">
        <f t="shared" si="11"/>
        <v>4.2031639318795547E-5</v>
      </c>
      <c r="R20" s="306">
        <v>4.027020773844525E-3</v>
      </c>
      <c r="S20" s="307">
        <f t="shared" si="9"/>
        <v>8.7483772099326812E-2</v>
      </c>
      <c r="T20" s="312">
        <f>分析係数表!F23</f>
        <v>0.43764444987651224</v>
      </c>
      <c r="U20" s="309">
        <f t="shared" si="5"/>
        <v>3.828678731353205E-2</v>
      </c>
      <c r="V20" s="316">
        <f>分析係数表!D23</f>
        <v>3.7770855561684982E-2</v>
      </c>
      <c r="W20" s="297">
        <f t="shared" si="6"/>
        <v>0</v>
      </c>
      <c r="X20" s="312">
        <f>分析係数表!E23</f>
        <v>3.6503495425501575E-2</v>
      </c>
      <c r="Y20" s="298">
        <f t="shared" si="7"/>
        <v>0</v>
      </c>
    </row>
    <row r="21" spans="1:25">
      <c r="A21" s="278">
        <v>17</v>
      </c>
      <c r="B21" s="268" t="s">
        <v>72</v>
      </c>
      <c r="C21" s="282">
        <f>'データ入力（最終需要額等）'!C22</f>
        <v>100</v>
      </c>
      <c r="D21" s="312">
        <f>投入係数表!S21</f>
        <v>0.14169117016039062</v>
      </c>
      <c r="E21" s="302">
        <f t="shared" si="10"/>
        <v>14.169117016039062</v>
      </c>
      <c r="F21" s="312">
        <f>分析係数表!C24</f>
        <v>6.5709335168878003E-2</v>
      </c>
      <c r="G21" s="302">
        <f t="shared" si="14"/>
        <v>0.93104325905396323</v>
      </c>
      <c r="H21" s="302">
        <v>0.94143055156392474</v>
      </c>
      <c r="I21" s="302">
        <f t="shared" si="8"/>
        <v>100.94143055156393</v>
      </c>
      <c r="J21" s="312">
        <f>分析係数表!G24</f>
        <v>0.24633125110096343</v>
      </c>
      <c r="K21" s="304">
        <f t="shared" si="12"/>
        <v>24.865028875687756</v>
      </c>
      <c r="L21" s="49"/>
      <c r="M21" s="50"/>
      <c r="N21" s="314">
        <f>分析係数表!I24</f>
        <v>2.8080599423907303E-4</v>
      </c>
      <c r="O21" s="306">
        <f t="shared" si="13"/>
        <v>5.1317369735928977E-3</v>
      </c>
      <c r="P21" s="312">
        <f>分析係数表!C24</f>
        <v>6.5709335168878003E-2</v>
      </c>
      <c r="Q21" s="306">
        <f t="shared" si="11"/>
        <v>3.3720302479633936E-4</v>
      </c>
      <c r="R21" s="306">
        <v>1.5440607556911261E-3</v>
      </c>
      <c r="S21" s="307">
        <f t="shared" si="9"/>
        <v>100.94297461231962</v>
      </c>
      <c r="T21" s="312">
        <f>分析係数表!F24</f>
        <v>0.36721364788140759</v>
      </c>
      <c r="U21" s="309">
        <f t="shared" si="5"/>
        <v>37.067637935390202</v>
      </c>
      <c r="V21" s="316">
        <f>分析係数表!D24</f>
        <v>3.9309475738153632E-2</v>
      </c>
      <c r="W21" s="297">
        <f t="shared" si="6"/>
        <v>4</v>
      </c>
      <c r="X21" s="312">
        <f>分析係数表!E24</f>
        <v>3.8550657867992791E-2</v>
      </c>
      <c r="Y21" s="298">
        <f t="shared" si="7"/>
        <v>4</v>
      </c>
    </row>
    <row r="22" spans="1:25">
      <c r="A22" s="278">
        <v>18</v>
      </c>
      <c r="B22" s="268" t="s">
        <v>87</v>
      </c>
      <c r="C22" s="283"/>
      <c r="D22" s="312">
        <f>投入係数表!S22</f>
        <v>0.12712457711712444</v>
      </c>
      <c r="E22" s="302">
        <f t="shared" si="10"/>
        <v>12.712457711712444</v>
      </c>
      <c r="F22" s="312">
        <f>分析係数表!C25</f>
        <v>0.13092441386923714</v>
      </c>
      <c r="G22" s="302">
        <f t="shared" si="14"/>
        <v>1.6643710747434155</v>
      </c>
      <c r="H22" s="302">
        <v>1.7747267052207178</v>
      </c>
      <c r="I22" s="302">
        <f t="shared" si="8"/>
        <v>1.7747267052207178</v>
      </c>
      <c r="J22" s="312">
        <f>分析係数表!G25</f>
        <v>0.2605848403511512</v>
      </c>
      <c r="K22" s="304">
        <f t="shared" si="12"/>
        <v>0.46246687514686535</v>
      </c>
      <c r="L22" s="49"/>
      <c r="M22" s="50"/>
      <c r="N22" s="314">
        <f>分析係数表!I25</f>
        <v>9.8123550057191766E-5</v>
      </c>
      <c r="O22" s="306">
        <f t="shared" si="13"/>
        <v>1.793210473206552E-3</v>
      </c>
      <c r="P22" s="312">
        <f>分析係数表!C25</f>
        <v>0.13092441386923714</v>
      </c>
      <c r="Q22" s="306">
        <f t="shared" si="11"/>
        <v>2.3477503014874521E-4</v>
      </c>
      <c r="R22" s="306">
        <v>6.0163974317527296E-3</v>
      </c>
      <c r="S22" s="307">
        <f t="shared" si="9"/>
        <v>1.7807431026524705</v>
      </c>
      <c r="T22" s="312">
        <f>分析係数表!F25</f>
        <v>0.33318683873123567</v>
      </c>
      <c r="U22" s="309">
        <f t="shared" si="5"/>
        <v>0.59332016496522888</v>
      </c>
      <c r="V22" s="316">
        <f>分析係数表!D25</f>
        <v>4.284059086963312E-2</v>
      </c>
      <c r="W22" s="297">
        <f t="shared" si="6"/>
        <v>0</v>
      </c>
      <c r="X22" s="312">
        <f>分析係数表!E25</f>
        <v>4.249917369780222E-2</v>
      </c>
      <c r="Y22" s="298">
        <f t="shared" si="7"/>
        <v>0</v>
      </c>
    </row>
    <row r="23" spans="1:25">
      <c r="A23" s="278">
        <v>19</v>
      </c>
      <c r="B23" s="268" t="s">
        <v>88</v>
      </c>
      <c r="C23" s="283"/>
      <c r="D23" s="312">
        <f>投入係数表!S23</f>
        <v>2.2588381956395072E-2</v>
      </c>
      <c r="E23" s="302">
        <f t="shared" si="10"/>
        <v>2.2588381956395072</v>
      </c>
      <c r="F23" s="312">
        <f>分析係数表!C26</f>
        <v>0.15308736674872969</v>
      </c>
      <c r="G23" s="302">
        <f t="shared" si="14"/>
        <v>0.34579959128190407</v>
      </c>
      <c r="H23" s="302">
        <v>0.37017653737058148</v>
      </c>
      <c r="I23" s="302">
        <f t="shared" si="8"/>
        <v>0.37017653737058148</v>
      </c>
      <c r="J23" s="312">
        <f>分析係数表!G26</f>
        <v>0.20415569699579933</v>
      </c>
      <c r="K23" s="304">
        <f t="shared" si="12"/>
        <v>7.557364899838262E-2</v>
      </c>
      <c r="L23" s="49"/>
      <c r="M23" s="50"/>
      <c r="N23" s="314">
        <f>分析係数表!I26</f>
        <v>8.8175548492147558E-3</v>
      </c>
      <c r="O23" s="306">
        <f t="shared" si="13"/>
        <v>0.16114104814256291</v>
      </c>
      <c r="P23" s="312">
        <f>分析係数表!C26</f>
        <v>0.15308736674872969</v>
      </c>
      <c r="Q23" s="306">
        <f t="shared" si="11"/>
        <v>2.4668658735275236E-2</v>
      </c>
      <c r="R23" s="306">
        <v>2.7087679007633668E-2</v>
      </c>
      <c r="S23" s="307">
        <f t="shared" si="9"/>
        <v>0.39726421637821513</v>
      </c>
      <c r="T23" s="312">
        <f>分析係数表!F26</f>
        <v>0.33811565690794865</v>
      </c>
      <c r="U23" s="309">
        <f t="shared" si="5"/>
        <v>0.13432125148674165</v>
      </c>
      <c r="V23" s="316">
        <f>分析係数表!D26</f>
        <v>3.3929737559631502E-2</v>
      </c>
      <c r="W23" s="297">
        <f t="shared" si="6"/>
        <v>0</v>
      </c>
      <c r="X23" s="312">
        <f>分析係数表!E26</f>
        <v>3.3531988342571602E-2</v>
      </c>
      <c r="Y23" s="298">
        <f t="shared" si="7"/>
        <v>0</v>
      </c>
    </row>
    <row r="24" spans="1:25">
      <c r="A24" s="278">
        <v>20</v>
      </c>
      <c r="B24" s="268" t="s">
        <v>89</v>
      </c>
      <c r="C24" s="283"/>
      <c r="D24" s="312">
        <f>投入係数表!S24</f>
        <v>3.6134184293373439E-5</v>
      </c>
      <c r="E24" s="302">
        <f t="shared" si="10"/>
        <v>3.6134184293373441E-3</v>
      </c>
      <c r="F24" s="312">
        <f>分析係数表!C27</f>
        <v>0.18884998044104273</v>
      </c>
      <c r="G24" s="302">
        <f t="shared" si="14"/>
        <v>6.8239399970566081E-4</v>
      </c>
      <c r="H24" s="302">
        <v>2.0879240080171045E-3</v>
      </c>
      <c r="I24" s="302">
        <f t="shared" si="8"/>
        <v>2.0879240080171045E-3</v>
      </c>
      <c r="J24" s="312">
        <f>分析係数表!G27</f>
        <v>0.16481626532719168</v>
      </c>
      <c r="K24" s="304">
        <f t="shared" si="12"/>
        <v>3.4412383728836055E-4</v>
      </c>
      <c r="L24" s="49"/>
      <c r="M24" s="50"/>
      <c r="N24" s="314">
        <f>分析係数表!I27</f>
        <v>2.2388024205688101E-2</v>
      </c>
      <c r="O24" s="306">
        <f t="shared" si="13"/>
        <v>0.40914173464619008</v>
      </c>
      <c r="P24" s="312">
        <f>分析係数表!C27</f>
        <v>0.18884998044104273</v>
      </c>
      <c r="Q24" s="306">
        <f t="shared" si="11"/>
        <v>7.7266408585547286E-2</v>
      </c>
      <c r="R24" s="306">
        <v>7.7941685821295584E-2</v>
      </c>
      <c r="S24" s="307">
        <f t="shared" si="9"/>
        <v>8.002960982931269E-2</v>
      </c>
      <c r="T24" s="312">
        <f>分析係数表!F27</f>
        <v>0.29536956526946395</v>
      </c>
      <c r="U24" s="309">
        <f t="shared" si="5"/>
        <v>2.3638311063968909E-2</v>
      </c>
      <c r="V24" s="316">
        <f>分析係数表!D27</f>
        <v>2.042747265118797E-2</v>
      </c>
      <c r="W24" s="297">
        <f t="shared" si="6"/>
        <v>0</v>
      </c>
      <c r="X24" s="312">
        <f>分析係数表!E27</f>
        <v>2.035082172191522E-2</v>
      </c>
      <c r="Y24" s="298">
        <f t="shared" si="7"/>
        <v>0</v>
      </c>
    </row>
    <row r="25" spans="1:25">
      <c r="A25" s="278">
        <v>21</v>
      </c>
      <c r="B25" s="268" t="s">
        <v>90</v>
      </c>
      <c r="C25" s="283"/>
      <c r="D25" s="312">
        <f>投入係数表!S25</f>
        <v>0</v>
      </c>
      <c r="E25" s="302">
        <f t="shared" si="10"/>
        <v>0</v>
      </c>
      <c r="F25" s="312">
        <f>分析係数表!C28</f>
        <v>0.2115566871254172</v>
      </c>
      <c r="G25" s="302">
        <f t="shared" si="14"/>
        <v>0</v>
      </c>
      <c r="H25" s="302">
        <v>2.3884530216988407E-2</v>
      </c>
      <c r="I25" s="302">
        <f t="shared" si="8"/>
        <v>2.3884530216988407E-2</v>
      </c>
      <c r="J25" s="312">
        <f>分析係数表!G28</f>
        <v>0.18177207604774032</v>
      </c>
      <c r="K25" s="304">
        <f t="shared" si="12"/>
        <v>4.3415406429669684E-3</v>
      </c>
      <c r="L25" s="49"/>
      <c r="M25" s="50"/>
      <c r="N25" s="314">
        <f>分析係数表!I28</f>
        <v>7.2231792840574596E-3</v>
      </c>
      <c r="O25" s="306">
        <f t="shared" si="13"/>
        <v>0.1320037925092489</v>
      </c>
      <c r="P25" s="312">
        <f>分析係数表!C28</f>
        <v>0.2115566871254172</v>
      </c>
      <c r="Q25" s="306">
        <f t="shared" si="11"/>
        <v>2.7926285031247659E-2</v>
      </c>
      <c r="R25" s="306">
        <v>3.6456261751246909E-2</v>
      </c>
      <c r="S25" s="307">
        <f t="shared" si="9"/>
        <v>6.0340791968235316E-2</v>
      </c>
      <c r="T25" s="312">
        <f>分析係数表!F28</f>
        <v>0.29628808224417325</v>
      </c>
      <c r="U25" s="309">
        <f t="shared" si="5"/>
        <v>1.7878257533363053E-2</v>
      </c>
      <c r="V25" s="316">
        <f>分析係数表!D28</f>
        <v>3.0551159487848582E-2</v>
      </c>
      <c r="W25" s="297">
        <f t="shared" si="6"/>
        <v>0</v>
      </c>
      <c r="X25" s="312">
        <f>分析係数表!E28</f>
        <v>3.018459578819983E-2</v>
      </c>
      <c r="Y25" s="298">
        <f t="shared" si="7"/>
        <v>0</v>
      </c>
    </row>
    <row r="26" spans="1:25">
      <c r="A26" s="278">
        <v>22</v>
      </c>
      <c r="B26" s="268" t="s">
        <v>64</v>
      </c>
      <c r="C26" s="283"/>
      <c r="D26" s="312">
        <f>投入係数表!S26</f>
        <v>8.4779829898327438E-3</v>
      </c>
      <c r="E26" s="302">
        <f t="shared" si="10"/>
        <v>0.84779829898327441</v>
      </c>
      <c r="F26" s="312">
        <f>分析係数表!C29</f>
        <v>0.4024048564090591</v>
      </c>
      <c r="G26" s="302">
        <f t="shared" si="14"/>
        <v>0.34115815276620909</v>
      </c>
      <c r="H26" s="302">
        <v>0.41221301607812855</v>
      </c>
      <c r="I26" s="302">
        <f t="shared" si="8"/>
        <v>0.41221301607812855</v>
      </c>
      <c r="J26" s="312">
        <f>分析係数表!G29</f>
        <v>0.28848634430593861</v>
      </c>
      <c r="K26" s="304">
        <f t="shared" si="12"/>
        <v>0.11891782608370439</v>
      </c>
      <c r="L26" s="49"/>
      <c r="M26" s="50"/>
      <c r="N26" s="314">
        <f>分析係数表!I29</f>
        <v>7.7130042947109994E-3</v>
      </c>
      <c r="O26" s="306">
        <f t="shared" si="13"/>
        <v>0.14095535753752686</v>
      </c>
      <c r="P26" s="312">
        <f>分析係数表!C29</f>
        <v>0.4024048564090591</v>
      </c>
      <c r="Q26" s="306">
        <f t="shared" si="11"/>
        <v>5.6721120409976081E-2</v>
      </c>
      <c r="R26" s="306">
        <v>9.2141913520416549E-2</v>
      </c>
      <c r="S26" s="307">
        <f t="shared" si="9"/>
        <v>0.50435492959854511</v>
      </c>
      <c r="T26" s="312">
        <f>分析係数表!F29</f>
        <v>0.40202182464221792</v>
      </c>
      <c r="U26" s="309">
        <f t="shared" si="5"/>
        <v>0.20276168906450445</v>
      </c>
      <c r="V26" s="316">
        <f>分析係数表!D29</f>
        <v>7.9194780809421356E-2</v>
      </c>
      <c r="W26" s="297">
        <f t="shared" si="6"/>
        <v>0</v>
      </c>
      <c r="X26" s="312">
        <f>分析係数表!E29</f>
        <v>6.5944675090492746E-2</v>
      </c>
      <c r="Y26" s="298">
        <f t="shared" si="7"/>
        <v>0</v>
      </c>
    </row>
    <row r="27" spans="1:25">
      <c r="A27" s="278">
        <v>23</v>
      </c>
      <c r="B27" s="268" t="s">
        <v>91</v>
      </c>
      <c r="C27" s="283"/>
      <c r="D27" s="312">
        <f>投入係数表!S27</f>
        <v>1.3324480458181457E-3</v>
      </c>
      <c r="E27" s="302">
        <f t="shared" si="10"/>
        <v>0.13324480458181456</v>
      </c>
      <c r="F27" s="312">
        <f>分析係数表!C30</f>
        <v>1</v>
      </c>
      <c r="G27" s="302">
        <f t="shared" si="14"/>
        <v>0.13324480458181456</v>
      </c>
      <c r="H27" s="302">
        <v>0.26771285746497131</v>
      </c>
      <c r="I27" s="302">
        <f t="shared" si="8"/>
        <v>0.26771285746497131</v>
      </c>
      <c r="J27" s="312">
        <f>分析係数表!G30</f>
        <v>0.33838967095036887</v>
      </c>
      <c r="K27" s="304">
        <f t="shared" si="12"/>
        <v>9.0591265746754648E-2</v>
      </c>
      <c r="L27" s="49"/>
      <c r="M27" s="50"/>
      <c r="N27" s="314">
        <f>分析係数表!I30</f>
        <v>0</v>
      </c>
      <c r="O27" s="306">
        <f t="shared" si="13"/>
        <v>0</v>
      </c>
      <c r="P27" s="312">
        <f>分析係数表!C30</f>
        <v>1</v>
      </c>
      <c r="Q27" s="306">
        <f t="shared" si="11"/>
        <v>0</v>
      </c>
      <c r="R27" s="306">
        <v>0.1273041710363787</v>
      </c>
      <c r="S27" s="307">
        <f t="shared" si="9"/>
        <v>0.39501702850135001</v>
      </c>
      <c r="T27" s="312">
        <f>分析係数表!F30</f>
        <v>0.46362091424568164</v>
      </c>
      <c r="U27" s="309">
        <f t="shared" si="5"/>
        <v>0.18313815589640836</v>
      </c>
      <c r="V27" s="316">
        <f>分析係数表!D30</f>
        <v>7.3824536053885614E-2</v>
      </c>
      <c r="W27" s="297">
        <f t="shared" si="6"/>
        <v>0</v>
      </c>
      <c r="X27" s="312">
        <f>分析係数表!E30</f>
        <v>5.6949248710145881E-2</v>
      </c>
      <c r="Y27" s="298">
        <f t="shared" si="7"/>
        <v>0</v>
      </c>
    </row>
    <row r="28" spans="1:25">
      <c r="A28" s="278">
        <v>24</v>
      </c>
      <c r="B28" s="268" t="s">
        <v>92</v>
      </c>
      <c r="C28" s="283"/>
      <c r="D28" s="312">
        <f>投入係数表!S28</f>
        <v>1.1761676987493055E-2</v>
      </c>
      <c r="E28" s="302">
        <f t="shared" si="10"/>
        <v>1.1761676987493055</v>
      </c>
      <c r="F28" s="312">
        <f>分析係数表!C31</f>
        <v>0.99932498158227889</v>
      </c>
      <c r="G28" s="302">
        <f t="shared" si="14"/>
        <v>1.175373763890321</v>
      </c>
      <c r="H28" s="302">
        <v>1.722002309511955</v>
      </c>
      <c r="I28" s="302">
        <f t="shared" si="8"/>
        <v>1.722002309511955</v>
      </c>
      <c r="J28" s="312">
        <f>分析係数表!G31</f>
        <v>7.0262508387801376E-2</v>
      </c>
      <c r="K28" s="304">
        <f t="shared" si="12"/>
        <v>0.12099220171589707</v>
      </c>
      <c r="L28" s="49"/>
      <c r="M28" s="50"/>
      <c r="N28" s="314">
        <f>分析係数表!I31</f>
        <v>3.314462019579964E-2</v>
      </c>
      <c r="O28" s="306">
        <f t="shared" si="13"/>
        <v>0.60571881093701951</v>
      </c>
      <c r="P28" s="312">
        <f>分析係数表!C31</f>
        <v>0.99932498158227889</v>
      </c>
      <c r="Q28" s="306">
        <f t="shared" si="11"/>
        <v>0.60530993958367685</v>
      </c>
      <c r="R28" s="306">
        <v>0.8380157375688192</v>
      </c>
      <c r="S28" s="307">
        <f t="shared" si="9"/>
        <v>2.5600180470807743</v>
      </c>
      <c r="T28" s="312">
        <f>分析係数表!F31</f>
        <v>0.39948542779773355</v>
      </c>
      <c r="U28" s="309">
        <f t="shared" si="5"/>
        <v>1.0226899047079816</v>
      </c>
      <c r="V28" s="316">
        <f>分析係数表!D31</f>
        <v>2.9145126840892164E-3</v>
      </c>
      <c r="W28" s="297">
        <f t="shared" si="6"/>
        <v>0</v>
      </c>
      <c r="X28" s="312">
        <f>分析係数表!E31</f>
        <v>2.9145126840892164E-3</v>
      </c>
      <c r="Y28" s="298">
        <f t="shared" si="7"/>
        <v>0</v>
      </c>
    </row>
    <row r="29" spans="1:25">
      <c r="A29" s="278">
        <v>25</v>
      </c>
      <c r="B29" s="268" t="s">
        <v>1</v>
      </c>
      <c r="C29" s="283"/>
      <c r="D29" s="312">
        <f>投入係数表!S29</f>
        <v>3.5682506989706276E-4</v>
      </c>
      <c r="E29" s="302">
        <f t="shared" si="10"/>
        <v>3.5682506989706278E-2</v>
      </c>
      <c r="F29" s="312">
        <f>分析係数表!C32</f>
        <v>0.9998360837770528</v>
      </c>
      <c r="G29" s="302">
        <f t="shared" si="14"/>
        <v>3.5676658047935239E-2</v>
      </c>
      <c r="H29" s="302">
        <v>7.1870281174611778E-2</v>
      </c>
      <c r="I29" s="302">
        <f t="shared" si="8"/>
        <v>7.1870281174611778E-2</v>
      </c>
      <c r="J29" s="312">
        <f>分析係数表!G32</f>
        <v>0.11380414292785156</v>
      </c>
      <c r="K29" s="304">
        <f t="shared" si="12"/>
        <v>8.1791357510603985E-3</v>
      </c>
      <c r="L29" s="49"/>
      <c r="M29" s="50"/>
      <c r="N29" s="314">
        <f>分析係数表!I32</f>
        <v>7.2296973654795713E-3</v>
      </c>
      <c r="O29" s="306">
        <f t="shared" si="13"/>
        <v>0.13212291061967735</v>
      </c>
      <c r="P29" s="312">
        <f>分析係数表!C32</f>
        <v>0.9998360837770528</v>
      </c>
      <c r="Q29" s="306">
        <f t="shared" si="11"/>
        <v>0.13210125353120378</v>
      </c>
      <c r="R29" s="306">
        <v>0.17839366012129881</v>
      </c>
      <c r="S29" s="307">
        <f t="shared" si="9"/>
        <v>0.25026394129591056</v>
      </c>
      <c r="T29" s="312">
        <f>分析係数表!F32</f>
        <v>0.44272670787830282</v>
      </c>
      <c r="U29" s="309">
        <f t="shared" si="5"/>
        <v>0.11079853083058733</v>
      </c>
      <c r="V29" s="316">
        <f>分析係数表!D32</f>
        <v>2.1120085933633119E-2</v>
      </c>
      <c r="W29" s="297">
        <f t="shared" si="6"/>
        <v>0</v>
      </c>
      <c r="X29" s="312">
        <f>分析係数表!E32</f>
        <v>2.1120085933633119E-2</v>
      </c>
      <c r="Y29" s="298">
        <f t="shared" si="7"/>
        <v>0</v>
      </c>
    </row>
    <row r="30" spans="1:25">
      <c r="A30" s="278">
        <v>26</v>
      </c>
      <c r="B30" s="268" t="s">
        <v>2</v>
      </c>
      <c r="C30" s="283"/>
      <c r="D30" s="312">
        <f>投入係数表!S30</f>
        <v>1.5357028324683713E-4</v>
      </c>
      <c r="E30" s="302">
        <f t="shared" si="10"/>
        <v>1.5357028324683712E-2</v>
      </c>
      <c r="F30" s="312">
        <f>分析係数表!C33</f>
        <v>0.99108509199615646</v>
      </c>
      <c r="G30" s="302">
        <f t="shared" si="14"/>
        <v>1.5220121829956737E-2</v>
      </c>
      <c r="H30" s="302">
        <v>8.4404017425341704E-2</v>
      </c>
      <c r="I30" s="302">
        <f t="shared" si="8"/>
        <v>8.4404017425341704E-2</v>
      </c>
      <c r="J30" s="312">
        <f>分析係数表!G33</f>
        <v>0.4529749017181946</v>
      </c>
      <c r="K30" s="304">
        <f t="shared" si="12"/>
        <v>3.8232901497864943E-2</v>
      </c>
      <c r="L30" s="49"/>
      <c r="M30" s="50"/>
      <c r="N30" s="314">
        <f>分析係数表!I33</f>
        <v>7.7168799106917146E-4</v>
      </c>
      <c r="O30" s="306">
        <f t="shared" si="13"/>
        <v>1.4102618452210593E-2</v>
      </c>
      <c r="P30" s="312">
        <f>分析係数表!C33</f>
        <v>0.99108509199615646</v>
      </c>
      <c r="Q30" s="306">
        <f t="shared" si="11"/>
        <v>1.3976894906095829E-2</v>
      </c>
      <c r="R30" s="306">
        <v>8.5042392718597828E-2</v>
      </c>
      <c r="S30" s="307">
        <f t="shared" si="9"/>
        <v>0.16944641014393952</v>
      </c>
      <c r="T30" s="312">
        <f>分析係数表!F33</f>
        <v>0.63278689994307047</v>
      </c>
      <c r="U30" s="309">
        <f t="shared" si="5"/>
        <v>0.10722346858146553</v>
      </c>
      <c r="V30" s="316">
        <f>分析係数表!D33</f>
        <v>8.7702783269007503E-2</v>
      </c>
      <c r="W30" s="297">
        <f t="shared" si="6"/>
        <v>0</v>
      </c>
      <c r="X30" s="312">
        <f>分析係数表!E33</f>
        <v>8.4336323251883824E-2</v>
      </c>
      <c r="Y30" s="298">
        <f t="shared" si="7"/>
        <v>0</v>
      </c>
    </row>
    <row r="31" spans="1:25">
      <c r="A31" s="278">
        <v>27</v>
      </c>
      <c r="B31" s="268" t="s">
        <v>65</v>
      </c>
      <c r="C31" s="283"/>
      <c r="D31" s="312">
        <f>投入係数表!S31</f>
        <v>6.3343225066283648E-2</v>
      </c>
      <c r="E31" s="302">
        <f t="shared" si="10"/>
        <v>6.3343225066283644</v>
      </c>
      <c r="F31" s="312">
        <f>分析係数表!C34</f>
        <v>0.24606089914510665</v>
      </c>
      <c r="G31" s="302">
        <f t="shared" si="14"/>
        <v>1.5586290914560612</v>
      </c>
      <c r="H31" s="302">
        <v>1.7072360287530295</v>
      </c>
      <c r="I31" s="302">
        <f t="shared" si="8"/>
        <v>1.7072360287530295</v>
      </c>
      <c r="J31" s="312">
        <f>分析係数表!G34</f>
        <v>0.43749758717185111</v>
      </c>
      <c r="K31" s="304">
        <f t="shared" si="12"/>
        <v>0.74691164331230342</v>
      </c>
      <c r="L31" s="49"/>
      <c r="M31" s="50"/>
      <c r="N31" s="314">
        <f>分析係数表!I34</f>
        <v>0.137069350800852</v>
      </c>
      <c r="O31" s="306">
        <f t="shared" si="13"/>
        <v>2.5049460121290803</v>
      </c>
      <c r="P31" s="312">
        <f>分析係数表!C34</f>
        <v>0.24606089914510665</v>
      </c>
      <c r="Q31" s="306">
        <f t="shared" si="11"/>
        <v>0.61636926805443071</v>
      </c>
      <c r="R31" s="306">
        <v>0.6856652197273051</v>
      </c>
      <c r="S31" s="307">
        <f t="shared" si="9"/>
        <v>2.3929012484803347</v>
      </c>
      <c r="T31" s="312">
        <f>分析係数表!F34</f>
        <v>0.68044247766447119</v>
      </c>
      <c r="U31" s="309">
        <f t="shared" si="5"/>
        <v>1.6282316543223654</v>
      </c>
      <c r="V31" s="316">
        <f>分析係数表!D34</f>
        <v>0.15389009392691583</v>
      </c>
      <c r="W31" s="297">
        <f t="shared" si="6"/>
        <v>0</v>
      </c>
      <c r="X31" s="312">
        <f>分析係数表!E34</f>
        <v>0.1433320704064108</v>
      </c>
      <c r="Y31" s="298">
        <f t="shared" si="7"/>
        <v>0</v>
      </c>
    </row>
    <row r="32" spans="1:25">
      <c r="A32" s="278">
        <v>28</v>
      </c>
      <c r="B32" s="268" t="s">
        <v>66</v>
      </c>
      <c r="C32" s="283"/>
      <c r="D32" s="312">
        <f>投入係数表!S32</f>
        <v>8.7399558259597006E-3</v>
      </c>
      <c r="E32" s="302">
        <f t="shared" si="10"/>
        <v>0.8739955825959701</v>
      </c>
      <c r="F32" s="312">
        <f>分析係数表!C35</f>
        <v>0.75377646979277246</v>
      </c>
      <c r="G32" s="302">
        <f t="shared" si="14"/>
        <v>0.65879730486366783</v>
      </c>
      <c r="H32" s="302">
        <v>0.94287904558676328</v>
      </c>
      <c r="I32" s="302">
        <f t="shared" si="8"/>
        <v>0.94287904558676328</v>
      </c>
      <c r="J32" s="312">
        <f>分析係数表!G35</f>
        <v>0.30282397072447498</v>
      </c>
      <c r="K32" s="304">
        <f t="shared" si="12"/>
        <v>0.28552637649748691</v>
      </c>
      <c r="L32" s="49"/>
      <c r="M32" s="50"/>
      <c r="N32" s="314">
        <f>分析係数表!I35</f>
        <v>5.7629969222324183E-2</v>
      </c>
      <c r="O32" s="306">
        <f t="shared" si="13"/>
        <v>1.0531892121698534</v>
      </c>
      <c r="P32" s="312">
        <f>分析係数表!C35</f>
        <v>0.75377646979277246</v>
      </c>
      <c r="Q32" s="306">
        <f t="shared" si="11"/>
        <v>0.79386924637322331</v>
      </c>
      <c r="R32" s="306">
        <v>1.2312904945801793</v>
      </c>
      <c r="S32" s="307">
        <f t="shared" si="9"/>
        <v>2.1741695401669423</v>
      </c>
      <c r="T32" s="312">
        <f>分析係数表!F35</f>
        <v>0.60548890850388704</v>
      </c>
      <c r="U32" s="309">
        <f t="shared" si="5"/>
        <v>1.31643554177808</v>
      </c>
      <c r="V32" s="316">
        <f>分析係数表!D35</f>
        <v>4.0363234612300396E-2</v>
      </c>
      <c r="W32" s="297">
        <f t="shared" si="6"/>
        <v>0</v>
      </c>
      <c r="X32" s="312">
        <f>分析係数表!E35</f>
        <v>3.9154079363329694E-2</v>
      </c>
      <c r="Y32" s="298">
        <f t="shared" si="7"/>
        <v>0</v>
      </c>
    </row>
    <row r="33" spans="1:25">
      <c r="A33" s="278">
        <v>29</v>
      </c>
      <c r="B33" s="268" t="s">
        <v>93</v>
      </c>
      <c r="C33" s="283"/>
      <c r="D33" s="312">
        <f>投入係数表!S33</f>
        <v>3.7669887125841815E-3</v>
      </c>
      <c r="E33" s="302">
        <f t="shared" si="10"/>
        <v>0.37669887125841817</v>
      </c>
      <c r="F33" s="312">
        <f>分析係数表!C36</f>
        <v>0.99118010215945485</v>
      </c>
      <c r="G33" s="302">
        <f t="shared" si="14"/>
        <v>0.37337642569727025</v>
      </c>
      <c r="H33" s="302">
        <v>0.64087371718133201</v>
      </c>
      <c r="I33" s="302">
        <f t="shared" si="8"/>
        <v>0.64087371718133201</v>
      </c>
      <c r="J33" s="312">
        <f>分析係数表!G36</f>
        <v>5.8650173764370726E-2</v>
      </c>
      <c r="K33" s="304">
        <f t="shared" si="12"/>
        <v>3.7587354873703301E-2</v>
      </c>
      <c r="L33" s="49"/>
      <c r="M33" s="50"/>
      <c r="N33" s="314">
        <f>分析係数表!I36</f>
        <v>0.2375179181177472</v>
      </c>
      <c r="O33" s="306">
        <f t="shared" si="13"/>
        <v>4.3406462372662959</v>
      </c>
      <c r="P33" s="312">
        <f>分析係数表!C36</f>
        <v>0.99118010215945485</v>
      </c>
      <c r="Q33" s="306">
        <f t="shared" si="11"/>
        <v>4.3023621808916603</v>
      </c>
      <c r="R33" s="306">
        <v>4.7038800674161854</v>
      </c>
      <c r="S33" s="307">
        <f t="shared" si="9"/>
        <v>5.3447537845975175</v>
      </c>
      <c r="T33" s="312">
        <f>分析係数表!F36</f>
        <v>0.81306518983088305</v>
      </c>
      <c r="U33" s="309">
        <f t="shared" si="5"/>
        <v>4.345633250473111</v>
      </c>
      <c r="V33" s="316">
        <f>分析係数表!D36</f>
        <v>1.5774342104513773E-2</v>
      </c>
      <c r="W33" s="297">
        <f t="shared" si="6"/>
        <v>0</v>
      </c>
      <c r="X33" s="312">
        <f>分析係数表!E36</f>
        <v>1.3229670821596217E-2</v>
      </c>
      <c r="Y33" s="298">
        <f t="shared" si="7"/>
        <v>0</v>
      </c>
    </row>
    <row r="34" spans="1:25">
      <c r="A34" s="278">
        <v>30</v>
      </c>
      <c r="B34" s="268" t="s">
        <v>94</v>
      </c>
      <c r="C34" s="283"/>
      <c r="D34" s="312">
        <f>投入係数表!S34</f>
        <v>1.9815083311878662E-2</v>
      </c>
      <c r="E34" s="302">
        <f t="shared" si="10"/>
        <v>1.9815083311878663</v>
      </c>
      <c r="F34" s="312">
        <f>分析係数表!C37</f>
        <v>0.58105140483022077</v>
      </c>
      <c r="G34" s="302">
        <f t="shared" si="14"/>
        <v>1.1513581995194961</v>
      </c>
      <c r="H34" s="302">
        <v>1.4879316469948303</v>
      </c>
      <c r="I34" s="302">
        <f t="shared" si="8"/>
        <v>1.4879316469948303</v>
      </c>
      <c r="J34" s="312">
        <f>分析係数表!G37</f>
        <v>0.40235165952905672</v>
      </c>
      <c r="K34" s="304">
        <f t="shared" si="12"/>
        <v>0.59867176743417261</v>
      </c>
      <c r="L34" s="49"/>
      <c r="M34" s="50"/>
      <c r="N34" s="314">
        <f>分析係数表!I37</f>
        <v>4.2719417558337268E-2</v>
      </c>
      <c r="O34" s="306">
        <f t="shared" si="13"/>
        <v>0.78069848604381653</v>
      </c>
      <c r="P34" s="312">
        <f>分析係数表!C37</f>
        <v>0.58105140483022077</v>
      </c>
      <c r="Q34" s="306">
        <f t="shared" si="11"/>
        <v>0.45362595206458611</v>
      </c>
      <c r="R34" s="306">
        <v>0.61255759538427668</v>
      </c>
      <c r="S34" s="307">
        <f t="shared" si="9"/>
        <v>2.1004892423791071</v>
      </c>
      <c r="T34" s="312">
        <f>分析係数表!F37</f>
        <v>0.63403708963374472</v>
      </c>
      <c r="U34" s="309">
        <f t="shared" si="5"/>
        <v>1.3317880860450384</v>
      </c>
      <c r="V34" s="316">
        <f>分析係数表!D37</f>
        <v>7.9200513574427991E-2</v>
      </c>
      <c r="W34" s="297">
        <f t="shared" si="6"/>
        <v>0</v>
      </c>
      <c r="X34" s="312">
        <f>分析係数表!E37</f>
        <v>7.3600662533244779E-2</v>
      </c>
      <c r="Y34" s="298">
        <f t="shared" si="7"/>
        <v>0</v>
      </c>
    </row>
    <row r="35" spans="1:25">
      <c r="A35" s="278">
        <v>31</v>
      </c>
      <c r="B35" s="268" t="s">
        <v>95</v>
      </c>
      <c r="C35" s="283"/>
      <c r="D35" s="312">
        <f>投入係数表!S35</f>
        <v>5.7046843453163326E-3</v>
      </c>
      <c r="E35" s="302">
        <f t="shared" si="10"/>
        <v>0.57046843453163332</v>
      </c>
      <c r="F35" s="312">
        <f>分析係数表!C38</f>
        <v>0.47456671407271833</v>
      </c>
      <c r="G35" s="302">
        <f t="shared" si="14"/>
        <v>0.27072533045788488</v>
      </c>
      <c r="H35" s="302">
        <v>0.50565817586363826</v>
      </c>
      <c r="I35" s="302">
        <f t="shared" si="8"/>
        <v>0.50565817586363826</v>
      </c>
      <c r="J35" s="312">
        <f>分析係数表!G38</f>
        <v>0.18003386475673192</v>
      </c>
      <c r="K35" s="304">
        <f t="shared" si="12"/>
        <v>9.1035595646570017E-2</v>
      </c>
      <c r="L35" s="49"/>
      <c r="M35" s="50"/>
      <c r="N35" s="314">
        <f>分析係数表!I38</f>
        <v>5.150358926080905E-2</v>
      </c>
      <c r="O35" s="306">
        <f t="shared" si="13"/>
        <v>0.94122945629648247</v>
      </c>
      <c r="P35" s="312">
        <f>分析係数表!C38</f>
        <v>0.47456671407271833</v>
      </c>
      <c r="Q35" s="306">
        <f t="shared" si="11"/>
        <v>0.44667617026307294</v>
      </c>
      <c r="R35" s="306">
        <v>0.62411141338573206</v>
      </c>
      <c r="S35" s="307">
        <f t="shared" si="9"/>
        <v>1.1297695892493702</v>
      </c>
      <c r="T35" s="312">
        <f>分析係数表!F38</f>
        <v>0.4997199825516766</v>
      </c>
      <c r="U35" s="309">
        <f t="shared" si="5"/>
        <v>0.5645684394271101</v>
      </c>
      <c r="V35" s="316">
        <f>分析係数表!D38</f>
        <v>3.5590827435143364E-2</v>
      </c>
      <c r="W35" s="297">
        <f t="shared" si="6"/>
        <v>0</v>
      </c>
      <c r="X35" s="312">
        <f>分析係数表!E38</f>
        <v>3.1059891839156476E-2</v>
      </c>
      <c r="Y35" s="298">
        <f t="shared" si="7"/>
        <v>0</v>
      </c>
    </row>
    <row r="36" spans="1:25">
      <c r="A36" s="278">
        <v>32</v>
      </c>
      <c r="B36" s="268" t="s">
        <v>67</v>
      </c>
      <c r="C36" s="283"/>
      <c r="D36" s="312">
        <f>投入係数表!S36</f>
        <v>0</v>
      </c>
      <c r="E36" s="302">
        <f t="shared" si="10"/>
        <v>0</v>
      </c>
      <c r="F36" s="312">
        <f>分析係数表!C39</f>
        <v>1</v>
      </c>
      <c r="G36" s="302">
        <f t="shared" si="14"/>
        <v>0</v>
      </c>
      <c r="H36" s="302">
        <v>2.742971700891416E-2</v>
      </c>
      <c r="I36" s="302">
        <f t="shared" si="8"/>
        <v>2.742971700891416E-2</v>
      </c>
      <c r="J36" s="312">
        <f>分析係数表!G39</f>
        <v>0.33345520667958617</v>
      </c>
      <c r="K36" s="304">
        <f t="shared" si="12"/>
        <v>9.1465819543700318E-3</v>
      </c>
      <c r="L36" s="49"/>
      <c r="M36" s="50"/>
      <c r="N36" s="314">
        <f>分析係数表!I39</f>
        <v>5.0851604954235139E-3</v>
      </c>
      <c r="O36" s="306">
        <f t="shared" si="13"/>
        <v>9.293144258452482E-2</v>
      </c>
      <c r="P36" s="312">
        <f>分析係数表!C39</f>
        <v>1</v>
      </c>
      <c r="Q36" s="306">
        <f t="shared" si="11"/>
        <v>9.293144258452482E-2</v>
      </c>
      <c r="R36" s="306">
        <v>9.7139794569270729E-2</v>
      </c>
      <c r="S36" s="307">
        <f t="shared" si="9"/>
        <v>0.12456951157818488</v>
      </c>
      <c r="T36" s="312">
        <f>分析係数表!F39</f>
        <v>0.70859596344355691</v>
      </c>
      <c r="U36" s="309">
        <f t="shared" si="5"/>
        <v>8.8269453072437234E-2</v>
      </c>
      <c r="V36" s="316">
        <f>分析係数表!D39</f>
        <v>4.8027598057070089E-2</v>
      </c>
      <c r="W36" s="297">
        <f t="shared" si="6"/>
        <v>0</v>
      </c>
      <c r="X36" s="312">
        <f>分析係数表!E39</f>
        <v>4.8027598057070089E-2</v>
      </c>
      <c r="Y36" s="298">
        <f t="shared" si="7"/>
        <v>0</v>
      </c>
    </row>
    <row r="37" spans="1:25">
      <c r="A37" s="278">
        <v>33</v>
      </c>
      <c r="B37" s="268" t="s">
        <v>96</v>
      </c>
      <c r="C37" s="283"/>
      <c r="D37" s="312">
        <f>投入係数表!S37</f>
        <v>5.5104631047394497E-4</v>
      </c>
      <c r="E37" s="302">
        <f t="shared" si="10"/>
        <v>5.5104631047394499E-2</v>
      </c>
      <c r="F37" s="312">
        <f>分析係数表!C40</f>
        <v>0.78927678494152065</v>
      </c>
      <c r="G37" s="302">
        <f t="shared" si="14"/>
        <v>4.349280602847623E-2</v>
      </c>
      <c r="H37" s="302">
        <v>6.265072035573116E-2</v>
      </c>
      <c r="I37" s="302">
        <f t="shared" si="8"/>
        <v>6.265072035573116E-2</v>
      </c>
      <c r="J37" s="312">
        <f>分析係数表!G40</f>
        <v>0.52314226927728547</v>
      </c>
      <c r="K37" s="304">
        <f t="shared" si="12"/>
        <v>3.2775240018753822E-2</v>
      </c>
      <c r="L37" s="49"/>
      <c r="M37" s="50"/>
      <c r="N37" s="314">
        <f>分析係数表!I40</f>
        <v>3.428475595158087E-2</v>
      </c>
      <c r="O37" s="306">
        <f t="shared" si="13"/>
        <v>0.62655482203682711</v>
      </c>
      <c r="P37" s="312">
        <f>分析係数表!C40</f>
        <v>0.78927678494152065</v>
      </c>
      <c r="Q37" s="306">
        <f t="shared" si="11"/>
        <v>0.4945251755268335</v>
      </c>
      <c r="R37" s="306">
        <v>0.50476735677977369</v>
      </c>
      <c r="S37" s="307">
        <f t="shared" si="9"/>
        <v>0.56741807713550485</v>
      </c>
      <c r="T37" s="312">
        <f>分析係数表!F40</f>
        <v>0.70623799726049996</v>
      </c>
      <c r="U37" s="309">
        <f t="shared" si="5"/>
        <v>0.40073220640558282</v>
      </c>
      <c r="V37" s="316">
        <f>分析係数表!D40</f>
        <v>9.0697433955161888E-2</v>
      </c>
      <c r="W37" s="297">
        <f t="shared" si="6"/>
        <v>0</v>
      </c>
      <c r="X37" s="312">
        <f>分析係数表!E40</f>
        <v>9.0562666353757981E-2</v>
      </c>
      <c r="Y37" s="298">
        <f t="shared" si="7"/>
        <v>0</v>
      </c>
    </row>
    <row r="38" spans="1:25">
      <c r="A38" s="278">
        <v>34</v>
      </c>
      <c r="B38" s="268" t="s">
        <v>97</v>
      </c>
      <c r="C38" s="283"/>
      <c r="D38" s="312">
        <f>投入係数表!S38</f>
        <v>0</v>
      </c>
      <c r="E38" s="302">
        <f t="shared" si="10"/>
        <v>0</v>
      </c>
      <c r="F38" s="312">
        <f>分析係数表!C41</f>
        <v>0.99594790611943085</v>
      </c>
      <c r="G38" s="302">
        <f t="shared" si="14"/>
        <v>0</v>
      </c>
      <c r="H38" s="302">
        <v>2.4170124676882233E-3</v>
      </c>
      <c r="I38" s="302">
        <f t="shared" si="8"/>
        <v>2.4170124676882233E-3</v>
      </c>
      <c r="J38" s="312">
        <f>分析係数表!G41</f>
        <v>0.50896339569449323</v>
      </c>
      <c r="K38" s="304">
        <f t="shared" si="12"/>
        <v>1.2301708729905248E-3</v>
      </c>
      <c r="L38" s="49"/>
      <c r="M38" s="50"/>
      <c r="N38" s="314">
        <f>分析係数表!I41</f>
        <v>5.504775199299148E-2</v>
      </c>
      <c r="O38" s="306">
        <f t="shared" si="13"/>
        <v>1.0059991239898505</v>
      </c>
      <c r="P38" s="312">
        <f>分析係数表!C41</f>
        <v>0.99594790611943085</v>
      </c>
      <c r="Q38" s="306">
        <f t="shared" si="11"/>
        <v>1.0019227210956734</v>
      </c>
      <c r="R38" s="306">
        <v>1.0183245057473447</v>
      </c>
      <c r="S38" s="307">
        <f t="shared" si="9"/>
        <v>1.020741518215033</v>
      </c>
      <c r="T38" s="312">
        <f>分析係数表!F41</f>
        <v>0.58132099287543681</v>
      </c>
      <c r="U38" s="309">
        <f t="shared" si="5"/>
        <v>0.59337847283794376</v>
      </c>
      <c r="V38" s="316">
        <f>分析係数表!D41</f>
        <v>0.12149342216939719</v>
      </c>
      <c r="W38" s="297">
        <f t="shared" si="6"/>
        <v>0</v>
      </c>
      <c r="X38" s="312">
        <f>分析係数表!E41</f>
        <v>0.11755967401821014</v>
      </c>
      <c r="Y38" s="298">
        <f t="shared" si="7"/>
        <v>0</v>
      </c>
    </row>
    <row r="39" spans="1:25">
      <c r="A39" s="278">
        <v>35</v>
      </c>
      <c r="B39" s="268" t="s">
        <v>3</v>
      </c>
      <c r="C39" s="283"/>
      <c r="D39" s="312">
        <f>投入係数表!S39</f>
        <v>8.6722042304096265E-4</v>
      </c>
      <c r="E39" s="302">
        <f>$C$21*D39</f>
        <v>8.6722042304096261E-2</v>
      </c>
      <c r="F39" s="312">
        <f>分析係数表!C42</f>
        <v>0.9655414908579466</v>
      </c>
      <c r="G39" s="302">
        <f>E39*F39</f>
        <v>8.3733730016543023E-2</v>
      </c>
      <c r="H39" s="302">
        <v>0.10892547491091548</v>
      </c>
      <c r="I39" s="302">
        <f>C39+H39</f>
        <v>0.10892547491091548</v>
      </c>
      <c r="J39" s="312">
        <f>分析係数表!G42</f>
        <v>0.53299358903562055</v>
      </c>
      <c r="K39" s="304">
        <f>I39*J39</f>
        <v>5.8056579810178283E-2</v>
      </c>
      <c r="L39" s="49"/>
      <c r="M39" s="50"/>
      <c r="N39" s="314">
        <f>分析係数表!I42</f>
        <v>1.3420289237220641E-2</v>
      </c>
      <c r="O39" s="306">
        <f t="shared" si="13"/>
        <v>0.24525614085118802</v>
      </c>
      <c r="P39" s="312">
        <f>分析係数表!C42</f>
        <v>0.9655414908579466</v>
      </c>
      <c r="Q39" s="306">
        <f>O39*P39</f>
        <v>0.23680497987952262</v>
      </c>
      <c r="R39" s="306">
        <v>0.25448323548946555</v>
      </c>
      <c r="S39" s="307">
        <f>I39+R39</f>
        <v>0.36340871040038103</v>
      </c>
      <c r="T39" s="312">
        <f>分析係数表!F42</f>
        <v>0.58706867988829459</v>
      </c>
      <c r="U39" s="309">
        <f>S39*T39</f>
        <v>0.21334587187465925</v>
      </c>
      <c r="V39" s="316">
        <f>分析係数表!D42</f>
        <v>0.12536880137580664</v>
      </c>
      <c r="W39" s="297">
        <f>ROUND(S39*V39,0)</f>
        <v>0</v>
      </c>
      <c r="X39" s="312">
        <f>分析係数表!E42</f>
        <v>0.11770088827882173</v>
      </c>
      <c r="Y39" s="298">
        <f>ROUND(S39*X39,0)</f>
        <v>0</v>
      </c>
    </row>
    <row r="40" spans="1:25">
      <c r="A40" s="278">
        <v>36</v>
      </c>
      <c r="B40" s="268" t="s">
        <v>98</v>
      </c>
      <c r="C40" s="283"/>
      <c r="D40" s="312">
        <f>投入係数表!S40</f>
        <v>4.3126148954141207E-2</v>
      </c>
      <c r="E40" s="302">
        <f>$C$21*D40</f>
        <v>4.3126148954141206</v>
      </c>
      <c r="F40" s="312">
        <f>分析係数表!C43</f>
        <v>0.68354347123018677</v>
      </c>
      <c r="G40" s="302">
        <f>E40*F40</f>
        <v>2.9478597556903767</v>
      </c>
      <c r="H40" s="302">
        <v>4.1326617944882331</v>
      </c>
      <c r="I40" s="302">
        <f>C40+H40</f>
        <v>4.1326617944882331</v>
      </c>
      <c r="J40" s="312">
        <f>分析係数表!G43</f>
        <v>0.37257380440005849</v>
      </c>
      <c r="K40" s="304">
        <f>I40*J40</f>
        <v>1.5397215270712536</v>
      </c>
      <c r="L40" s="49"/>
      <c r="M40" s="50"/>
      <c r="N40" s="314">
        <f>分析係数表!I43</f>
        <v>1.4147055315786071E-2</v>
      </c>
      <c r="O40" s="306">
        <f t="shared" si="13"/>
        <v>0.25853781016395938</v>
      </c>
      <c r="P40" s="312">
        <f>分析係数表!C43</f>
        <v>0.68354347123018677</v>
      </c>
      <c r="Q40" s="306">
        <f>O40*P40</f>
        <v>0.17672183220372387</v>
      </c>
      <c r="R40" s="306">
        <v>0.83579510512696509</v>
      </c>
      <c r="S40" s="307">
        <f>I40+R40</f>
        <v>4.9684568996151981</v>
      </c>
      <c r="T40" s="312">
        <f>分析係数表!F43</f>
        <v>0.62240825035949521</v>
      </c>
      <c r="U40" s="309">
        <f>S40*T40</f>
        <v>3.0924085658760574</v>
      </c>
      <c r="V40" s="316">
        <f>分析係数表!D43</f>
        <v>0.13048156468325811</v>
      </c>
      <c r="W40" s="297">
        <f>ROUND(S40*V40,0)</f>
        <v>1</v>
      </c>
      <c r="X40" s="312">
        <f>分析係数表!E43</f>
        <v>0.11291103502841897</v>
      </c>
      <c r="Y40" s="298">
        <f>ROUND(S40*X40,0)</f>
        <v>1</v>
      </c>
    </row>
    <row r="41" spans="1:25">
      <c r="A41" s="278">
        <v>37</v>
      </c>
      <c r="B41" s="268" t="s">
        <v>99</v>
      </c>
      <c r="C41" s="283"/>
      <c r="D41" s="312">
        <f>投入係数表!S41</f>
        <v>2.2132187879691235E-4</v>
      </c>
      <c r="E41" s="302">
        <f>$C$21*D41</f>
        <v>2.2132187879691234E-2</v>
      </c>
      <c r="F41" s="312">
        <f>分析係数表!C44</f>
        <v>0.55987382763194615</v>
      </c>
      <c r="G41" s="302">
        <f>E41*F41</f>
        <v>1.2391232742072099E-2</v>
      </c>
      <c r="H41" s="302">
        <v>2.1700867756372096E-2</v>
      </c>
      <c r="I41" s="302">
        <f>C41+H41</f>
        <v>2.1700867756372096E-2</v>
      </c>
      <c r="J41" s="312">
        <f>分析係数表!G44</f>
        <v>0.32381925449611038</v>
      </c>
      <c r="K41" s="304">
        <f>I41*J41</f>
        <v>7.0271588187870914E-3</v>
      </c>
      <c r="L41" s="49"/>
      <c r="M41" s="50"/>
      <c r="N41" s="314">
        <f>分析係数表!I44</f>
        <v>0.11509284654657072</v>
      </c>
      <c r="O41" s="306">
        <f t="shared" si="13"/>
        <v>2.1033248154818316</v>
      </c>
      <c r="P41" s="312">
        <f>分析係数表!C44</f>
        <v>0.55987382763194615</v>
      </c>
      <c r="Q41" s="306">
        <f>O41*P41</f>
        <v>1.17759651519707</v>
      </c>
      <c r="R41" s="306">
        <v>1.2092629847274932</v>
      </c>
      <c r="S41" s="307">
        <f>I41+R41</f>
        <v>1.2309638524838653</v>
      </c>
      <c r="T41" s="312">
        <f>分析係数表!F44</f>
        <v>0.5344179716450459</v>
      </c>
      <c r="U41" s="309">
        <f>S41*T41</f>
        <v>0.65784920521279877</v>
      </c>
      <c r="V41" s="316">
        <f>分析係数表!D44</f>
        <v>0.19836337849438287</v>
      </c>
      <c r="W41" s="297">
        <f>ROUND(S41*V41,0)</f>
        <v>0</v>
      </c>
      <c r="X41" s="312">
        <f>分析係数表!E44</f>
        <v>0.16230318686650563</v>
      </c>
      <c r="Y41" s="298">
        <f>ROUND(S41*X41,0)</f>
        <v>0</v>
      </c>
    </row>
    <row r="42" spans="1:25">
      <c r="A42" s="278">
        <v>38</v>
      </c>
      <c r="B42" s="268" t="s">
        <v>4</v>
      </c>
      <c r="C42" s="283"/>
      <c r="D42" s="312">
        <f>投入係数表!S42</f>
        <v>1.2782467693780856E-3</v>
      </c>
      <c r="E42" s="302">
        <f>$C$21*D42</f>
        <v>0.12782467693780855</v>
      </c>
      <c r="F42" s="312">
        <f>分析係数表!C45</f>
        <v>1</v>
      </c>
      <c r="G42" s="302">
        <f>E42*F42</f>
        <v>0.12782467693780855</v>
      </c>
      <c r="H42" s="302">
        <v>0.15444256540954771</v>
      </c>
      <c r="I42" s="302">
        <f>C42+H42</f>
        <v>0.15444256540954771</v>
      </c>
      <c r="J42" s="312">
        <f>分析係数表!G45</f>
        <v>0</v>
      </c>
      <c r="K42" s="304">
        <f>I42*J42</f>
        <v>0</v>
      </c>
      <c r="L42" s="49"/>
      <c r="M42" s="50"/>
      <c r="N42" s="314">
        <f>分析係数表!I45</f>
        <v>0</v>
      </c>
      <c r="O42" s="306">
        <f t="shared" si="13"/>
        <v>0</v>
      </c>
      <c r="P42" s="312">
        <f>分析係数表!C45</f>
        <v>1</v>
      </c>
      <c r="Q42" s="306">
        <f>O42*P42</f>
        <v>0</v>
      </c>
      <c r="R42" s="306">
        <v>2.0644999325055337E-2</v>
      </c>
      <c r="S42" s="307">
        <f>I42+R42</f>
        <v>0.17508756473460305</v>
      </c>
      <c r="T42" s="312">
        <f>分析係数表!F45</f>
        <v>0</v>
      </c>
      <c r="U42" s="309">
        <f>S42*T42</f>
        <v>0</v>
      </c>
      <c r="V42" s="316">
        <f>分析係数表!D45</f>
        <v>0</v>
      </c>
      <c r="W42" s="297">
        <f>ROUND(S42*V42,0)</f>
        <v>0</v>
      </c>
      <c r="X42" s="312">
        <f>分析係数表!E45</f>
        <v>0</v>
      </c>
      <c r="Y42" s="298">
        <f>ROUND(S42*X42,0)</f>
        <v>0</v>
      </c>
    </row>
    <row r="43" spans="1:25">
      <c r="A43" s="278">
        <v>39</v>
      </c>
      <c r="B43" s="268" t="s">
        <v>5</v>
      </c>
      <c r="C43" s="283"/>
      <c r="D43" s="312">
        <f>投入係数表!S43</f>
        <v>3.2972443167703265E-3</v>
      </c>
      <c r="E43" s="302">
        <f>$C$21*D43</f>
        <v>0.32972443167703264</v>
      </c>
      <c r="F43" s="312">
        <f>分析係数表!C46</f>
        <v>0.63561708735819755</v>
      </c>
      <c r="G43" s="302">
        <f>E43*F43</f>
        <v>0.20957848289339248</v>
      </c>
      <c r="H43" s="302">
        <v>0.27025338273911692</v>
      </c>
      <c r="I43" s="302">
        <f>C43+H43</f>
        <v>0.27025338273911692</v>
      </c>
      <c r="J43" s="312">
        <f>分析係数表!G46</f>
        <v>7.4261727822867345E-3</v>
      </c>
      <c r="K43" s="304">
        <f>I43*J43</f>
        <v>2.0069483152181495E-3</v>
      </c>
      <c r="L43" s="49"/>
      <c r="M43" s="50"/>
      <c r="N43" s="314">
        <f>分析係数表!I46</f>
        <v>7.1346566917706757E-6</v>
      </c>
      <c r="O43" s="306">
        <f t="shared" si="13"/>
        <v>1.3038603979329506E-4</v>
      </c>
      <c r="P43" s="312">
        <f>分析係数表!C46</f>
        <v>0.63561708735819755</v>
      </c>
      <c r="Q43" s="306">
        <f>O43*P43</f>
        <v>8.2875594845584257E-5</v>
      </c>
      <c r="R43" s="306">
        <v>4.1463109490515272E-2</v>
      </c>
      <c r="S43" s="307">
        <f>I43+R43</f>
        <v>0.31171649222963221</v>
      </c>
      <c r="T43" s="312">
        <f>分析係数表!F46</f>
        <v>0.64740426293918441</v>
      </c>
      <c r="U43" s="309">
        <f>S43*T43</f>
        <v>0.20180658589791306</v>
      </c>
      <c r="V43" s="316">
        <f>分析係数表!D46</f>
        <v>3.6867524451068895E-3</v>
      </c>
      <c r="W43" s="297">
        <f>ROUND(S43*V43,0)</f>
        <v>0</v>
      </c>
      <c r="X43" s="312">
        <f>分析係数表!E46</f>
        <v>3.6024838177901608E-3</v>
      </c>
      <c r="Y43" s="298">
        <f>ROUND(S43*X43,0)</f>
        <v>0</v>
      </c>
    </row>
    <row r="44" spans="1:25">
      <c r="A44" s="279">
        <v>40</v>
      </c>
      <c r="B44" s="276" t="s">
        <v>298</v>
      </c>
      <c r="C44" s="289">
        <f>SUM(C5:C43)</f>
        <v>100</v>
      </c>
      <c r="D44" s="313">
        <f>投入係数表!S44</f>
        <v>0.62329661196854524</v>
      </c>
      <c r="E44" s="303">
        <f>SUM(E5:E43)</f>
        <v>62.329661196854516</v>
      </c>
      <c r="F44" s="313">
        <f>分析係数表!C47</f>
        <v>0.59941121331825653</v>
      </c>
      <c r="G44" s="303">
        <f>SUM(G5:G43)</f>
        <v>16.655322799875407</v>
      </c>
      <c r="H44" s="303">
        <f>SUM(H5:H43)</f>
        <v>22.072782174232408</v>
      </c>
      <c r="I44" s="303">
        <f>SUM(I5:I43)</f>
        <v>122.07278217423242</v>
      </c>
      <c r="J44" s="313">
        <f>分析係数表!G47</f>
        <v>0.26745444124294698</v>
      </c>
      <c r="K44" s="305">
        <f>SUM(K5:K43)</f>
        <v>30.206655298411015</v>
      </c>
      <c r="L44" s="318">
        <f>'データ入力（最終需要額等）'!$H$32</f>
        <v>0.60499999999999998</v>
      </c>
      <c r="M44" s="303">
        <f>K44*L44</f>
        <v>18.275026455538665</v>
      </c>
      <c r="N44" s="315">
        <f>分析係数表!I47</f>
        <v>1</v>
      </c>
      <c r="O44" s="303">
        <f>SUM(O5:O43)</f>
        <v>18.275026455538661</v>
      </c>
      <c r="P44" s="313">
        <f>分析係数表!C47</f>
        <v>0.59941121331825653</v>
      </c>
      <c r="Q44" s="303">
        <f>SUM(Q5:Q43)</f>
        <v>11.36807516558815</v>
      </c>
      <c r="R44" s="303">
        <f>SUM(R5:R43)</f>
        <v>14.204001649904274</v>
      </c>
      <c r="S44" s="308">
        <f>SUM(S5:S43)</f>
        <v>136.27678382413669</v>
      </c>
      <c r="T44" s="313">
        <f>分析係数表!F47</f>
        <v>0.52032812004185636</v>
      </c>
      <c r="U44" s="310">
        <f>SUM(U5:U43)</f>
        <v>56.355090481938539</v>
      </c>
      <c r="V44" s="317">
        <f>分析係数表!D47</f>
        <v>6.7043132898265148E-2</v>
      </c>
      <c r="W44" s="300">
        <f>SUM(W5:W43)</f>
        <v>5</v>
      </c>
      <c r="X44" s="313">
        <f>分析係数表!E47</f>
        <v>6.0489972943054145E-2</v>
      </c>
      <c r="Y44" s="301">
        <f>SUM(Y5:Y43)</f>
        <v>5</v>
      </c>
    </row>
    <row r="45" spans="1:25">
      <c r="B45" s="292" t="s">
        <v>299</v>
      </c>
      <c r="C45" s="104" t="s">
        <v>300</v>
      </c>
      <c r="D45" s="104" t="s">
        <v>301</v>
      </c>
      <c r="E45" s="104"/>
      <c r="F45" s="104" t="s">
        <v>131</v>
      </c>
      <c r="G45" s="104"/>
      <c r="H45" s="104" t="s">
        <v>302</v>
      </c>
      <c r="I45" s="104"/>
      <c r="J45" s="104" t="s">
        <v>131</v>
      </c>
      <c r="K45" s="104"/>
      <c r="L45" s="104" t="s">
        <v>300</v>
      </c>
      <c r="M45" s="104"/>
      <c r="N45" s="104" t="s">
        <v>131</v>
      </c>
      <c r="O45" s="104"/>
      <c r="P45" s="104" t="s">
        <v>131</v>
      </c>
      <c r="Q45" s="104"/>
      <c r="R45" s="104"/>
      <c r="S45" s="104" t="s">
        <v>302</v>
      </c>
      <c r="T45" s="104" t="s">
        <v>131</v>
      </c>
      <c r="U45" s="104"/>
      <c r="V45" s="104" t="s">
        <v>131</v>
      </c>
      <c r="W45" s="104"/>
      <c r="X45" s="104" t="s">
        <v>131</v>
      </c>
      <c r="Y45" s="293"/>
    </row>
    <row r="46" spans="1:25">
      <c r="B46" s="83" t="s">
        <v>303</v>
      </c>
    </row>
  </sheetData>
  <phoneticPr fontId="3"/>
  <pageMargins left="0.78740157480314965" right="0" top="0.82677165354330717" bottom="0.78740157480314965" header="0.51181102362204722" footer="0.51181102362204722"/>
  <pageSetup paperSize="9" scale="80" orientation="portrait" r:id="rId1"/>
  <headerFooter alignWithMargins="0">
    <oddFooter>&amp;C&amp;"Fj丸ゴシック体-L,標準"&amp;12- 43 -</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1B32A-BC92-4228-A393-00D6AC5A1DFE}">
  <dimension ref="A1:Y46"/>
  <sheetViews>
    <sheetView showGridLines="0"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8.1640625" defaultRowHeight="11"/>
  <cols>
    <col min="1" max="1" width="2.75" style="83" customWidth="1"/>
    <col min="2" max="2" width="17.5" style="83" customWidth="1"/>
    <col min="3" max="3" width="8.58203125" style="83" customWidth="1"/>
    <col min="4" max="4" width="8.1640625" style="83" customWidth="1"/>
    <col min="5" max="5" width="8.25" style="83" bestFit="1" customWidth="1"/>
    <col min="6" max="16384" width="8.1640625" style="83"/>
  </cols>
  <sheetData>
    <row r="1" spans="1:25" ht="13">
      <c r="B1" s="284" t="s">
        <v>257</v>
      </c>
      <c r="F1" s="285"/>
      <c r="G1" s="83" t="s">
        <v>374</v>
      </c>
    </row>
    <row r="2" spans="1:25">
      <c r="B2" s="83" t="s">
        <v>334</v>
      </c>
      <c r="S2" s="83" t="s">
        <v>259</v>
      </c>
      <c r="U2" s="286" t="s">
        <v>245</v>
      </c>
      <c r="W2" s="83" t="s">
        <v>233</v>
      </c>
      <c r="Y2" s="83" t="s">
        <v>260</v>
      </c>
    </row>
    <row r="3" spans="1:25" ht="44">
      <c r="B3" s="39"/>
      <c r="C3" s="40" t="s">
        <v>261</v>
      </c>
      <c r="D3" s="40" t="s">
        <v>335</v>
      </c>
      <c r="E3" s="40" t="s">
        <v>263</v>
      </c>
      <c r="F3" s="40" t="s">
        <v>264</v>
      </c>
      <c r="G3" s="40" t="s">
        <v>265</v>
      </c>
      <c r="H3" s="40" t="s">
        <v>266</v>
      </c>
      <c r="I3" s="40" t="s">
        <v>267</v>
      </c>
      <c r="J3" s="40" t="s">
        <v>268</v>
      </c>
      <c r="K3" s="41" t="s">
        <v>269</v>
      </c>
      <c r="L3" s="40" t="s">
        <v>402</v>
      </c>
      <c r="M3" s="40" t="s">
        <v>270</v>
      </c>
      <c r="N3" s="40" t="s">
        <v>186</v>
      </c>
      <c r="O3" s="40" t="s">
        <v>270</v>
      </c>
      <c r="P3" s="40" t="s">
        <v>264</v>
      </c>
      <c r="Q3" s="40" t="s">
        <v>271</v>
      </c>
      <c r="R3" s="40" t="s">
        <v>272</v>
      </c>
      <c r="S3" s="42" t="s">
        <v>273</v>
      </c>
      <c r="T3" s="40" t="s">
        <v>403</v>
      </c>
      <c r="U3" s="43" t="s">
        <v>245</v>
      </c>
      <c r="V3" s="44" t="s">
        <v>274</v>
      </c>
      <c r="W3" s="42" t="s">
        <v>275</v>
      </c>
      <c r="X3" s="40" t="s">
        <v>276</v>
      </c>
      <c r="Y3" s="43" t="s">
        <v>277</v>
      </c>
    </row>
    <row r="4" spans="1:25" ht="19">
      <c r="B4" s="45"/>
      <c r="C4" s="46" t="s">
        <v>197</v>
      </c>
      <c r="D4" s="46" t="s">
        <v>198</v>
      </c>
      <c r="E4" s="46" t="s">
        <v>278</v>
      </c>
      <c r="F4" s="46" t="s">
        <v>200</v>
      </c>
      <c r="G4" s="46" t="s">
        <v>279</v>
      </c>
      <c r="H4" s="46" t="s">
        <v>280</v>
      </c>
      <c r="I4" s="46" t="s">
        <v>281</v>
      </c>
      <c r="J4" s="46" t="s">
        <v>282</v>
      </c>
      <c r="K4" s="47" t="s">
        <v>283</v>
      </c>
      <c r="L4" s="46" t="s">
        <v>284</v>
      </c>
      <c r="M4" s="46" t="s">
        <v>285</v>
      </c>
      <c r="N4" s="46" t="s">
        <v>286</v>
      </c>
      <c r="O4" s="46" t="s">
        <v>287</v>
      </c>
      <c r="P4" s="46" t="s">
        <v>288</v>
      </c>
      <c r="Q4" s="46" t="s">
        <v>289</v>
      </c>
      <c r="R4" s="46" t="s">
        <v>290</v>
      </c>
      <c r="S4" s="46" t="s">
        <v>291</v>
      </c>
      <c r="T4" s="48" t="s">
        <v>292</v>
      </c>
      <c r="U4" s="47" t="s">
        <v>293</v>
      </c>
      <c r="V4" s="46" t="s">
        <v>294</v>
      </c>
      <c r="W4" s="46" t="s">
        <v>295</v>
      </c>
      <c r="X4" s="46" t="s">
        <v>296</v>
      </c>
      <c r="Y4" s="47" t="s">
        <v>297</v>
      </c>
    </row>
    <row r="5" spans="1:25">
      <c r="A5" s="277">
        <v>1</v>
      </c>
      <c r="B5" s="268" t="s">
        <v>73</v>
      </c>
      <c r="C5" s="283"/>
      <c r="D5" s="312">
        <f>投入係数表!T5</f>
        <v>0</v>
      </c>
      <c r="E5" s="302">
        <f t="shared" ref="E5:E11" si="0">$C$22*D5</f>
        <v>0</v>
      </c>
      <c r="F5" s="312">
        <f>分析係数表!C8</f>
        <v>0.17333290637377241</v>
      </c>
      <c r="G5" s="302">
        <f t="shared" ref="G5:G12" si="1">E5*F5</f>
        <v>0</v>
      </c>
      <c r="H5" s="302">
        <f t="array" ref="H5:H43">MMULT(逆行列係数表!C5:AO43,G5:G43)</f>
        <v>1.1466647256297704E-3</v>
      </c>
      <c r="I5" s="302">
        <f t="shared" ref="I5:I14" si="2">C5+H5</f>
        <v>1.1466647256297704E-3</v>
      </c>
      <c r="J5" s="312">
        <f>分析係数表!G8</f>
        <v>0.15155149614048036</v>
      </c>
      <c r="K5" s="304">
        <f t="shared" ref="K5:K13" si="3">I5*J5</f>
        <v>1.737787547407051E-4</v>
      </c>
      <c r="L5" s="49" t="s">
        <v>132</v>
      </c>
      <c r="M5" s="50" t="s">
        <v>132</v>
      </c>
      <c r="N5" s="314">
        <f>分析係数表!I8</f>
        <v>1.1299182227411633E-2</v>
      </c>
      <c r="O5" s="306">
        <f t="shared" ref="O5:O11" si="4">$M$44*N5</f>
        <v>0.22031254287084145</v>
      </c>
      <c r="P5" s="312">
        <f>分析係数表!C8</f>
        <v>0.17333290637377241</v>
      </c>
      <c r="Q5" s="306">
        <f>O5*P5</f>
        <v>3.8187413366399282E-2</v>
      </c>
      <c r="R5" s="306">
        <f t="array" ref="R5:R43">MMULT(逆行列係数表!C5:AO43,Q5:Q43)</f>
        <v>5.7763339970054374E-2</v>
      </c>
      <c r="S5" s="307">
        <f>I5+R5</f>
        <v>5.8910004695684144E-2</v>
      </c>
      <c r="T5" s="312">
        <f>分析係数表!F8</f>
        <v>0.42721038226158625</v>
      </c>
      <c r="U5" s="309">
        <f>S5*T5</f>
        <v>2.5166965625075064E-2</v>
      </c>
      <c r="V5" s="316">
        <f>分析係数表!D8</f>
        <v>0.32298797552049696</v>
      </c>
      <c r="W5" s="287">
        <f t="shared" ref="W5:W10" si="5">ROUND(S5*V5,0)</f>
        <v>0</v>
      </c>
      <c r="X5" s="312">
        <f>分析係数表!E8</f>
        <v>0.12265584155979949</v>
      </c>
      <c r="Y5" s="288">
        <f t="shared" ref="Y5:Y11" si="6">ROUND(S5*X5,0)</f>
        <v>0</v>
      </c>
    </row>
    <row r="6" spans="1:25">
      <c r="A6" s="278">
        <v>2</v>
      </c>
      <c r="B6" s="268" t="s">
        <v>74</v>
      </c>
      <c r="C6" s="283"/>
      <c r="D6" s="312">
        <f>投入係数表!T6</f>
        <v>0</v>
      </c>
      <c r="E6" s="302">
        <f t="shared" si="0"/>
        <v>0</v>
      </c>
      <c r="F6" s="312">
        <f>分析係数表!C9</f>
        <v>0.39351462480142041</v>
      </c>
      <c r="G6" s="302">
        <f t="shared" si="1"/>
        <v>0</v>
      </c>
      <c r="H6" s="302">
        <v>1.6621816724710923E-3</v>
      </c>
      <c r="I6" s="302">
        <f t="shared" si="2"/>
        <v>1.6621816724710923E-3</v>
      </c>
      <c r="J6" s="312">
        <f>分析係数表!G9</f>
        <v>0.22817522849038765</v>
      </c>
      <c r="K6" s="304">
        <f t="shared" si="3"/>
        <v>3.7926868290862617E-4</v>
      </c>
      <c r="L6" s="49"/>
      <c r="M6" s="50"/>
      <c r="N6" s="314">
        <f>分析係数表!I9</f>
        <v>5.0911500837573466E-4</v>
      </c>
      <c r="O6" s="306">
        <f t="shared" si="4"/>
        <v>9.9267734470959122E-3</v>
      </c>
      <c r="P6" s="312">
        <f>分析係数表!C9</f>
        <v>0.39351462480142041</v>
      </c>
      <c r="Q6" s="306">
        <f>O6*P6</f>
        <v>3.9063305285226505E-3</v>
      </c>
      <c r="R6" s="306">
        <v>5.3783110595171614E-3</v>
      </c>
      <c r="S6" s="307">
        <f>I6+R6</f>
        <v>7.0404927319882536E-3</v>
      </c>
      <c r="T6" s="312">
        <f>分析係数表!F9</f>
        <v>0.63987813845992225</v>
      </c>
      <c r="U6" s="309">
        <f t="shared" ref="U6:U38" si="7">S6*T6</f>
        <v>4.5050573831852559E-3</v>
      </c>
      <c r="V6" s="316">
        <f>分析係数表!D9</f>
        <v>0.29572434079210003</v>
      </c>
      <c r="W6" s="287">
        <f t="shared" si="5"/>
        <v>0</v>
      </c>
      <c r="X6" s="312">
        <f>分析係数表!E9</f>
        <v>0.26862065342998215</v>
      </c>
      <c r="Y6" s="288">
        <f t="shared" si="6"/>
        <v>0</v>
      </c>
    </row>
    <row r="7" spans="1:25">
      <c r="A7" s="278">
        <v>3</v>
      </c>
      <c r="B7" s="268" t="s">
        <v>75</v>
      </c>
      <c r="C7" s="283"/>
      <c r="D7" s="312">
        <f>投入係数表!T7</f>
        <v>0</v>
      </c>
      <c r="E7" s="302">
        <f t="shared" si="0"/>
        <v>0</v>
      </c>
      <c r="F7" s="312">
        <f>分析係数表!C10</f>
        <v>0.12671464860287895</v>
      </c>
      <c r="G7" s="302">
        <f t="shared" si="1"/>
        <v>0</v>
      </c>
      <c r="H7" s="302">
        <v>7.8878082958776526E-5</v>
      </c>
      <c r="I7" s="302">
        <f t="shared" si="2"/>
        <v>7.8878082958776526E-5</v>
      </c>
      <c r="J7" s="312">
        <f>分析係数表!G10</f>
        <v>0.17153349174243465</v>
      </c>
      <c r="K7" s="304">
        <f t="shared" si="3"/>
        <v>1.3530232991868368E-5</v>
      </c>
      <c r="L7" s="49"/>
      <c r="M7" s="50"/>
      <c r="N7" s="314">
        <f>分析係数表!I10</f>
        <v>1.1608350684055029E-3</v>
      </c>
      <c r="O7" s="306">
        <f t="shared" si="4"/>
        <v>2.263407392029014E-2</v>
      </c>
      <c r="P7" s="312">
        <f>分析係数表!C10</f>
        <v>0.12671464860287895</v>
      </c>
      <c r="Q7" s="306">
        <f>O7*P7</f>
        <v>2.868068723261152E-3</v>
      </c>
      <c r="R7" s="306">
        <v>4.3819120492990917E-3</v>
      </c>
      <c r="S7" s="307">
        <f>I7+R7</f>
        <v>4.4607901322578679E-3</v>
      </c>
      <c r="T7" s="312">
        <f>分析係数表!F10</f>
        <v>0.47381340455197063</v>
      </c>
      <c r="U7" s="309">
        <f t="shared" si="7"/>
        <v>2.1135821595569359E-3</v>
      </c>
      <c r="V7" s="316">
        <f>分析係数表!D10</f>
        <v>9.5045460793747427E-2</v>
      </c>
      <c r="W7" s="287">
        <f t="shared" si="5"/>
        <v>0</v>
      </c>
      <c r="X7" s="312">
        <f>分析係数表!E10</f>
        <v>4.2279520059697977E-2</v>
      </c>
      <c r="Y7" s="288">
        <f t="shared" si="6"/>
        <v>0</v>
      </c>
    </row>
    <row r="8" spans="1:25">
      <c r="A8" s="278">
        <v>4</v>
      </c>
      <c r="B8" s="268" t="s">
        <v>76</v>
      </c>
      <c r="C8" s="283"/>
      <c r="D8" s="312">
        <f>投入係数表!T8</f>
        <v>8.7170341744060616E-5</v>
      </c>
      <c r="E8" s="302">
        <f t="shared" si="0"/>
        <v>8.717034174406061E-3</v>
      </c>
      <c r="F8" s="312">
        <f>分析係数表!C11</f>
        <v>9.348517078458185E-3</v>
      </c>
      <c r="G8" s="302">
        <f t="shared" si="1"/>
        <v>8.1491342852938703E-5</v>
      </c>
      <c r="H8" s="302">
        <v>9.9107485363911663E-3</v>
      </c>
      <c r="I8" s="302">
        <f t="shared" si="2"/>
        <v>9.9107485363911663E-3</v>
      </c>
      <c r="J8" s="312">
        <f>分析係数表!G11</f>
        <v>0.2579516055394917</v>
      </c>
      <c r="K8" s="304">
        <f t="shared" si="3"/>
        <v>2.5564934970602688E-3</v>
      </c>
      <c r="L8" s="49"/>
      <c r="M8" s="50"/>
      <c r="N8" s="314">
        <f>分析係数表!I11</f>
        <v>-1.9466162084954558E-5</v>
      </c>
      <c r="O8" s="306">
        <f t="shared" si="4"/>
        <v>-3.7955310238896133E-4</v>
      </c>
      <c r="P8" s="312">
        <f>分析係数表!C11</f>
        <v>9.348517078458185E-3</v>
      </c>
      <c r="Q8" s="306">
        <f>O8*P8</f>
        <v>-3.5482586598649931E-6</v>
      </c>
      <c r="R8" s="306">
        <v>2.3723870867298795E-3</v>
      </c>
      <c r="S8" s="307">
        <f>I8+R8</f>
        <v>1.2283135623121045E-2</v>
      </c>
      <c r="T8" s="312">
        <f>分析係数表!F11</f>
        <v>0.54360066960888753</v>
      </c>
      <c r="U8" s="309">
        <f t="shared" si="7"/>
        <v>6.6771207496253799E-3</v>
      </c>
      <c r="V8" s="316">
        <f>分析係数表!D11</f>
        <v>4.0785268604474206E-2</v>
      </c>
      <c r="W8" s="287">
        <f t="shared" si="5"/>
        <v>0</v>
      </c>
      <c r="X8" s="312">
        <f>分析係数表!E11</f>
        <v>3.926343022371024E-2</v>
      </c>
      <c r="Y8" s="288">
        <f t="shared" si="6"/>
        <v>0</v>
      </c>
    </row>
    <row r="9" spans="1:25">
      <c r="A9" s="278">
        <v>5</v>
      </c>
      <c r="B9" s="268" t="s">
        <v>77</v>
      </c>
      <c r="C9" s="283"/>
      <c r="D9" s="312">
        <f>投入係数表!T9</f>
        <v>0</v>
      </c>
      <c r="E9" s="302">
        <f t="shared" si="0"/>
        <v>0</v>
      </c>
      <c r="F9" s="312">
        <f>分析係数表!C12</f>
        <v>0.26169189557273109</v>
      </c>
      <c r="G9" s="302">
        <f t="shared" si="1"/>
        <v>0</v>
      </c>
      <c r="H9" s="302">
        <v>2.8157101304472974E-3</v>
      </c>
      <c r="I9" s="302">
        <f t="shared" si="2"/>
        <v>2.8157101304472974E-3</v>
      </c>
      <c r="J9" s="312">
        <f>分析係数表!G12</f>
        <v>0.13770114594385849</v>
      </c>
      <c r="K9" s="304">
        <f t="shared" si="3"/>
        <v>3.8772651160832414E-4</v>
      </c>
      <c r="L9" s="49"/>
      <c r="M9" s="50"/>
      <c r="N9" s="314">
        <f>分析係数表!I12</f>
        <v>0.10146071966313146</v>
      </c>
      <c r="O9" s="306">
        <f t="shared" si="4"/>
        <v>1.9782908798711019</v>
      </c>
      <c r="P9" s="312">
        <f>分析係数表!C12</f>
        <v>0.26169189557273109</v>
      </c>
      <c r="Q9" s="306">
        <f>O9*P9</f>
        <v>0.51770269034771466</v>
      </c>
      <c r="R9" s="306">
        <v>0.59464315784352739</v>
      </c>
      <c r="S9" s="307">
        <f>I9+R9</f>
        <v>0.59745886797397474</v>
      </c>
      <c r="T9" s="312">
        <f>分析係数表!F12</f>
        <v>0.33651535386825859</v>
      </c>
      <c r="U9" s="309">
        <f t="shared" si="7"/>
        <v>0.2010540823779913</v>
      </c>
      <c r="V9" s="316">
        <f>分析係数表!D12</f>
        <v>3.4578030097235327E-2</v>
      </c>
      <c r="W9" s="287">
        <f t="shared" si="5"/>
        <v>0</v>
      </c>
      <c r="X9" s="312">
        <f>分析係数表!E12</f>
        <v>3.3355134693599395E-2</v>
      </c>
      <c r="Y9" s="288">
        <f t="shared" si="6"/>
        <v>0</v>
      </c>
    </row>
    <row r="10" spans="1:25">
      <c r="A10" s="278">
        <v>6</v>
      </c>
      <c r="B10" s="268" t="s">
        <v>78</v>
      </c>
      <c r="C10" s="283"/>
      <c r="D10" s="312">
        <f>投入係数表!T10</f>
        <v>3.2579915226842652E-3</v>
      </c>
      <c r="E10" s="302">
        <f t="shared" si="0"/>
        <v>0.32579915226842654</v>
      </c>
      <c r="F10" s="312">
        <f>分析係数表!C13</f>
        <v>8.2810371123538395E-2</v>
      </c>
      <c r="G10" s="302">
        <f t="shared" si="1"/>
        <v>2.6979548711082598E-2</v>
      </c>
      <c r="H10" s="302">
        <v>3.2246563518846333E-2</v>
      </c>
      <c r="I10" s="302">
        <f t="shared" si="2"/>
        <v>3.2246563518846333E-2</v>
      </c>
      <c r="J10" s="312">
        <f>分析係数表!G13</f>
        <v>0.2721720626600464</v>
      </c>
      <c r="K10" s="304">
        <f t="shared" si="3"/>
        <v>8.7766137066226102E-3</v>
      </c>
      <c r="L10" s="49"/>
      <c r="M10" s="50"/>
      <c r="N10" s="314">
        <f>分析係数表!I13</f>
        <v>1.212874021164739E-2</v>
      </c>
      <c r="O10" s="306">
        <f t="shared" si="4"/>
        <v>0.23648734431110952</v>
      </c>
      <c r="P10" s="312">
        <f>分析係数表!C13</f>
        <v>8.2810371123538395E-2</v>
      </c>
      <c r="Q10" s="306">
        <f t="shared" ref="Q10:Q38" si="8">O10*P10</f>
        <v>1.9583604748422984E-2</v>
      </c>
      <c r="R10" s="306">
        <v>2.2303704569859958E-2</v>
      </c>
      <c r="S10" s="307">
        <f t="shared" ref="S10:S38" si="9">I10+R10</f>
        <v>5.4550268088706291E-2</v>
      </c>
      <c r="T10" s="312">
        <f>分析係数表!F13</f>
        <v>0.39077170920544851</v>
      </c>
      <c r="U10" s="309">
        <f t="shared" si="7"/>
        <v>2.1316701498639193E-2</v>
      </c>
      <c r="V10" s="316">
        <f>分析係数表!D13</f>
        <v>0.12720758845381647</v>
      </c>
      <c r="W10" s="287">
        <f t="shared" si="5"/>
        <v>0</v>
      </c>
      <c r="X10" s="312">
        <f>分析係数表!E13</f>
        <v>9.5492852763317662E-2</v>
      </c>
      <c r="Y10" s="288">
        <f t="shared" si="6"/>
        <v>0</v>
      </c>
    </row>
    <row r="11" spans="1:25">
      <c r="A11" s="278">
        <v>7</v>
      </c>
      <c r="B11" s="268" t="s">
        <v>79</v>
      </c>
      <c r="C11" s="283"/>
      <c r="D11" s="312">
        <f>投入係数表!T11</f>
        <v>3.6103049872331771E-3</v>
      </c>
      <c r="E11" s="302">
        <f t="shared" si="0"/>
        <v>0.36103049872331772</v>
      </c>
      <c r="F11" s="312">
        <f>分析係数表!C14</f>
        <v>0.29759344347769412</v>
      </c>
      <c r="G11" s="302">
        <f t="shared" si="1"/>
        <v>0.10744030931554137</v>
      </c>
      <c r="H11" s="302">
        <v>0.1953851198188773</v>
      </c>
      <c r="I11" s="302">
        <f t="shared" si="2"/>
        <v>0.1953851198188773</v>
      </c>
      <c r="J11" s="312">
        <f>分析係数表!G14</f>
        <v>0.17335642824825784</v>
      </c>
      <c r="K11" s="304">
        <f t="shared" si="3"/>
        <v>3.3871266504658465E-2</v>
      </c>
      <c r="L11" s="49"/>
      <c r="M11" s="50"/>
      <c r="N11" s="314">
        <f>分析係数表!I14</f>
        <v>1.9165801846449152E-3</v>
      </c>
      <c r="O11" s="306">
        <f t="shared" si="4"/>
        <v>3.7369664954214524E-2</v>
      </c>
      <c r="P11" s="312">
        <f>分析係数表!C14</f>
        <v>0.29759344347769412</v>
      </c>
      <c r="Q11" s="306">
        <f t="shared" si="8"/>
        <v>1.1120967275332407E-2</v>
      </c>
      <c r="R11" s="306">
        <v>4.1804213981102789E-2</v>
      </c>
      <c r="S11" s="307">
        <f t="shared" si="9"/>
        <v>0.23718933379998008</v>
      </c>
      <c r="T11" s="312">
        <f>分析係数表!F14</f>
        <v>0.35598651785260127</v>
      </c>
      <c r="U11" s="309">
        <f t="shared" si="7"/>
        <v>8.4436205011233209E-2</v>
      </c>
      <c r="V11" s="316">
        <f>分析係数表!D14</f>
        <v>4.3833041969742803E-2</v>
      </c>
      <c r="W11" s="287">
        <f t="shared" ref="W11:W38" si="10">ROUND(S11*V11,0)</f>
        <v>0</v>
      </c>
      <c r="X11" s="312">
        <f>分析係数表!E14</f>
        <v>3.8757158040430381E-2</v>
      </c>
      <c r="Y11" s="288">
        <f t="shared" si="6"/>
        <v>0</v>
      </c>
    </row>
    <row r="12" spans="1:25">
      <c r="A12" s="278">
        <v>8</v>
      </c>
      <c r="B12" s="268" t="s">
        <v>80</v>
      </c>
      <c r="C12" s="283"/>
      <c r="D12" s="312">
        <f>投入係数表!T12</f>
        <v>1.4470276729514061E-2</v>
      </c>
      <c r="E12" s="302">
        <f t="shared" ref="E12:E38" si="11">$C$22*D12</f>
        <v>1.447027672951406</v>
      </c>
      <c r="F12" s="312">
        <f>分析係数表!C15</f>
        <v>0.21593049601829584</v>
      </c>
      <c r="G12" s="302">
        <f t="shared" si="1"/>
        <v>0.31245740317259746</v>
      </c>
      <c r="H12" s="302">
        <v>0.39491563504278471</v>
      </c>
      <c r="I12" s="302">
        <f t="shared" si="2"/>
        <v>0.39491563504278471</v>
      </c>
      <c r="J12" s="312">
        <f>分析係数表!G15</f>
        <v>0.1171240792325445</v>
      </c>
      <c r="K12" s="304">
        <f t="shared" si="3"/>
        <v>4.6254130128921746E-2</v>
      </c>
      <c r="L12" s="49"/>
      <c r="M12" s="50"/>
      <c r="N12" s="314">
        <f>分析係数表!I15</f>
        <v>7.9892300155183192E-3</v>
      </c>
      <c r="O12" s="306">
        <f t="shared" ref="O12:O43" si="12">$M$44*N12</f>
        <v>0.15577477598589853</v>
      </c>
      <c r="P12" s="312">
        <f>分析係数表!C15</f>
        <v>0.21593049601829584</v>
      </c>
      <c r="Q12" s="306">
        <f t="shared" si="8"/>
        <v>3.3636524645773991E-2</v>
      </c>
      <c r="R12" s="306">
        <v>8.8372313047618264E-2</v>
      </c>
      <c r="S12" s="307">
        <f t="shared" si="9"/>
        <v>0.48328794809040299</v>
      </c>
      <c r="T12" s="312">
        <f>分析係数表!F15</f>
        <v>0.35842164855867914</v>
      </c>
      <c r="U12" s="309">
        <f t="shared" si="7"/>
        <v>0.17322086308310358</v>
      </c>
      <c r="V12" s="316">
        <f>分析係数表!D15</f>
        <v>1.5678367482667734E-2</v>
      </c>
      <c r="W12" s="287">
        <f t="shared" si="10"/>
        <v>0</v>
      </c>
      <c r="X12" s="312">
        <f>分析係数表!E15</f>
        <v>1.5634458686506418E-2</v>
      </c>
      <c r="Y12" s="288">
        <f t="shared" ref="Y12:Y38" si="13">ROUND(S12*X12,0)</f>
        <v>0</v>
      </c>
    </row>
    <row r="13" spans="1:25">
      <c r="A13" s="278">
        <v>9</v>
      </c>
      <c r="B13" s="268" t="s">
        <v>81</v>
      </c>
      <c r="C13" s="283"/>
      <c r="D13" s="312">
        <f>投入係数表!T13</f>
        <v>1.6090192246924521E-3</v>
      </c>
      <c r="E13" s="302">
        <f t="shared" si="11"/>
        <v>0.1609019224692452</v>
      </c>
      <c r="F13" s="312">
        <f>分析係数表!C16</f>
        <v>0.18770505348742417</v>
      </c>
      <c r="G13" s="302">
        <f t="shared" ref="G13:G38" si="14">E13*F13</f>
        <v>3.0202103963319047E-2</v>
      </c>
      <c r="H13" s="302">
        <v>8.6044582821149504E-2</v>
      </c>
      <c r="I13" s="302">
        <f t="shared" si="2"/>
        <v>8.6044582821149504E-2</v>
      </c>
      <c r="J13" s="312">
        <f>分析係数表!G16</f>
        <v>1.5279579137581789E-2</v>
      </c>
      <c r="K13" s="304">
        <f t="shared" si="3"/>
        <v>1.3147250125759645E-3</v>
      </c>
      <c r="L13" s="49"/>
      <c r="M13" s="50"/>
      <c r="N13" s="314">
        <f>分析係数表!I16</f>
        <v>6.0242927132958465E-3</v>
      </c>
      <c r="O13" s="306">
        <f t="shared" si="12"/>
        <v>0.11746223929769511</v>
      </c>
      <c r="P13" s="312">
        <f>分析係数表!C16</f>
        <v>0.18770505348742417</v>
      </c>
      <c r="Q13" s="306">
        <f t="shared" si="8"/>
        <v>2.2048255910126477E-2</v>
      </c>
      <c r="R13" s="306">
        <v>4.3141090244581355E-2</v>
      </c>
      <c r="S13" s="307">
        <f t="shared" si="9"/>
        <v>0.12918567306573087</v>
      </c>
      <c r="T13" s="312">
        <f>分析係数表!F16</f>
        <v>0.2627694146106877</v>
      </c>
      <c r="U13" s="309">
        <f t="shared" si="7"/>
        <v>3.3946043687569788E-2</v>
      </c>
      <c r="V13" s="316">
        <f>分析係数表!D16</f>
        <v>1.0339400475073228E-2</v>
      </c>
      <c r="W13" s="287">
        <f t="shared" si="10"/>
        <v>0</v>
      </c>
      <c r="X13" s="312">
        <f>分析係数表!E16</f>
        <v>1.0339400475073228E-2</v>
      </c>
      <c r="Y13" s="288">
        <f t="shared" si="13"/>
        <v>0</v>
      </c>
    </row>
    <row r="14" spans="1:25">
      <c r="A14" s="278">
        <v>10</v>
      </c>
      <c r="B14" s="268" t="s">
        <v>82</v>
      </c>
      <c r="C14" s="283"/>
      <c r="D14" s="312">
        <f>投入係数表!T14</f>
        <v>1.7136236347853249E-2</v>
      </c>
      <c r="E14" s="302">
        <f t="shared" si="11"/>
        <v>1.7136236347853249</v>
      </c>
      <c r="F14" s="312">
        <f>分析係数表!C17</f>
        <v>0.24245613901755958</v>
      </c>
      <c r="G14" s="302">
        <f t="shared" si="14"/>
        <v>0.41547857021928647</v>
      </c>
      <c r="H14" s="302">
        <v>0.49357950839892806</v>
      </c>
      <c r="I14" s="302">
        <f t="shared" si="2"/>
        <v>0.49357950839892806</v>
      </c>
      <c r="J14" s="312">
        <f>分析係数表!G17</f>
        <v>0.24054742090319753</v>
      </c>
      <c r="K14" s="304">
        <f t="shared" ref="K14:K38" si="15">I14*J14</f>
        <v>0.11872927775603026</v>
      </c>
      <c r="L14" s="49"/>
      <c r="M14" s="50"/>
      <c r="N14" s="314">
        <f>分析係数表!I17</f>
        <v>2.8816966460243139E-3</v>
      </c>
      <c r="O14" s="306">
        <f t="shared" si="12"/>
        <v>5.6187598632385788E-2</v>
      </c>
      <c r="P14" s="312">
        <f>分析係数表!C17</f>
        <v>0.24245613901755958</v>
      </c>
      <c r="Q14" s="306">
        <f t="shared" si="8"/>
        <v>1.3623028225076569E-2</v>
      </c>
      <c r="R14" s="306">
        <v>3.3447814716887195E-2</v>
      </c>
      <c r="S14" s="307">
        <f t="shared" si="9"/>
        <v>0.52702732311581524</v>
      </c>
      <c r="T14" s="312">
        <f>分析係数表!F17</f>
        <v>0.42825667105631338</v>
      </c>
      <c r="U14" s="309">
        <f t="shared" si="7"/>
        <v>0.22570296695329906</v>
      </c>
      <c r="V14" s="316">
        <f>分析係数表!D17</f>
        <v>5.1560411778863557E-2</v>
      </c>
      <c r="W14" s="287">
        <f t="shared" si="10"/>
        <v>0</v>
      </c>
      <c r="X14" s="312">
        <f>分析係数表!E17</f>
        <v>4.9008807340167618E-2</v>
      </c>
      <c r="Y14" s="288">
        <f t="shared" si="13"/>
        <v>0</v>
      </c>
    </row>
    <row r="15" spans="1:25">
      <c r="A15" s="278">
        <v>11</v>
      </c>
      <c r="B15" s="268" t="s">
        <v>83</v>
      </c>
      <c r="C15" s="283"/>
      <c r="D15" s="312">
        <f>投入係数表!T15</f>
        <v>2.7901773553244736E-2</v>
      </c>
      <c r="E15" s="302">
        <f t="shared" si="11"/>
        <v>2.7901773553244738</v>
      </c>
      <c r="F15" s="312">
        <f>分析係数表!C18</f>
        <v>0.40831687749419565</v>
      </c>
      <c r="G15" s="302">
        <f t="shared" si="14"/>
        <v>1.139276505381102</v>
      </c>
      <c r="H15" s="302">
        <v>1.2657617339236498</v>
      </c>
      <c r="I15" s="302">
        <f t="shared" ref="I15:I38" si="16">C15+H15</f>
        <v>1.2657617339236498</v>
      </c>
      <c r="J15" s="312">
        <f>分析係数表!G18</f>
        <v>0.21766947174074985</v>
      </c>
      <c r="K15" s="304">
        <f t="shared" si="15"/>
        <v>0.27551768797281639</v>
      </c>
      <c r="L15" s="49"/>
      <c r="M15" s="50"/>
      <c r="N15" s="314">
        <f>分析係数表!I18</f>
        <v>4.4543159123807785E-4</v>
      </c>
      <c r="O15" s="306">
        <f t="shared" si="12"/>
        <v>8.6850680487827025E-3</v>
      </c>
      <c r="P15" s="312">
        <f>分析係数表!C18</f>
        <v>0.40831687749419565</v>
      </c>
      <c r="Q15" s="306">
        <f t="shared" si="8"/>
        <v>3.5462598665035594E-3</v>
      </c>
      <c r="R15" s="306">
        <v>1.1385708285425797E-2</v>
      </c>
      <c r="S15" s="307">
        <f t="shared" si="9"/>
        <v>1.2771474422090756</v>
      </c>
      <c r="T15" s="312">
        <f>分析係数表!F18</f>
        <v>0.48997194925916815</v>
      </c>
      <c r="U15" s="309">
        <f t="shared" si="7"/>
        <v>0.62576642175054153</v>
      </c>
      <c r="V15" s="316">
        <f>分析係数表!D18</f>
        <v>3.8565313316438733E-2</v>
      </c>
      <c r="W15" s="287">
        <f t="shared" si="10"/>
        <v>0</v>
      </c>
      <c r="X15" s="312">
        <f>分析係数表!E18</f>
        <v>3.6576455199010559E-2</v>
      </c>
      <c r="Y15" s="288">
        <f t="shared" si="13"/>
        <v>0</v>
      </c>
    </row>
    <row r="16" spans="1:25">
      <c r="A16" s="278">
        <v>12</v>
      </c>
      <c r="B16" s="268" t="s">
        <v>84</v>
      </c>
      <c r="C16" s="283"/>
      <c r="D16" s="312">
        <f>投入係数表!T16</f>
        <v>4.7834725032053259E-3</v>
      </c>
      <c r="E16" s="302">
        <f t="shared" si="11"/>
        <v>0.4783472503205326</v>
      </c>
      <c r="F16" s="312">
        <f>分析係数表!C19</f>
        <v>0.72110086081153413</v>
      </c>
      <c r="G16" s="302">
        <f t="shared" si="14"/>
        <v>0.34493661397296643</v>
      </c>
      <c r="H16" s="302">
        <v>0.77700352559725483</v>
      </c>
      <c r="I16" s="302">
        <f t="shared" si="16"/>
        <v>0.77700352559725483</v>
      </c>
      <c r="J16" s="312">
        <f>分析係数表!G19</f>
        <v>6.2445810408374151E-2</v>
      </c>
      <c r="K16" s="304">
        <f t="shared" si="15"/>
        <v>4.852061484608447E-2</v>
      </c>
      <c r="L16" s="49"/>
      <c r="M16" s="50"/>
      <c r="N16" s="314">
        <f>分析係数表!I19</f>
        <v>-1.2604560155461526E-4</v>
      </c>
      <c r="O16" s="306">
        <f t="shared" si="12"/>
        <v>-2.4576492738398355E-3</v>
      </c>
      <c r="P16" s="312">
        <f>分析係数表!C19</f>
        <v>0.72110086081153413</v>
      </c>
      <c r="Q16" s="306">
        <f t="shared" si="8"/>
        <v>-1.772213006938747E-3</v>
      </c>
      <c r="R16" s="306">
        <v>1.4017031517396916E-2</v>
      </c>
      <c r="S16" s="307">
        <f t="shared" si="9"/>
        <v>0.7910205571146518</v>
      </c>
      <c r="T16" s="312">
        <f>分析係数表!F19</f>
        <v>0.21331101927013058</v>
      </c>
      <c r="U16" s="309">
        <f t="shared" si="7"/>
        <v>0.16873340130175291</v>
      </c>
      <c r="V16" s="316">
        <f>分析係数表!D19</f>
        <v>1.2736199640345095E-2</v>
      </c>
      <c r="W16" s="287">
        <f t="shared" si="10"/>
        <v>0</v>
      </c>
      <c r="X16" s="312">
        <f>分析係数表!E19</f>
        <v>1.2523714081279422E-2</v>
      </c>
      <c r="Y16" s="288">
        <f t="shared" si="13"/>
        <v>0</v>
      </c>
    </row>
    <row r="17" spans="1:25">
      <c r="A17" s="278">
        <v>13</v>
      </c>
      <c r="B17" s="268" t="s">
        <v>85</v>
      </c>
      <c r="C17" s="283"/>
      <c r="D17" s="312">
        <f>投入係数表!T17</f>
        <v>2.9721454437152E-2</v>
      </c>
      <c r="E17" s="302">
        <f t="shared" si="11"/>
        <v>2.9721454437152</v>
      </c>
      <c r="F17" s="312">
        <f>分析係数表!C20</f>
        <v>4.9598906854145253E-2</v>
      </c>
      <c r="G17" s="302">
        <f t="shared" si="14"/>
        <v>0.14741516501980242</v>
      </c>
      <c r="H17" s="302">
        <v>0.1634003737367416</v>
      </c>
      <c r="I17" s="302">
        <f t="shared" si="16"/>
        <v>0.1634003737367416</v>
      </c>
      <c r="J17" s="312">
        <f>分析係数表!G20</f>
        <v>0.11671945764775135</v>
      </c>
      <c r="K17" s="304">
        <f t="shared" si="15"/>
        <v>1.9072003001992355E-2</v>
      </c>
      <c r="L17" s="49"/>
      <c r="M17" s="50"/>
      <c r="N17" s="314">
        <f>分析係数表!I20</f>
        <v>7.0439320449493942E-4</v>
      </c>
      <c r="O17" s="306">
        <f t="shared" si="12"/>
        <v>1.3734326514952596E-2</v>
      </c>
      <c r="P17" s="312">
        <f>分析係数表!C20</f>
        <v>4.9598906854145253E-2</v>
      </c>
      <c r="Q17" s="306">
        <f t="shared" si="8"/>
        <v>6.8120758151955123E-4</v>
      </c>
      <c r="R17" s="306">
        <v>1.5601188990402211E-3</v>
      </c>
      <c r="S17" s="307">
        <f t="shared" si="9"/>
        <v>0.16496049263578183</v>
      </c>
      <c r="T17" s="312">
        <f>分析係数表!F20</f>
        <v>0.2109583665362576</v>
      </c>
      <c r="U17" s="309">
        <f t="shared" si="7"/>
        <v>3.4799796069460889E-2</v>
      </c>
      <c r="V17" s="316">
        <f>分析係数表!D20</f>
        <v>3.0797631013066269E-2</v>
      </c>
      <c r="W17" s="287">
        <f t="shared" si="10"/>
        <v>0</v>
      </c>
      <c r="X17" s="312">
        <f>分析係数表!E20</f>
        <v>2.9972730221401771E-2</v>
      </c>
      <c r="Y17" s="288">
        <f t="shared" si="13"/>
        <v>0</v>
      </c>
    </row>
    <row r="18" spans="1:25">
      <c r="A18" s="278">
        <v>14</v>
      </c>
      <c r="B18" s="268" t="s">
        <v>86</v>
      </c>
      <c r="C18" s="283"/>
      <c r="D18" s="312">
        <f>投入係数表!T18</f>
        <v>1.6446137809046101E-2</v>
      </c>
      <c r="E18" s="302">
        <f t="shared" si="11"/>
        <v>1.64461378090461</v>
      </c>
      <c r="F18" s="312">
        <f>分析係数表!C21</f>
        <v>0.28411166756853934</v>
      </c>
      <c r="G18" s="302">
        <f t="shared" si="14"/>
        <v>0.46725396379900913</v>
      </c>
      <c r="H18" s="302">
        <v>0.53633311672613293</v>
      </c>
      <c r="I18" s="302">
        <f t="shared" si="16"/>
        <v>0.53633311672613293</v>
      </c>
      <c r="J18" s="312">
        <f>分析係数表!G21</f>
        <v>0.29005387701730417</v>
      </c>
      <c r="K18" s="304">
        <f t="shared" si="15"/>
        <v>0.15556549987918922</v>
      </c>
      <c r="L18" s="49"/>
      <c r="M18" s="50"/>
      <c r="N18" s="314">
        <f>分析係数表!I21</f>
        <v>2.3737267060065176E-3</v>
      </c>
      <c r="O18" s="306">
        <f t="shared" si="12"/>
        <v>4.6283151838371575E-2</v>
      </c>
      <c r="P18" s="312">
        <f>分析係数表!C21</f>
        <v>0.28411166756853934</v>
      </c>
      <c r="Q18" s="306">
        <f t="shared" si="8"/>
        <v>1.3149583449127655E-2</v>
      </c>
      <c r="R18" s="306">
        <v>2.5324639280484715E-2</v>
      </c>
      <c r="S18" s="307">
        <f t="shared" si="9"/>
        <v>0.5616577560066176</v>
      </c>
      <c r="T18" s="312">
        <f>分析係数表!F21</f>
        <v>0.45791147145628314</v>
      </c>
      <c r="U18" s="309">
        <f t="shared" si="7"/>
        <v>0.25718952950782431</v>
      </c>
      <c r="V18" s="316">
        <f>分析係数表!D21</f>
        <v>5.9847590028896828E-2</v>
      </c>
      <c r="W18" s="287">
        <f t="shared" si="10"/>
        <v>0</v>
      </c>
      <c r="X18" s="312">
        <f>分析係数表!E21</f>
        <v>5.4782163530779596E-2</v>
      </c>
      <c r="Y18" s="288">
        <f t="shared" si="13"/>
        <v>0</v>
      </c>
    </row>
    <row r="19" spans="1:25">
      <c r="A19" s="278">
        <v>15</v>
      </c>
      <c r="B19" s="268" t="s">
        <v>70</v>
      </c>
      <c r="C19" s="283"/>
      <c r="D19" s="312">
        <f>投入係数表!T19</f>
        <v>1.9213796159420027E-3</v>
      </c>
      <c r="E19" s="302">
        <f t="shared" si="11"/>
        <v>0.19213796159420027</v>
      </c>
      <c r="F19" s="312">
        <f>分析係数表!C22</f>
        <v>0.28280144764930404</v>
      </c>
      <c r="G19" s="302">
        <f t="shared" si="14"/>
        <v>5.4336893687226218E-2</v>
      </c>
      <c r="H19" s="302">
        <v>8.0177653304210117E-2</v>
      </c>
      <c r="I19" s="302">
        <f t="shared" si="16"/>
        <v>8.0177653304210117E-2</v>
      </c>
      <c r="J19" s="312">
        <f>分析係数表!G22</f>
        <v>0.21325815420745545</v>
      </c>
      <c r="K19" s="304">
        <f t="shared" si="15"/>
        <v>1.7098538352341142E-2</v>
      </c>
      <c r="L19" s="49"/>
      <c r="M19" s="50"/>
      <c r="N19" s="314">
        <f>分析係数表!I22</f>
        <v>5.2408897921031505E-5</v>
      </c>
      <c r="O19" s="306">
        <f t="shared" si="12"/>
        <v>1.0218737372010497E-3</v>
      </c>
      <c r="P19" s="312">
        <f>分析係数表!C22</f>
        <v>0.28280144764930404</v>
      </c>
      <c r="Q19" s="306">
        <f t="shared" si="8"/>
        <v>2.8898737219526136E-4</v>
      </c>
      <c r="R19" s="306">
        <v>4.3561137959874721E-3</v>
      </c>
      <c r="S19" s="307">
        <f t="shared" si="9"/>
        <v>8.4533767100197582E-2</v>
      </c>
      <c r="T19" s="312">
        <f>分析係数表!F22</f>
        <v>0.43073258580094059</v>
      </c>
      <c r="U19" s="309">
        <f t="shared" si="7"/>
        <v>3.6411448090562584E-2</v>
      </c>
      <c r="V19" s="316">
        <f>分析係数表!D22</f>
        <v>2.2938556731137788E-2</v>
      </c>
      <c r="W19" s="287">
        <f t="shared" si="10"/>
        <v>0</v>
      </c>
      <c r="X19" s="312">
        <f>分析係数表!E22</f>
        <v>2.2183368519679003E-2</v>
      </c>
      <c r="Y19" s="288">
        <f t="shared" si="13"/>
        <v>0</v>
      </c>
    </row>
    <row r="20" spans="1:25">
      <c r="A20" s="278">
        <v>16</v>
      </c>
      <c r="B20" s="268" t="s">
        <v>71</v>
      </c>
      <c r="C20" s="283"/>
      <c r="D20" s="312">
        <f>投入係数表!T20</f>
        <v>2.7240731795018943E-3</v>
      </c>
      <c r="E20" s="302">
        <f t="shared" si="11"/>
        <v>0.27240731795018941</v>
      </c>
      <c r="F20" s="312">
        <f>分析係数表!C23</f>
        <v>0.31843177703160996</v>
      </c>
      <c r="G20" s="302">
        <f t="shared" si="14"/>
        <v>8.6743146331293597E-2</v>
      </c>
      <c r="H20" s="302">
        <v>0.12182252610266112</v>
      </c>
      <c r="I20" s="302">
        <f t="shared" si="16"/>
        <v>0.12182252610266112</v>
      </c>
      <c r="J20" s="312">
        <f>分析係数表!G23</f>
        <v>0.24379890925547271</v>
      </c>
      <c r="K20" s="304">
        <f t="shared" si="15"/>
        <v>2.9700198986575131E-2</v>
      </c>
      <c r="L20" s="49"/>
      <c r="M20" s="50"/>
      <c r="N20" s="314">
        <f>分析係数表!I23</f>
        <v>7.2227388731505603E-6</v>
      </c>
      <c r="O20" s="306">
        <f t="shared" si="12"/>
        <v>1.4082965789997661E-4</v>
      </c>
      <c r="P20" s="312">
        <f>分析係数表!C23</f>
        <v>0.31843177703160996</v>
      </c>
      <c r="Q20" s="306">
        <f t="shared" si="8"/>
        <v>4.4844638223843261E-5</v>
      </c>
      <c r="R20" s="306">
        <v>4.2965321517260784E-3</v>
      </c>
      <c r="S20" s="307">
        <f t="shared" si="9"/>
        <v>0.12611905825438718</v>
      </c>
      <c r="T20" s="312">
        <f>分析係数表!F23</f>
        <v>0.43764444987651224</v>
      </c>
      <c r="U20" s="309">
        <f t="shared" si="7"/>
        <v>5.5195305868685082E-2</v>
      </c>
      <c r="V20" s="316">
        <f>分析係数表!D23</f>
        <v>3.7770855561684982E-2</v>
      </c>
      <c r="W20" s="287">
        <f t="shared" si="10"/>
        <v>0</v>
      </c>
      <c r="X20" s="312">
        <f>分析係数表!E23</f>
        <v>3.6503495425501575E-2</v>
      </c>
      <c r="Y20" s="288">
        <f t="shared" si="13"/>
        <v>0</v>
      </c>
    </row>
    <row r="21" spans="1:25">
      <c r="A21" s="278">
        <v>17</v>
      </c>
      <c r="B21" s="268" t="s">
        <v>72</v>
      </c>
      <c r="C21" s="283"/>
      <c r="D21" s="312">
        <f>投入係数表!T21</f>
        <v>3.2688878154022727E-5</v>
      </c>
      <c r="E21" s="302">
        <f t="shared" si="11"/>
        <v>3.2688878154022729E-3</v>
      </c>
      <c r="F21" s="312">
        <f>分析係数表!C24</f>
        <v>6.5709335168878003E-2</v>
      </c>
      <c r="G21" s="302">
        <f t="shared" si="14"/>
        <v>2.1479644509172935E-4</v>
      </c>
      <c r="H21" s="302">
        <v>2.1480724722138379E-3</v>
      </c>
      <c r="I21" s="302">
        <f t="shared" si="16"/>
        <v>2.1480724722138379E-3</v>
      </c>
      <c r="J21" s="312">
        <f>分析係数表!G24</f>
        <v>0.24633125110096343</v>
      </c>
      <c r="K21" s="304">
        <f t="shared" si="15"/>
        <v>5.2913737953597421E-4</v>
      </c>
      <c r="L21" s="49"/>
      <c r="M21" s="50"/>
      <c r="N21" s="314">
        <f>分析係数表!I24</f>
        <v>2.8080599423907303E-4</v>
      </c>
      <c r="O21" s="306">
        <f t="shared" si="12"/>
        <v>5.4751823095747004E-3</v>
      </c>
      <c r="P21" s="312">
        <f>分析係数表!C24</f>
        <v>6.5709335168878003E-2</v>
      </c>
      <c r="Q21" s="306">
        <f t="shared" si="8"/>
        <v>3.5977058949055552E-4</v>
      </c>
      <c r="R21" s="306">
        <v>1.6473981768690812E-3</v>
      </c>
      <c r="S21" s="307">
        <f t="shared" si="9"/>
        <v>3.7954706490829189E-3</v>
      </c>
      <c r="T21" s="312">
        <f>分析係数表!F24</f>
        <v>0.36721364788140759</v>
      </c>
      <c r="U21" s="309">
        <f t="shared" si="7"/>
        <v>1.3937486224765525E-3</v>
      </c>
      <c r="V21" s="316">
        <f>分析係数表!D24</f>
        <v>3.9309475738153632E-2</v>
      </c>
      <c r="W21" s="287">
        <f t="shared" si="10"/>
        <v>0</v>
      </c>
      <c r="X21" s="312">
        <f>分析係数表!E24</f>
        <v>3.8550657867992791E-2</v>
      </c>
      <c r="Y21" s="288">
        <f t="shared" si="13"/>
        <v>0</v>
      </c>
    </row>
    <row r="22" spans="1:25">
      <c r="A22" s="278">
        <v>18</v>
      </c>
      <c r="B22" s="268" t="s">
        <v>87</v>
      </c>
      <c r="C22" s="282">
        <f>'データ入力（最終需要額等）'!C23</f>
        <v>100</v>
      </c>
      <c r="D22" s="312">
        <f>投入係数表!T22</f>
        <v>0.34549964950258422</v>
      </c>
      <c r="E22" s="302">
        <f t="shared" si="11"/>
        <v>34.549964950258421</v>
      </c>
      <c r="F22" s="312">
        <f>分析係数表!C25</f>
        <v>0.13092441386923714</v>
      </c>
      <c r="G22" s="302">
        <f t="shared" si="14"/>
        <v>4.523433910315271</v>
      </c>
      <c r="H22" s="302">
        <v>4.7530441290859553</v>
      </c>
      <c r="I22" s="302">
        <f t="shared" si="16"/>
        <v>104.75304412908595</v>
      </c>
      <c r="J22" s="312">
        <f>分析係数表!G25</f>
        <v>0.2605848403511512</v>
      </c>
      <c r="K22" s="304">
        <f t="shared" si="15"/>
        <v>27.297055280674961</v>
      </c>
      <c r="L22" s="49"/>
      <c r="M22" s="50"/>
      <c r="N22" s="314">
        <f>分析係数表!I25</f>
        <v>9.8123550057191766E-5</v>
      </c>
      <c r="O22" s="306">
        <f t="shared" si="12"/>
        <v>1.9132224256167554E-3</v>
      </c>
      <c r="P22" s="312">
        <f>分析係数表!C25</f>
        <v>0.13092441386923714</v>
      </c>
      <c r="Q22" s="306">
        <f t="shared" si="8"/>
        <v>2.5048752467535387E-4</v>
      </c>
      <c r="R22" s="306">
        <v>6.4190493307064844E-3</v>
      </c>
      <c r="S22" s="307">
        <f t="shared" si="9"/>
        <v>104.75946317841665</v>
      </c>
      <c r="T22" s="312">
        <f>分析係数表!F25</f>
        <v>0.33318683873123567</v>
      </c>
      <c r="U22" s="309">
        <f t="shared" si="7"/>
        <v>34.904474363597927</v>
      </c>
      <c r="V22" s="316">
        <f>分析係数表!D25</f>
        <v>4.284059086963312E-2</v>
      </c>
      <c r="W22" s="287">
        <f t="shared" si="10"/>
        <v>4</v>
      </c>
      <c r="X22" s="312">
        <f>分析係数表!E25</f>
        <v>4.249917369780222E-2</v>
      </c>
      <c r="Y22" s="288">
        <f t="shared" si="13"/>
        <v>4</v>
      </c>
    </row>
    <row r="23" spans="1:25">
      <c r="A23" s="278">
        <v>19</v>
      </c>
      <c r="B23" s="268" t="s">
        <v>88</v>
      </c>
      <c r="C23" s="283"/>
      <c r="D23" s="312">
        <f>投入係数表!T23</f>
        <v>1.6271797125557982E-2</v>
      </c>
      <c r="E23" s="302">
        <f t="shared" si="11"/>
        <v>1.6271797125557981</v>
      </c>
      <c r="F23" s="312">
        <f>分析係数表!C26</f>
        <v>0.15308736674872969</v>
      </c>
      <c r="G23" s="302">
        <f t="shared" si="14"/>
        <v>0.24910065742212201</v>
      </c>
      <c r="H23" s="302">
        <v>0.27490790257735703</v>
      </c>
      <c r="I23" s="302">
        <f t="shared" si="16"/>
        <v>0.27490790257735703</v>
      </c>
      <c r="J23" s="312">
        <f>分析係数表!G26</f>
        <v>0.20415569699579933</v>
      </c>
      <c r="K23" s="304">
        <f t="shared" si="15"/>
        <v>5.6124014460333625E-2</v>
      </c>
      <c r="L23" s="49"/>
      <c r="M23" s="50"/>
      <c r="N23" s="314">
        <f>分析係数表!I26</f>
        <v>8.8175548492147558E-3</v>
      </c>
      <c r="O23" s="306">
        <f t="shared" si="12"/>
        <v>0.17192553333823241</v>
      </c>
      <c r="P23" s="312">
        <f>分析係数表!C26</f>
        <v>0.15308736674872969</v>
      </c>
      <c r="Q23" s="306">
        <f t="shared" si="8"/>
        <v>2.6319627175620936E-2</v>
      </c>
      <c r="R23" s="306">
        <v>2.8900542189362673E-2</v>
      </c>
      <c r="S23" s="307">
        <f t="shared" si="9"/>
        <v>0.3038084447667197</v>
      </c>
      <c r="T23" s="312">
        <f>分析係数表!F26</f>
        <v>0.33811565690794865</v>
      </c>
      <c r="U23" s="309">
        <f t="shared" si="7"/>
        <v>0.10272239187648166</v>
      </c>
      <c r="V23" s="316">
        <f>分析係数表!D26</f>
        <v>3.3929737559631502E-2</v>
      </c>
      <c r="W23" s="287">
        <f t="shared" si="10"/>
        <v>0</v>
      </c>
      <c r="X23" s="312">
        <f>分析係数表!E26</f>
        <v>3.3531988342571602E-2</v>
      </c>
      <c r="Y23" s="288">
        <f t="shared" si="13"/>
        <v>0</v>
      </c>
    </row>
    <row r="24" spans="1:25">
      <c r="A24" s="278">
        <v>20</v>
      </c>
      <c r="B24" s="268" t="s">
        <v>89</v>
      </c>
      <c r="C24" s="283"/>
      <c r="D24" s="312">
        <f>投入係数表!T24</f>
        <v>3.9953073299361117E-5</v>
      </c>
      <c r="E24" s="302">
        <f t="shared" si="11"/>
        <v>3.9953073299361114E-3</v>
      </c>
      <c r="F24" s="312">
        <f>分析係数表!C27</f>
        <v>0.18884998044104273</v>
      </c>
      <c r="G24" s="302">
        <f t="shared" si="14"/>
        <v>7.5451371111438933E-4</v>
      </c>
      <c r="H24" s="302">
        <v>2.4879672867416068E-3</v>
      </c>
      <c r="I24" s="302">
        <f t="shared" si="16"/>
        <v>2.4879672867416068E-3</v>
      </c>
      <c r="J24" s="312">
        <f>分析係数表!G27</f>
        <v>0.16481626532719168</v>
      </c>
      <c r="K24" s="304">
        <f t="shared" si="15"/>
        <v>4.1005747645697784E-4</v>
      </c>
      <c r="L24" s="49"/>
      <c r="M24" s="50"/>
      <c r="N24" s="314">
        <f>分析係数表!I27</f>
        <v>2.2388024205688101E-2</v>
      </c>
      <c r="O24" s="306">
        <f t="shared" si="12"/>
        <v>0.43652385131405919</v>
      </c>
      <c r="P24" s="312">
        <f>分析係数表!C27</f>
        <v>0.18884998044104273</v>
      </c>
      <c r="Q24" s="306">
        <f t="shared" si="8"/>
        <v>8.2437520782708718E-2</v>
      </c>
      <c r="R24" s="306">
        <v>8.3157991452630642E-2</v>
      </c>
      <c r="S24" s="307">
        <f t="shared" si="9"/>
        <v>8.5645958739372252E-2</v>
      </c>
      <c r="T24" s="312">
        <f>分析係数表!F27</f>
        <v>0.29536956526946395</v>
      </c>
      <c r="U24" s="309">
        <f t="shared" si="7"/>
        <v>2.5297209599934829E-2</v>
      </c>
      <c r="V24" s="316">
        <f>分析係数表!D27</f>
        <v>2.042747265118797E-2</v>
      </c>
      <c r="W24" s="287">
        <f t="shared" si="10"/>
        <v>0</v>
      </c>
      <c r="X24" s="312">
        <f>分析係数表!E27</f>
        <v>2.035082172191522E-2</v>
      </c>
      <c r="Y24" s="288">
        <f t="shared" si="13"/>
        <v>0</v>
      </c>
    </row>
    <row r="25" spans="1:25">
      <c r="A25" s="278">
        <v>21</v>
      </c>
      <c r="B25" s="268" t="s">
        <v>90</v>
      </c>
      <c r="C25" s="283"/>
      <c r="D25" s="312">
        <f>投入係数表!T25</f>
        <v>0</v>
      </c>
      <c r="E25" s="302">
        <f t="shared" si="11"/>
        <v>0</v>
      </c>
      <c r="F25" s="312">
        <f>分析係数表!C28</f>
        <v>0.2115566871254172</v>
      </c>
      <c r="G25" s="302">
        <f t="shared" si="14"/>
        <v>0</v>
      </c>
      <c r="H25" s="302">
        <v>2.7406867375212154E-2</v>
      </c>
      <c r="I25" s="302">
        <f t="shared" si="16"/>
        <v>2.7406867375212154E-2</v>
      </c>
      <c r="J25" s="312">
        <f>分析係数表!G28</f>
        <v>0.18177207604774032</v>
      </c>
      <c r="K25" s="304">
        <f t="shared" si="15"/>
        <v>4.9818031807573968E-3</v>
      </c>
      <c r="L25" s="49"/>
      <c r="M25" s="50"/>
      <c r="N25" s="314">
        <f>分析係数表!I28</f>
        <v>7.2231792840574596E-3</v>
      </c>
      <c r="O25" s="306">
        <f t="shared" si="12"/>
        <v>0.14083824507423878</v>
      </c>
      <c r="P25" s="312">
        <f>分析係数表!C28</f>
        <v>0.2115566871254172</v>
      </c>
      <c r="Q25" s="306">
        <f t="shared" si="8"/>
        <v>2.9795272548463564E-2</v>
      </c>
      <c r="R25" s="306">
        <v>3.8896124341677239E-2</v>
      </c>
      <c r="S25" s="307">
        <f t="shared" si="9"/>
        <v>6.6302991716889387E-2</v>
      </c>
      <c r="T25" s="312">
        <f>分析係数表!F28</f>
        <v>0.29628808224417325</v>
      </c>
      <c r="U25" s="309">
        <f t="shared" si="7"/>
        <v>1.9644786262848459E-2</v>
      </c>
      <c r="V25" s="316">
        <f>分析係数表!D28</f>
        <v>3.0551159487848582E-2</v>
      </c>
      <c r="W25" s="287">
        <f t="shared" si="10"/>
        <v>0</v>
      </c>
      <c r="X25" s="312">
        <f>分析係数表!E28</f>
        <v>3.018459578819983E-2</v>
      </c>
      <c r="Y25" s="288">
        <f t="shared" si="13"/>
        <v>0</v>
      </c>
    </row>
    <row r="26" spans="1:25">
      <c r="A26" s="278">
        <v>22</v>
      </c>
      <c r="B26" s="268" t="s">
        <v>64</v>
      </c>
      <c r="C26" s="283"/>
      <c r="D26" s="312">
        <f>投入係数表!T26</f>
        <v>3.5812482066518237E-3</v>
      </c>
      <c r="E26" s="302">
        <f t="shared" si="11"/>
        <v>0.35812482066518236</v>
      </c>
      <c r="F26" s="312">
        <f>分析係数表!C29</f>
        <v>0.4024048564090591</v>
      </c>
      <c r="G26" s="302">
        <f t="shared" si="14"/>
        <v>0.14411116703629276</v>
      </c>
      <c r="H26" s="302">
        <v>0.21804272804123226</v>
      </c>
      <c r="I26" s="302">
        <f t="shared" si="16"/>
        <v>0.21804272804123226</v>
      </c>
      <c r="J26" s="312">
        <f>分析係数表!G29</f>
        <v>0.28848634430593861</v>
      </c>
      <c r="K26" s="304">
        <f t="shared" si="15"/>
        <v>6.2902349515109063E-2</v>
      </c>
      <c r="L26" s="49"/>
      <c r="M26" s="50"/>
      <c r="N26" s="314">
        <f>分析係数表!I29</f>
        <v>7.7130042947109994E-3</v>
      </c>
      <c r="O26" s="306">
        <f t="shared" si="12"/>
        <v>0.15038890028865062</v>
      </c>
      <c r="P26" s="312">
        <f>分析係数表!C29</f>
        <v>0.4024048564090591</v>
      </c>
      <c r="Q26" s="306">
        <f t="shared" si="8"/>
        <v>6.0517223826170759E-2</v>
      </c>
      <c r="R26" s="306">
        <v>9.8308580013627259E-2</v>
      </c>
      <c r="S26" s="307">
        <f t="shared" si="9"/>
        <v>0.3163513080548595</v>
      </c>
      <c r="T26" s="312">
        <f>分析係数表!F29</f>
        <v>0.40202182464221792</v>
      </c>
      <c r="U26" s="309">
        <f t="shared" si="7"/>
        <v>0.127180130092167</v>
      </c>
      <c r="V26" s="316">
        <f>分析係数表!D29</f>
        <v>7.9194780809421356E-2</v>
      </c>
      <c r="W26" s="287">
        <f t="shared" si="10"/>
        <v>0</v>
      </c>
      <c r="X26" s="312">
        <f>分析係数表!E29</f>
        <v>6.5944675090492746E-2</v>
      </c>
      <c r="Y26" s="288">
        <f t="shared" si="13"/>
        <v>0</v>
      </c>
    </row>
    <row r="27" spans="1:25">
      <c r="A27" s="278">
        <v>23</v>
      </c>
      <c r="B27" s="268" t="s">
        <v>91</v>
      </c>
      <c r="C27" s="283"/>
      <c r="D27" s="312">
        <f>投入係数表!T27</f>
        <v>4.0788455741075031E-3</v>
      </c>
      <c r="E27" s="302">
        <f t="shared" si="11"/>
        <v>0.4078845574107503</v>
      </c>
      <c r="F27" s="312">
        <f>分析係数表!C30</f>
        <v>1</v>
      </c>
      <c r="G27" s="302">
        <f t="shared" si="14"/>
        <v>0.4078845574107503</v>
      </c>
      <c r="H27" s="302">
        <v>0.58747521883861353</v>
      </c>
      <c r="I27" s="302">
        <f t="shared" si="16"/>
        <v>0.58747521883861353</v>
      </c>
      <c r="J27" s="312">
        <f>分析係数表!G30</f>
        <v>0.33838967095036887</v>
      </c>
      <c r="K27" s="304">
        <f t="shared" si="15"/>
        <v>0.19879554599429439</v>
      </c>
      <c r="L27" s="49"/>
      <c r="M27" s="50"/>
      <c r="N27" s="314">
        <f>分析係数表!I30</f>
        <v>0</v>
      </c>
      <c r="O27" s="306">
        <f t="shared" si="12"/>
        <v>0</v>
      </c>
      <c r="P27" s="312">
        <f>分析係数表!C30</f>
        <v>1</v>
      </c>
      <c r="Q27" s="306">
        <f t="shared" si="8"/>
        <v>0</v>
      </c>
      <c r="R27" s="306">
        <v>0.13582409791853586</v>
      </c>
      <c r="S27" s="307">
        <f t="shared" si="9"/>
        <v>0.72329931675714942</v>
      </c>
      <c r="T27" s="312">
        <f>分析係数表!F30</f>
        <v>0.46362091424568164</v>
      </c>
      <c r="U27" s="309">
        <f t="shared" si="7"/>
        <v>0.33533669050822651</v>
      </c>
      <c r="V27" s="316">
        <f>分析係数表!D30</f>
        <v>7.3824536053885614E-2</v>
      </c>
      <c r="W27" s="287">
        <f t="shared" si="10"/>
        <v>0</v>
      </c>
      <c r="X27" s="312">
        <f>分析係数表!E30</f>
        <v>5.6949248710145881E-2</v>
      </c>
      <c r="Y27" s="288">
        <f t="shared" si="13"/>
        <v>0</v>
      </c>
    </row>
    <row r="28" spans="1:25">
      <c r="A28" s="278">
        <v>24</v>
      </c>
      <c r="B28" s="268" t="s">
        <v>92</v>
      </c>
      <c r="C28" s="283"/>
      <c r="D28" s="312">
        <f>投入係数表!T28</f>
        <v>2.716082564842022E-2</v>
      </c>
      <c r="E28" s="302">
        <f t="shared" si="11"/>
        <v>2.7160825648420222</v>
      </c>
      <c r="F28" s="312">
        <f>分析係数表!C31</f>
        <v>0.99932498158227889</v>
      </c>
      <c r="G28" s="302">
        <f t="shared" si="14"/>
        <v>2.7142491590867026</v>
      </c>
      <c r="H28" s="302">
        <v>3.4300768845874527</v>
      </c>
      <c r="I28" s="302">
        <f t="shared" si="16"/>
        <v>3.4300768845874527</v>
      </c>
      <c r="J28" s="312">
        <f>分析係数表!G31</f>
        <v>7.0262508387801376E-2</v>
      </c>
      <c r="K28" s="304">
        <f t="shared" si="15"/>
        <v>0.24100580587412951</v>
      </c>
      <c r="L28" s="49"/>
      <c r="M28" s="50"/>
      <c r="N28" s="314">
        <f>分析係数表!I31</f>
        <v>3.314462019579964E-2</v>
      </c>
      <c r="O28" s="306">
        <f t="shared" si="12"/>
        <v>0.64625699549387794</v>
      </c>
      <c r="P28" s="312">
        <f>分析係数表!C31</f>
        <v>0.99932498158227889</v>
      </c>
      <c r="Q28" s="306">
        <f t="shared" si="8"/>
        <v>0.64582076011933842</v>
      </c>
      <c r="R28" s="306">
        <v>0.89410056772055913</v>
      </c>
      <c r="S28" s="307">
        <f t="shared" si="9"/>
        <v>4.3241774523080121</v>
      </c>
      <c r="T28" s="312">
        <f>分析係数表!F31</f>
        <v>0.39948542779773355</v>
      </c>
      <c r="U28" s="309">
        <f t="shared" si="7"/>
        <v>1.7274458794085799</v>
      </c>
      <c r="V28" s="316">
        <f>分析係数表!D31</f>
        <v>2.9145126840892164E-3</v>
      </c>
      <c r="W28" s="287">
        <f t="shared" si="10"/>
        <v>0</v>
      </c>
      <c r="X28" s="312">
        <f>分析係数表!E31</f>
        <v>2.9145126840892164E-3</v>
      </c>
      <c r="Y28" s="288">
        <f t="shared" si="13"/>
        <v>0</v>
      </c>
    </row>
    <row r="29" spans="1:25">
      <c r="A29" s="278">
        <v>25</v>
      </c>
      <c r="B29" s="268" t="s">
        <v>1</v>
      </c>
      <c r="C29" s="283"/>
      <c r="D29" s="312">
        <f>投入係数表!T29</f>
        <v>1.1441107353907956E-3</v>
      </c>
      <c r="E29" s="302">
        <f t="shared" si="11"/>
        <v>0.11441107353907956</v>
      </c>
      <c r="F29" s="312">
        <f>分析係数表!C32</f>
        <v>0.9998360837770528</v>
      </c>
      <c r="G29" s="302">
        <f t="shared" si="14"/>
        <v>0.1143923197080417</v>
      </c>
      <c r="H29" s="302">
        <v>0.15900592640114852</v>
      </c>
      <c r="I29" s="302">
        <f t="shared" si="16"/>
        <v>0.15900592640114852</v>
      </c>
      <c r="J29" s="312">
        <f>分析係数表!G32</f>
        <v>0.11380414292785156</v>
      </c>
      <c r="K29" s="304">
        <f t="shared" si="15"/>
        <v>1.8095533174531751E-2</v>
      </c>
      <c r="L29" s="49"/>
      <c r="M29" s="50"/>
      <c r="N29" s="314">
        <f>分析係数表!I32</f>
        <v>7.2296973654795713E-3</v>
      </c>
      <c r="O29" s="306">
        <f t="shared" si="12"/>
        <v>0.14096533525331925</v>
      </c>
      <c r="P29" s="312">
        <f>分析係数表!C32</f>
        <v>0.9998360837770528</v>
      </c>
      <c r="Q29" s="306">
        <f t="shared" si="8"/>
        <v>0.14094222874799806</v>
      </c>
      <c r="R29" s="306">
        <v>0.19033278928022906</v>
      </c>
      <c r="S29" s="307">
        <f t="shared" si="9"/>
        <v>0.34933871568137759</v>
      </c>
      <c r="T29" s="312">
        <f>分析係数表!F32</f>
        <v>0.44272670787830282</v>
      </c>
      <c r="U29" s="309">
        <f t="shared" si="7"/>
        <v>0.15466157952805074</v>
      </c>
      <c r="V29" s="316">
        <f>分析係数表!D32</f>
        <v>2.1120085933633119E-2</v>
      </c>
      <c r="W29" s="287">
        <f t="shared" si="10"/>
        <v>0</v>
      </c>
      <c r="X29" s="312">
        <f>分析係数表!E32</f>
        <v>2.1120085933633119E-2</v>
      </c>
      <c r="Y29" s="288">
        <f t="shared" si="13"/>
        <v>0</v>
      </c>
    </row>
    <row r="30" spans="1:25">
      <c r="A30" s="278">
        <v>26</v>
      </c>
      <c r="B30" s="268" t="s">
        <v>2</v>
      </c>
      <c r="C30" s="283"/>
      <c r="D30" s="312">
        <f>投入係数表!T30</f>
        <v>9.1528858831263645E-4</v>
      </c>
      <c r="E30" s="302">
        <f t="shared" si="11"/>
        <v>9.1528858831263646E-2</v>
      </c>
      <c r="F30" s="312">
        <f>分析係数表!C33</f>
        <v>0.99108509199615646</v>
      </c>
      <c r="G30" s="302">
        <f t="shared" si="14"/>
        <v>9.0712887475086143E-2</v>
      </c>
      <c r="H30" s="302">
        <v>0.18678299865083342</v>
      </c>
      <c r="I30" s="302">
        <f t="shared" si="16"/>
        <v>0.18678299865083342</v>
      </c>
      <c r="J30" s="312">
        <f>分析係数表!G33</f>
        <v>0.4529749017181946</v>
      </c>
      <c r="K30" s="304">
        <f t="shared" si="15"/>
        <v>8.460801045649094E-2</v>
      </c>
      <c r="L30" s="49"/>
      <c r="M30" s="50"/>
      <c r="N30" s="314">
        <f>分析係数表!I33</f>
        <v>7.7168799106917146E-4</v>
      </c>
      <c r="O30" s="306">
        <f t="shared" si="12"/>
        <v>1.5046446742215792E-2</v>
      </c>
      <c r="P30" s="312">
        <f>分析係数表!C33</f>
        <v>0.99108509199615646</v>
      </c>
      <c r="Q30" s="306">
        <f t="shared" si="8"/>
        <v>1.4912309053724208E-2</v>
      </c>
      <c r="R30" s="306">
        <v>9.0733918471034486E-2</v>
      </c>
      <c r="S30" s="307">
        <f t="shared" si="9"/>
        <v>0.27751691712186788</v>
      </c>
      <c r="T30" s="312">
        <f>分析係数表!F33</f>
        <v>0.63278689994307047</v>
      </c>
      <c r="U30" s="309">
        <f t="shared" si="7"/>
        <v>0.1756090696673048</v>
      </c>
      <c r="V30" s="316">
        <f>分析係数表!D33</f>
        <v>8.7702783269007503E-2</v>
      </c>
      <c r="W30" s="287">
        <f t="shared" si="10"/>
        <v>0</v>
      </c>
      <c r="X30" s="312">
        <f>分析係数表!E33</f>
        <v>8.4336323251883824E-2</v>
      </c>
      <c r="Y30" s="288">
        <f t="shared" si="13"/>
        <v>0</v>
      </c>
    </row>
    <row r="31" spans="1:25">
      <c r="A31" s="278">
        <v>27</v>
      </c>
      <c r="B31" s="268" t="s">
        <v>65</v>
      </c>
      <c r="C31" s="283"/>
      <c r="D31" s="312">
        <f>投入係数表!T31</f>
        <v>4.7885574398070632E-2</v>
      </c>
      <c r="E31" s="302">
        <f t="shared" si="11"/>
        <v>4.7885574398070636</v>
      </c>
      <c r="F31" s="312">
        <f>分析係数表!C34</f>
        <v>0.24606089914510665</v>
      </c>
      <c r="G31" s="302">
        <f t="shared" si="14"/>
        <v>1.1782767492469159</v>
      </c>
      <c r="H31" s="302">
        <v>1.3408101363595166</v>
      </c>
      <c r="I31" s="302">
        <f t="shared" si="16"/>
        <v>1.3408101363595166</v>
      </c>
      <c r="J31" s="312">
        <f>分析係数表!G34</f>
        <v>0.43749758717185111</v>
      </c>
      <c r="K31" s="304">
        <f t="shared" si="15"/>
        <v>0.58660119951284917</v>
      </c>
      <c r="L31" s="49"/>
      <c r="M31" s="50"/>
      <c r="N31" s="314">
        <f>分析係数表!I34</f>
        <v>0.137069350800852</v>
      </c>
      <c r="O31" s="306">
        <f t="shared" si="12"/>
        <v>2.6725913979271012</v>
      </c>
      <c r="P31" s="312">
        <f>分析係数表!C34</f>
        <v>0.24606089914510665</v>
      </c>
      <c r="Q31" s="306">
        <f t="shared" si="8"/>
        <v>0.65762024242142003</v>
      </c>
      <c r="R31" s="306">
        <v>0.73155387749992051</v>
      </c>
      <c r="S31" s="307">
        <f t="shared" si="9"/>
        <v>2.072364013859437</v>
      </c>
      <c r="T31" s="312">
        <f>分析係数表!F34</f>
        <v>0.68044247766447119</v>
      </c>
      <c r="U31" s="309">
        <f t="shared" si="7"/>
        <v>1.4101245042132038</v>
      </c>
      <c r="V31" s="316">
        <f>分析係数表!D34</f>
        <v>0.15389009392691583</v>
      </c>
      <c r="W31" s="287">
        <f t="shared" si="10"/>
        <v>0</v>
      </c>
      <c r="X31" s="312">
        <f>分析係数表!E34</f>
        <v>0.1433320704064108</v>
      </c>
      <c r="Y31" s="288">
        <f t="shared" si="13"/>
        <v>0</v>
      </c>
    </row>
    <row r="32" spans="1:25">
      <c r="A32" s="278">
        <v>28</v>
      </c>
      <c r="B32" s="268" t="s">
        <v>66</v>
      </c>
      <c r="C32" s="283"/>
      <c r="D32" s="312">
        <f>投入係数表!T32</f>
        <v>6.2217831419823259E-3</v>
      </c>
      <c r="E32" s="302">
        <f t="shared" si="11"/>
        <v>0.62217831419823255</v>
      </c>
      <c r="F32" s="312">
        <f>分析係数表!C35</f>
        <v>0.75377646979277246</v>
      </c>
      <c r="G32" s="302">
        <f t="shared" si="14"/>
        <v>0.46898337325796213</v>
      </c>
      <c r="H32" s="302">
        <v>0.74999758811232131</v>
      </c>
      <c r="I32" s="302">
        <f t="shared" si="16"/>
        <v>0.74999758811232131</v>
      </c>
      <c r="J32" s="312">
        <f>分析係数表!G35</f>
        <v>0.30282397072447498</v>
      </c>
      <c r="K32" s="304">
        <f t="shared" si="15"/>
        <v>0.22711724766595243</v>
      </c>
      <c r="L32" s="49"/>
      <c r="M32" s="50"/>
      <c r="N32" s="314">
        <f>分析係数表!I35</f>
        <v>5.7629969222324183E-2</v>
      </c>
      <c r="O32" s="306">
        <f t="shared" si="12"/>
        <v>1.123674688079356</v>
      </c>
      <c r="P32" s="312">
        <f>分析係数表!C35</f>
        <v>0.75377646979277246</v>
      </c>
      <c r="Q32" s="306">
        <f t="shared" si="8"/>
        <v>0.84699953957595175</v>
      </c>
      <c r="R32" s="306">
        <v>1.3136955320515791</v>
      </c>
      <c r="S32" s="307">
        <f t="shared" si="9"/>
        <v>2.0636931201639004</v>
      </c>
      <c r="T32" s="312">
        <f>分析係数表!F35</f>
        <v>0.60548890850388704</v>
      </c>
      <c r="U32" s="309">
        <f t="shared" si="7"/>
        <v>1.2495432948150211</v>
      </c>
      <c r="V32" s="316">
        <f>分析係数表!D35</f>
        <v>4.0363234612300396E-2</v>
      </c>
      <c r="W32" s="287">
        <f t="shared" si="10"/>
        <v>0</v>
      </c>
      <c r="X32" s="312">
        <f>分析係数表!E35</f>
        <v>3.9154079363329694E-2</v>
      </c>
      <c r="Y32" s="288">
        <f t="shared" si="13"/>
        <v>0</v>
      </c>
    </row>
    <row r="33" spans="1:25">
      <c r="A33" s="278">
        <v>29</v>
      </c>
      <c r="B33" s="268" t="s">
        <v>93</v>
      </c>
      <c r="C33" s="283"/>
      <c r="D33" s="312">
        <f>投入係数表!T33</f>
        <v>1.6925574688638435E-3</v>
      </c>
      <c r="E33" s="302">
        <f t="shared" si="11"/>
        <v>0.16925574688638434</v>
      </c>
      <c r="F33" s="312">
        <f>分析係数表!C36</f>
        <v>0.99118010215945485</v>
      </c>
      <c r="G33" s="302">
        <f t="shared" si="14"/>
        <v>0.16776292848992125</v>
      </c>
      <c r="H33" s="302">
        <v>0.42053740772823822</v>
      </c>
      <c r="I33" s="302">
        <f t="shared" si="16"/>
        <v>0.42053740772823822</v>
      </c>
      <c r="J33" s="312">
        <f>分析係数表!G36</f>
        <v>5.8650173764370726E-2</v>
      </c>
      <c r="K33" s="304">
        <f t="shared" si="15"/>
        <v>2.4664592037679192E-2</v>
      </c>
      <c r="L33" s="49"/>
      <c r="M33" s="50"/>
      <c r="N33" s="314">
        <f>分析係数表!I36</f>
        <v>0.2375179181177472</v>
      </c>
      <c r="O33" s="306">
        <f t="shared" si="12"/>
        <v>4.6311472339088295</v>
      </c>
      <c r="P33" s="312">
        <f>分析係数表!C36</f>
        <v>0.99118010215945485</v>
      </c>
      <c r="Q33" s="306">
        <f t="shared" si="8"/>
        <v>4.5903009884212302</v>
      </c>
      <c r="R33" s="306">
        <v>5.0186907598747235</v>
      </c>
      <c r="S33" s="307">
        <f t="shared" si="9"/>
        <v>5.4392281676029617</v>
      </c>
      <c r="T33" s="312">
        <f>分析係数表!F36</f>
        <v>0.81306518983088305</v>
      </c>
      <c r="U33" s="309">
        <f t="shared" si="7"/>
        <v>4.4224470826255882</v>
      </c>
      <c r="V33" s="316">
        <f>分析係数表!D36</f>
        <v>1.5774342104513773E-2</v>
      </c>
      <c r="W33" s="287">
        <f t="shared" si="10"/>
        <v>0</v>
      </c>
      <c r="X33" s="312">
        <f>分析係数表!E36</f>
        <v>1.3229670821596217E-2</v>
      </c>
      <c r="Y33" s="288">
        <f t="shared" si="13"/>
        <v>0</v>
      </c>
    </row>
    <row r="34" spans="1:25">
      <c r="A34" s="278">
        <v>30</v>
      </c>
      <c r="B34" s="268" t="s">
        <v>94</v>
      </c>
      <c r="C34" s="283"/>
      <c r="D34" s="312">
        <f>投入係数表!T34</f>
        <v>1.5182167853757223E-2</v>
      </c>
      <c r="E34" s="302">
        <f t="shared" si="11"/>
        <v>1.5182167853757222</v>
      </c>
      <c r="F34" s="312">
        <f>分析係数表!C37</f>
        <v>0.58105140483022077</v>
      </c>
      <c r="G34" s="302">
        <f t="shared" si="14"/>
        <v>0.88216199597938516</v>
      </c>
      <c r="H34" s="302">
        <v>1.238334850811984</v>
      </c>
      <c r="I34" s="302">
        <f t="shared" si="16"/>
        <v>1.238334850811984</v>
      </c>
      <c r="J34" s="312">
        <f>分析係数表!G37</f>
        <v>0.40235165952905672</v>
      </c>
      <c r="K34" s="304">
        <f t="shared" si="15"/>
        <v>0.49824608227686862</v>
      </c>
      <c r="L34" s="49"/>
      <c r="M34" s="50"/>
      <c r="N34" s="314">
        <f>分析係数表!I37</f>
        <v>4.2719417558337268E-2</v>
      </c>
      <c r="O34" s="306">
        <f t="shared" si="12"/>
        <v>0.83294731625852625</v>
      </c>
      <c r="P34" s="312">
        <f>分析係数表!C37</f>
        <v>0.58105140483022077</v>
      </c>
      <c r="Q34" s="306">
        <f t="shared" si="8"/>
        <v>0.48398520826157887</v>
      </c>
      <c r="R34" s="306">
        <v>0.65355347070632464</v>
      </c>
      <c r="S34" s="307">
        <f t="shared" si="9"/>
        <v>1.8918883215183087</v>
      </c>
      <c r="T34" s="312">
        <f>分析係数表!F37</f>
        <v>0.63403708963374472</v>
      </c>
      <c r="U34" s="309">
        <f t="shared" si="7"/>
        <v>1.1995273652875387</v>
      </c>
      <c r="V34" s="316">
        <f>分析係数表!D37</f>
        <v>7.9200513574427991E-2</v>
      </c>
      <c r="W34" s="287">
        <f t="shared" si="10"/>
        <v>0</v>
      </c>
      <c r="X34" s="312">
        <f>分析係数表!E37</f>
        <v>7.3600662533244779E-2</v>
      </c>
      <c r="Y34" s="288">
        <f t="shared" si="13"/>
        <v>0</v>
      </c>
    </row>
    <row r="35" spans="1:25">
      <c r="A35" s="278">
        <v>31</v>
      </c>
      <c r="B35" s="268" t="s">
        <v>95</v>
      </c>
      <c r="C35" s="283"/>
      <c r="D35" s="312">
        <f>投入係数表!T35</f>
        <v>4.5800750391358511E-3</v>
      </c>
      <c r="E35" s="302">
        <f t="shared" si="11"/>
        <v>0.45800750391358513</v>
      </c>
      <c r="F35" s="312">
        <f>分析係数表!C38</f>
        <v>0.47456671407271833</v>
      </c>
      <c r="G35" s="302">
        <f t="shared" si="14"/>
        <v>0.21735511615291778</v>
      </c>
      <c r="H35" s="302">
        <v>0.46353598321095613</v>
      </c>
      <c r="I35" s="302">
        <f t="shared" si="16"/>
        <v>0.46353598321095613</v>
      </c>
      <c r="J35" s="312">
        <f>分析係数表!G38</f>
        <v>0.18003386475673192</v>
      </c>
      <c r="K35" s="304">
        <f t="shared" si="15"/>
        <v>8.3452174511280036E-2</v>
      </c>
      <c r="L35" s="49"/>
      <c r="M35" s="50"/>
      <c r="N35" s="314">
        <f>分析係数表!I38</f>
        <v>5.150358926080905E-2</v>
      </c>
      <c r="O35" s="306">
        <f t="shared" si="12"/>
        <v>1.0042219417876843</v>
      </c>
      <c r="P35" s="312">
        <f>分析係数表!C38</f>
        <v>0.47456671407271833</v>
      </c>
      <c r="Q35" s="306">
        <f t="shared" si="8"/>
        <v>0.47657030711390597</v>
      </c>
      <c r="R35" s="306">
        <v>0.66588053662087499</v>
      </c>
      <c r="S35" s="307">
        <f t="shared" si="9"/>
        <v>1.1294165198318311</v>
      </c>
      <c r="T35" s="312">
        <f>分析係数表!F38</f>
        <v>0.4997199825516766</v>
      </c>
      <c r="U35" s="309">
        <f t="shared" si="7"/>
        <v>0.56439200358393793</v>
      </c>
      <c r="V35" s="316">
        <f>分析係数表!D38</f>
        <v>3.5590827435143364E-2</v>
      </c>
      <c r="W35" s="287">
        <f t="shared" si="10"/>
        <v>0</v>
      </c>
      <c r="X35" s="312">
        <f>分析係数表!E38</f>
        <v>3.1059891839156476E-2</v>
      </c>
      <c r="Y35" s="288">
        <f t="shared" si="13"/>
        <v>0</v>
      </c>
    </row>
    <row r="36" spans="1:25">
      <c r="A36" s="278">
        <v>32</v>
      </c>
      <c r="B36" s="268" t="s">
        <v>67</v>
      </c>
      <c r="C36" s="283"/>
      <c r="D36" s="312">
        <f>投入係数表!T36</f>
        <v>0</v>
      </c>
      <c r="E36" s="302">
        <f t="shared" si="11"/>
        <v>0</v>
      </c>
      <c r="F36" s="312">
        <f>分析係数表!C39</f>
        <v>1</v>
      </c>
      <c r="G36" s="302">
        <f t="shared" si="14"/>
        <v>0</v>
      </c>
      <c r="H36" s="302">
        <v>1.409744977982446E-2</v>
      </c>
      <c r="I36" s="302">
        <f t="shared" si="16"/>
        <v>1.409744977982446E-2</v>
      </c>
      <c r="J36" s="312">
        <f>分析係数表!G39</f>
        <v>0.33345520667958617</v>
      </c>
      <c r="K36" s="304">
        <f t="shared" si="15"/>
        <v>4.7008680299864521E-3</v>
      </c>
      <c r="L36" s="49"/>
      <c r="M36" s="50"/>
      <c r="N36" s="314">
        <f>分析係数表!I39</f>
        <v>5.0851604954235139E-3</v>
      </c>
      <c r="O36" s="306">
        <f t="shared" si="12"/>
        <v>9.9150948900993283E-2</v>
      </c>
      <c r="P36" s="312">
        <f>分析係数表!C39</f>
        <v>1</v>
      </c>
      <c r="Q36" s="306">
        <f>O36*P36</f>
        <v>9.9150948900993283E-2</v>
      </c>
      <c r="R36" s="306">
        <v>0.1036409479905632</v>
      </c>
      <c r="S36" s="307">
        <f t="shared" si="9"/>
        <v>0.11773839777038766</v>
      </c>
      <c r="T36" s="312">
        <f>分析係数表!F39</f>
        <v>0.70859596344355691</v>
      </c>
      <c r="U36" s="309">
        <f t="shared" si="7"/>
        <v>8.3428953402408579E-2</v>
      </c>
      <c r="V36" s="316">
        <f>分析係数表!D39</f>
        <v>4.8027598057070089E-2</v>
      </c>
      <c r="W36" s="287">
        <f t="shared" si="10"/>
        <v>0</v>
      </c>
      <c r="X36" s="312">
        <f>分析係数表!E39</f>
        <v>4.8027598057070089E-2</v>
      </c>
      <c r="Y36" s="288">
        <f t="shared" si="13"/>
        <v>0</v>
      </c>
    </row>
    <row r="37" spans="1:25">
      <c r="A37" s="278">
        <v>33</v>
      </c>
      <c r="B37" s="268" t="s">
        <v>96</v>
      </c>
      <c r="C37" s="283"/>
      <c r="D37" s="312">
        <f>投入係数表!T37</f>
        <v>1.9649647868140328E-3</v>
      </c>
      <c r="E37" s="302">
        <f t="shared" si="11"/>
        <v>0.19649647868140327</v>
      </c>
      <c r="F37" s="312">
        <f>分析係数表!C40</f>
        <v>0.78927678494152065</v>
      </c>
      <c r="G37" s="302">
        <f t="shared" si="14"/>
        <v>0.15509010894598801</v>
      </c>
      <c r="H37" s="302">
        <v>0.17929530946867051</v>
      </c>
      <c r="I37" s="302">
        <f t="shared" si="16"/>
        <v>0.17929530946867051</v>
      </c>
      <c r="J37" s="312">
        <f>分析係数表!G40</f>
        <v>0.52314226927728547</v>
      </c>
      <c r="K37" s="304">
        <f t="shared" si="15"/>
        <v>9.3796955066213453E-2</v>
      </c>
      <c r="L37" s="49"/>
      <c r="M37" s="50"/>
      <c r="N37" s="314">
        <f>分析係数表!I40</f>
        <v>3.428475595158087E-2</v>
      </c>
      <c r="O37" s="306">
        <f t="shared" si="12"/>
        <v>0.66848747222384497</v>
      </c>
      <c r="P37" s="312">
        <f>分析係数表!C40</f>
        <v>0.78927678494152065</v>
      </c>
      <c r="Q37" s="306">
        <f t="shared" si="8"/>
        <v>0.52762164285052049</v>
      </c>
      <c r="R37" s="306">
        <v>0.53854928974593286</v>
      </c>
      <c r="S37" s="307">
        <f t="shared" si="9"/>
        <v>0.71784459921460342</v>
      </c>
      <c r="T37" s="312">
        <f>分析係数表!F40</f>
        <v>0.70623799726049996</v>
      </c>
      <c r="U37" s="309">
        <f t="shared" si="7"/>
        <v>0.50696913209358774</v>
      </c>
      <c r="V37" s="316">
        <f>分析係数表!D40</f>
        <v>9.0697433955161888E-2</v>
      </c>
      <c r="W37" s="287">
        <f t="shared" si="10"/>
        <v>0</v>
      </c>
      <c r="X37" s="312">
        <f>分析係数表!E40</f>
        <v>9.0562666353757981E-2</v>
      </c>
      <c r="Y37" s="288">
        <f t="shared" si="13"/>
        <v>0</v>
      </c>
    </row>
    <row r="38" spans="1:25">
      <c r="A38" s="278">
        <v>34</v>
      </c>
      <c r="B38" s="268" t="s">
        <v>97</v>
      </c>
      <c r="C38" s="283"/>
      <c r="D38" s="312">
        <f>投入係数表!T38</f>
        <v>0</v>
      </c>
      <c r="E38" s="302">
        <f t="shared" si="11"/>
        <v>0</v>
      </c>
      <c r="F38" s="312">
        <f>分析係数表!C41</f>
        <v>0.99594790611943085</v>
      </c>
      <c r="G38" s="302">
        <f t="shared" si="14"/>
        <v>0</v>
      </c>
      <c r="H38" s="302">
        <v>2.0627700629401607E-3</v>
      </c>
      <c r="I38" s="302">
        <f t="shared" si="16"/>
        <v>2.0627700629401607E-3</v>
      </c>
      <c r="J38" s="312">
        <f>分析係数表!G41</f>
        <v>0.50896339569449323</v>
      </c>
      <c r="K38" s="304">
        <f t="shared" si="15"/>
        <v>1.0498744557709677E-3</v>
      </c>
      <c r="L38" s="49"/>
      <c r="M38" s="50"/>
      <c r="N38" s="314">
        <f>分析係数表!I41</f>
        <v>5.504775199299148E-2</v>
      </c>
      <c r="O38" s="306">
        <f t="shared" si="12"/>
        <v>1.073326367945262</v>
      </c>
      <c r="P38" s="312">
        <f>分析係数表!C41</f>
        <v>0.99594790611943085</v>
      </c>
      <c r="Q38" s="306">
        <f t="shared" si="8"/>
        <v>1.0689771487378574</v>
      </c>
      <c r="R38" s="306">
        <v>1.086476635097426</v>
      </c>
      <c r="S38" s="307">
        <f t="shared" si="9"/>
        <v>1.0885394051603661</v>
      </c>
      <c r="T38" s="312">
        <f>分析係数表!F41</f>
        <v>0.58132099287543681</v>
      </c>
      <c r="U38" s="309">
        <f t="shared" si="7"/>
        <v>0.63279080779186136</v>
      </c>
      <c r="V38" s="316">
        <f>分析係数表!D41</f>
        <v>0.12149342216939719</v>
      </c>
      <c r="W38" s="287">
        <f t="shared" si="10"/>
        <v>0</v>
      </c>
      <c r="X38" s="312">
        <f>分析係数表!E41</f>
        <v>0.11755967401821014</v>
      </c>
      <c r="Y38" s="288">
        <f t="shared" si="13"/>
        <v>0</v>
      </c>
    </row>
    <row r="39" spans="1:25">
      <c r="A39" s="278">
        <v>35</v>
      </c>
      <c r="B39" s="268" t="s">
        <v>3</v>
      </c>
      <c r="C39" s="283"/>
      <c r="D39" s="312">
        <f>投入係数表!T39</f>
        <v>5.5207883104571717E-4</v>
      </c>
      <c r="E39" s="302">
        <f>$C$22*D39</f>
        <v>5.5207883104571719E-2</v>
      </c>
      <c r="F39" s="312">
        <f>分析係数表!C42</f>
        <v>0.9655414908579466</v>
      </c>
      <c r="G39" s="302">
        <f>E39*F39</f>
        <v>5.3305501759899419E-2</v>
      </c>
      <c r="H39" s="302">
        <v>8.3378403985603519E-2</v>
      </c>
      <c r="I39" s="302">
        <f>C39+H39</f>
        <v>8.3378403985603519E-2</v>
      </c>
      <c r="J39" s="312">
        <f>分析係数表!G42</f>
        <v>0.53299358903562055</v>
      </c>
      <c r="K39" s="304">
        <f>I39*J39</f>
        <v>4.4440154788348708E-2</v>
      </c>
      <c r="L39" s="49"/>
      <c r="M39" s="50"/>
      <c r="N39" s="314">
        <f>分析係数表!I42</f>
        <v>1.3420289237220641E-2</v>
      </c>
      <c r="O39" s="306">
        <f t="shared" si="12"/>
        <v>0.26167009155241872</v>
      </c>
      <c r="P39" s="312">
        <f>分析係数表!C42</f>
        <v>0.9655414908579466</v>
      </c>
      <c r="Q39" s="306">
        <f>O39*P39</f>
        <v>0.25265333031045772</v>
      </c>
      <c r="R39" s="306">
        <v>0.27151471640210145</v>
      </c>
      <c r="S39" s="307">
        <f>I39+R39</f>
        <v>0.35489312038770499</v>
      </c>
      <c r="T39" s="312">
        <f>分析係数表!F42</f>
        <v>0.58706867988829459</v>
      </c>
      <c r="U39" s="309">
        <f>S39*T39</f>
        <v>0.20834663568744757</v>
      </c>
      <c r="V39" s="316">
        <f>分析係数表!D42</f>
        <v>0.12536880137580664</v>
      </c>
      <c r="W39" s="287">
        <f>ROUND(S39*V39,0)</f>
        <v>0</v>
      </c>
      <c r="X39" s="312">
        <f>分析係数表!E42</f>
        <v>0.11770088827882173</v>
      </c>
      <c r="Y39" s="288">
        <f>ROUND(S39*X39,0)</f>
        <v>0</v>
      </c>
    </row>
    <row r="40" spans="1:25">
      <c r="A40" s="278">
        <v>36</v>
      </c>
      <c r="B40" s="268" t="s">
        <v>98</v>
      </c>
      <c r="C40" s="283"/>
      <c r="D40" s="312">
        <f>投入係数表!T40</f>
        <v>5.5044438713801609E-2</v>
      </c>
      <c r="E40" s="302">
        <f>$C$22*D40</f>
        <v>5.5044438713801611</v>
      </c>
      <c r="F40" s="312">
        <f>分析係数表!C43</f>
        <v>0.68354347123018677</v>
      </c>
      <c r="G40" s="302">
        <f>E40*F40</f>
        <v>3.762526671034923</v>
      </c>
      <c r="H40" s="302">
        <v>5.1879203159918692</v>
      </c>
      <c r="I40" s="302">
        <f>C40+H40</f>
        <v>5.1879203159918692</v>
      </c>
      <c r="J40" s="312">
        <f>分析係数表!G43</f>
        <v>0.37257380440005849</v>
      </c>
      <c r="K40" s="304">
        <f>I40*J40</f>
        <v>1.9328832090534442</v>
      </c>
      <c r="L40" s="49"/>
      <c r="M40" s="50"/>
      <c r="N40" s="314">
        <f>分析係数表!I43</f>
        <v>1.4147055315786071E-2</v>
      </c>
      <c r="O40" s="306">
        <f t="shared" si="12"/>
        <v>0.27584064651989076</v>
      </c>
      <c r="P40" s="312">
        <f>分析係数表!C43</f>
        <v>0.68354347123018677</v>
      </c>
      <c r="Q40" s="306">
        <f>O40*P40</f>
        <v>0.18854907302858506</v>
      </c>
      <c r="R40" s="306">
        <v>0.891731317791291</v>
      </c>
      <c r="S40" s="307">
        <f>I40+R40</f>
        <v>6.0796516337831603</v>
      </c>
      <c r="T40" s="312">
        <f>分析係数表!F43</f>
        <v>0.62240825035949521</v>
      </c>
      <c r="U40" s="309">
        <f>S40*T40</f>
        <v>3.7840253361782232</v>
      </c>
      <c r="V40" s="316">
        <f>分析係数表!D43</f>
        <v>0.13048156468325811</v>
      </c>
      <c r="W40" s="287">
        <f>ROUND(S40*V40,0)</f>
        <v>1</v>
      </c>
      <c r="X40" s="312">
        <f>分析係数表!E43</f>
        <v>0.11291103502841897</v>
      </c>
      <c r="Y40" s="288">
        <f>ROUND(S40*X40,0)</f>
        <v>1</v>
      </c>
    </row>
    <row r="41" spans="1:25">
      <c r="A41" s="278">
        <v>37</v>
      </c>
      <c r="B41" s="268" t="s">
        <v>99</v>
      </c>
      <c r="C41" s="283"/>
      <c r="D41" s="312">
        <f>投入係数表!T41</f>
        <v>2.4335053736883588E-4</v>
      </c>
      <c r="E41" s="302">
        <f>$C$22*D41</f>
        <v>2.4335053736883588E-2</v>
      </c>
      <c r="F41" s="312">
        <f>分析係数表!C44</f>
        <v>0.55987382763194615</v>
      </c>
      <c r="G41" s="302">
        <f>E41*F41</f>
        <v>1.362455968129811E-2</v>
      </c>
      <c r="H41" s="302">
        <v>2.4197403273077168E-2</v>
      </c>
      <c r="I41" s="302">
        <f>C41+H41</f>
        <v>2.4197403273077168E-2</v>
      </c>
      <c r="J41" s="312">
        <f>分析係数表!G44</f>
        <v>0.32381925449611038</v>
      </c>
      <c r="K41" s="304">
        <f>I41*J41</f>
        <v>7.8355850886295889E-3</v>
      </c>
      <c r="L41" s="49"/>
      <c r="M41" s="50"/>
      <c r="N41" s="314">
        <f>分析係数表!I44</f>
        <v>0.11509284654657072</v>
      </c>
      <c r="O41" s="306">
        <f t="shared" si="12"/>
        <v>2.2440914022436358</v>
      </c>
      <c r="P41" s="312">
        <f>分析係数表!C44</f>
        <v>0.55987382763194615</v>
      </c>
      <c r="Q41" s="306">
        <f>O41*P41</f>
        <v>1.2564080429300857</v>
      </c>
      <c r="R41" s="306">
        <v>1.2901938146233438</v>
      </c>
      <c r="S41" s="307">
        <f>I41+R41</f>
        <v>1.314391217896421</v>
      </c>
      <c r="T41" s="312">
        <f>分析係数表!F44</f>
        <v>0.5344179716450459</v>
      </c>
      <c r="U41" s="309">
        <f>S41*T41</f>
        <v>0.70243428861626689</v>
      </c>
      <c r="V41" s="316">
        <f>分析係数表!D44</f>
        <v>0.19836337849438287</v>
      </c>
      <c r="W41" s="287">
        <f>ROUND(S41*V41,0)</f>
        <v>0</v>
      </c>
      <c r="X41" s="312">
        <f>分析係数表!E44</f>
        <v>0.16230318686650563</v>
      </c>
      <c r="Y41" s="288">
        <f>ROUND(S41*X41,0)</f>
        <v>0</v>
      </c>
    </row>
    <row r="42" spans="1:25">
      <c r="A42" s="278">
        <v>38</v>
      </c>
      <c r="B42" s="268" t="s">
        <v>4</v>
      </c>
      <c r="C42" s="283"/>
      <c r="D42" s="312">
        <f>投入係数表!T42</f>
        <v>1.569066151393091E-3</v>
      </c>
      <c r="E42" s="302">
        <f>$C$22*D42</f>
        <v>0.15690661513930909</v>
      </c>
      <c r="F42" s="312">
        <f>分析係数表!C45</f>
        <v>1</v>
      </c>
      <c r="G42" s="302">
        <f>E42*F42</f>
        <v>0.15690661513930909</v>
      </c>
      <c r="H42" s="302">
        <v>0.18736583636558996</v>
      </c>
      <c r="I42" s="302">
        <f>C42+H42</f>
        <v>0.18736583636558996</v>
      </c>
      <c r="J42" s="312">
        <f>分析係数表!G45</f>
        <v>0</v>
      </c>
      <c r="K42" s="304">
        <f>I42*J42</f>
        <v>0</v>
      </c>
      <c r="L42" s="49"/>
      <c r="M42" s="50"/>
      <c r="N42" s="314">
        <f>分析係数表!I45</f>
        <v>0</v>
      </c>
      <c r="O42" s="306">
        <f t="shared" si="12"/>
        <v>0</v>
      </c>
      <c r="P42" s="312">
        <f>分析係数表!C45</f>
        <v>1</v>
      </c>
      <c r="Q42" s="306">
        <f>O42*P42</f>
        <v>0</v>
      </c>
      <c r="R42" s="306">
        <v>2.2026681349294686E-2</v>
      </c>
      <c r="S42" s="307">
        <f>I42+R42</f>
        <v>0.20939251771488465</v>
      </c>
      <c r="T42" s="312">
        <f>分析係数表!F45</f>
        <v>0</v>
      </c>
      <c r="U42" s="309">
        <f>S42*T42</f>
        <v>0</v>
      </c>
      <c r="V42" s="316">
        <f>分析係数表!D45</f>
        <v>0</v>
      </c>
      <c r="W42" s="287">
        <f>ROUND(S42*V42,0)</f>
        <v>0</v>
      </c>
      <c r="X42" s="312">
        <f>分析係数表!E45</f>
        <v>0</v>
      </c>
      <c r="Y42" s="288">
        <f>ROUND(S42*X42,0)</f>
        <v>0</v>
      </c>
    </row>
    <row r="43" spans="1:25">
      <c r="A43" s="278">
        <v>39</v>
      </c>
      <c r="B43" s="268" t="s">
        <v>5</v>
      </c>
      <c r="C43" s="283"/>
      <c r="D43" s="312">
        <f>投入係数表!T43</f>
        <v>1.1985921989808334E-3</v>
      </c>
      <c r="E43" s="302">
        <f>$C$22*D43</f>
        <v>0.11985921989808333</v>
      </c>
      <c r="F43" s="312">
        <f>分析係数表!C46</f>
        <v>0.63561708735819755</v>
      </c>
      <c r="G43" s="302">
        <f>E43*F43</f>
        <v>7.6184568244645451E-2</v>
      </c>
      <c r="H43" s="302">
        <v>0.1388962011439723</v>
      </c>
      <c r="I43" s="302">
        <f>C43+H43</f>
        <v>0.1388962011439723</v>
      </c>
      <c r="J43" s="312">
        <f>分析係数表!G46</f>
        <v>7.4261727822867345E-3</v>
      </c>
      <c r="K43" s="304">
        <f>I43*J43</f>
        <v>1.0314671884983906E-3</v>
      </c>
      <c r="L43" s="49"/>
      <c r="M43" s="50"/>
      <c r="N43" s="314">
        <f>分析係数表!I46</f>
        <v>7.1346566917706757E-6</v>
      </c>
      <c r="O43" s="306">
        <f t="shared" si="12"/>
        <v>1.3911222304753787E-4</v>
      </c>
      <c r="P43" s="312">
        <f>分析係数表!C46</f>
        <v>0.63561708735819755</v>
      </c>
      <c r="Q43" s="306">
        <f>O43*P43</f>
        <v>8.8422106029399942E-5</v>
      </c>
      <c r="R43" s="306">
        <v>4.4238059111491312E-2</v>
      </c>
      <c r="S43" s="307">
        <f>I43+R43</f>
        <v>0.18313426025546362</v>
      </c>
      <c r="T43" s="312">
        <f>分析係数表!F46</f>
        <v>0.64740426293918441</v>
      </c>
      <c r="U43" s="309">
        <f>S43*T43</f>
        <v>0.1185619007796012</v>
      </c>
      <c r="V43" s="316">
        <f>分析係数表!D46</f>
        <v>3.6867524451068895E-3</v>
      </c>
      <c r="W43" s="287">
        <f>ROUND(S43*V43,0)</f>
        <v>0</v>
      </c>
      <c r="X43" s="312">
        <f>分析係数表!E46</f>
        <v>3.6024838177901608E-3</v>
      </c>
      <c r="Y43" s="288">
        <f>ROUND(S43*X43,0)</f>
        <v>0</v>
      </c>
    </row>
    <row r="44" spans="1:25">
      <c r="A44" s="279">
        <v>40</v>
      </c>
      <c r="B44" s="276" t="s">
        <v>298</v>
      </c>
      <c r="C44" s="289">
        <f>SUM(C5:C43)</f>
        <v>100</v>
      </c>
      <c r="D44" s="313">
        <f>投入係数表!T44</f>
        <v>0.65852834670550586</v>
      </c>
      <c r="E44" s="303">
        <f>SUM(E5:E43)</f>
        <v>65.852834670550578</v>
      </c>
      <c r="F44" s="313">
        <f>分析係数表!C47</f>
        <v>0.59941121331825653</v>
      </c>
      <c r="G44" s="303">
        <f>SUM(G5:G43)</f>
        <v>18.509633871459716</v>
      </c>
      <c r="H44" s="303">
        <f>SUM(H5:H43)</f>
        <v>23.83409287375046</v>
      </c>
      <c r="I44" s="303">
        <f>SUM(I5:I43)</f>
        <v>123.83409287375044</v>
      </c>
      <c r="J44" s="313">
        <f>分析係数表!G47</f>
        <v>0.26745444124294698</v>
      </c>
      <c r="K44" s="305">
        <f>SUM(K5:K43)</f>
        <v>32.228258301689237</v>
      </c>
      <c r="L44" s="318">
        <f>'データ入力（最終需要額等）'!$H$32</f>
        <v>0.60499999999999998</v>
      </c>
      <c r="M44" s="303">
        <f>K44*L44</f>
        <v>19.498096272521988</v>
      </c>
      <c r="N44" s="315">
        <f>分析係数表!I47</f>
        <v>1</v>
      </c>
      <c r="O44" s="303">
        <f>SUM(O5:O43)</f>
        <v>19.498096272521988</v>
      </c>
      <c r="P44" s="313">
        <f>分析係数表!C47</f>
        <v>0.59941121331825653</v>
      </c>
      <c r="Q44" s="303">
        <f>SUM(Q5:Q43)</f>
        <v>12.128892100439414</v>
      </c>
      <c r="R44" s="303">
        <f>SUM(R5:R43)</f>
        <v>15.154615086259339</v>
      </c>
      <c r="S44" s="308">
        <f>SUM(S5:S43)</f>
        <v>138.9887079600098</v>
      </c>
      <c r="T44" s="313">
        <f>分析係数表!F47</f>
        <v>0.52032812004185636</v>
      </c>
      <c r="U44" s="310">
        <f>SUM(U5:U43)</f>
        <v>54.412592645356796</v>
      </c>
      <c r="V44" s="317">
        <f>分析係数表!D47</f>
        <v>6.7043132898265148E-2</v>
      </c>
      <c r="W44" s="290">
        <f>SUM(W5:W43)</f>
        <v>5</v>
      </c>
      <c r="X44" s="313">
        <f>分析係数表!E47</f>
        <v>6.0489972943054145E-2</v>
      </c>
      <c r="Y44" s="291">
        <f>SUM(Y5:Y43)</f>
        <v>5</v>
      </c>
    </row>
    <row r="45" spans="1:25">
      <c r="B45" s="292" t="s">
        <v>299</v>
      </c>
      <c r="C45" s="104" t="s">
        <v>300</v>
      </c>
      <c r="D45" s="104" t="s">
        <v>301</v>
      </c>
      <c r="E45" s="104"/>
      <c r="F45" s="104" t="s">
        <v>131</v>
      </c>
      <c r="G45" s="104"/>
      <c r="H45" s="104" t="s">
        <v>302</v>
      </c>
      <c r="I45" s="104"/>
      <c r="J45" s="104" t="s">
        <v>131</v>
      </c>
      <c r="K45" s="104"/>
      <c r="L45" s="104" t="s">
        <v>300</v>
      </c>
      <c r="M45" s="104"/>
      <c r="N45" s="104" t="s">
        <v>131</v>
      </c>
      <c r="O45" s="104"/>
      <c r="P45" s="104" t="s">
        <v>131</v>
      </c>
      <c r="Q45" s="104"/>
      <c r="R45" s="104"/>
      <c r="S45" s="104" t="s">
        <v>302</v>
      </c>
      <c r="T45" s="104" t="s">
        <v>131</v>
      </c>
      <c r="U45" s="104"/>
      <c r="V45" s="104" t="s">
        <v>131</v>
      </c>
      <c r="W45" s="104"/>
      <c r="X45" s="104" t="s">
        <v>131</v>
      </c>
      <c r="Y45" s="293"/>
    </row>
    <row r="46" spans="1:25">
      <c r="B46" s="83" t="s">
        <v>303</v>
      </c>
    </row>
  </sheetData>
  <phoneticPr fontId="3"/>
  <pageMargins left="0.78740157480314965" right="0" top="0.82677165354330717" bottom="0.78740157480314965" header="0.51181102362204722" footer="0.51181102362204722"/>
  <pageSetup paperSize="9" scale="80" orientation="portrait" r:id="rId1"/>
  <headerFooter alignWithMargins="0">
    <oddFooter>&amp;C&amp;"Fj丸ゴシック体-L,標準"&amp;12- 43 -</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E0E2A-DE72-4C39-A9BE-5795471090DA}">
  <dimension ref="A1:Y46"/>
  <sheetViews>
    <sheetView showGridLines="0"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8.1640625" defaultRowHeight="11"/>
  <cols>
    <col min="1" max="1" width="2.75" style="83" customWidth="1"/>
    <col min="2" max="2" width="17.5" style="83" customWidth="1"/>
    <col min="3" max="3" width="8.58203125" style="83" customWidth="1"/>
    <col min="4" max="4" width="8.1640625" style="83" customWidth="1"/>
    <col min="5" max="5" width="8.25" style="83" bestFit="1" customWidth="1"/>
    <col min="6" max="16384" width="8.1640625" style="83"/>
  </cols>
  <sheetData>
    <row r="1" spans="1:25" ht="13">
      <c r="B1" s="284" t="s">
        <v>257</v>
      </c>
      <c r="F1" s="285"/>
      <c r="G1" s="83" t="s">
        <v>374</v>
      </c>
    </row>
    <row r="2" spans="1:25">
      <c r="B2" s="83" t="s">
        <v>336</v>
      </c>
      <c r="S2" s="83" t="s">
        <v>259</v>
      </c>
      <c r="U2" s="286" t="s">
        <v>245</v>
      </c>
      <c r="W2" s="83" t="s">
        <v>233</v>
      </c>
      <c r="Y2" s="83" t="s">
        <v>260</v>
      </c>
    </row>
    <row r="3" spans="1:25" ht="44">
      <c r="B3" s="39"/>
      <c r="C3" s="40" t="s">
        <v>261</v>
      </c>
      <c r="D3" s="40" t="s">
        <v>337</v>
      </c>
      <c r="E3" s="40" t="s">
        <v>263</v>
      </c>
      <c r="F3" s="40" t="s">
        <v>264</v>
      </c>
      <c r="G3" s="40" t="s">
        <v>265</v>
      </c>
      <c r="H3" s="40" t="s">
        <v>266</v>
      </c>
      <c r="I3" s="40" t="s">
        <v>267</v>
      </c>
      <c r="J3" s="40" t="s">
        <v>268</v>
      </c>
      <c r="K3" s="41" t="s">
        <v>269</v>
      </c>
      <c r="L3" s="40" t="s">
        <v>402</v>
      </c>
      <c r="M3" s="40" t="s">
        <v>270</v>
      </c>
      <c r="N3" s="40" t="s">
        <v>186</v>
      </c>
      <c r="O3" s="40" t="s">
        <v>270</v>
      </c>
      <c r="P3" s="40" t="s">
        <v>264</v>
      </c>
      <c r="Q3" s="40" t="s">
        <v>271</v>
      </c>
      <c r="R3" s="40" t="s">
        <v>272</v>
      </c>
      <c r="S3" s="42" t="s">
        <v>273</v>
      </c>
      <c r="T3" s="40" t="s">
        <v>403</v>
      </c>
      <c r="U3" s="43" t="s">
        <v>245</v>
      </c>
      <c r="V3" s="44" t="s">
        <v>274</v>
      </c>
      <c r="W3" s="42" t="s">
        <v>275</v>
      </c>
      <c r="X3" s="40" t="s">
        <v>276</v>
      </c>
      <c r="Y3" s="43" t="s">
        <v>277</v>
      </c>
    </row>
    <row r="4" spans="1:25" ht="19">
      <c r="B4" s="45"/>
      <c r="C4" s="46" t="s">
        <v>197</v>
      </c>
      <c r="D4" s="46" t="s">
        <v>198</v>
      </c>
      <c r="E4" s="46" t="s">
        <v>278</v>
      </c>
      <c r="F4" s="46" t="s">
        <v>200</v>
      </c>
      <c r="G4" s="46" t="s">
        <v>279</v>
      </c>
      <c r="H4" s="46" t="s">
        <v>280</v>
      </c>
      <c r="I4" s="46" t="s">
        <v>281</v>
      </c>
      <c r="J4" s="46" t="s">
        <v>282</v>
      </c>
      <c r="K4" s="47" t="s">
        <v>283</v>
      </c>
      <c r="L4" s="46" t="s">
        <v>284</v>
      </c>
      <c r="M4" s="46" t="s">
        <v>285</v>
      </c>
      <c r="N4" s="46" t="s">
        <v>286</v>
      </c>
      <c r="O4" s="46" t="s">
        <v>287</v>
      </c>
      <c r="P4" s="46" t="s">
        <v>288</v>
      </c>
      <c r="Q4" s="46" t="s">
        <v>289</v>
      </c>
      <c r="R4" s="46" t="s">
        <v>290</v>
      </c>
      <c r="S4" s="46" t="s">
        <v>291</v>
      </c>
      <c r="T4" s="48" t="s">
        <v>292</v>
      </c>
      <c r="U4" s="47" t="s">
        <v>293</v>
      </c>
      <c r="V4" s="46" t="s">
        <v>294</v>
      </c>
      <c r="W4" s="46" t="s">
        <v>295</v>
      </c>
      <c r="X4" s="46" t="s">
        <v>296</v>
      </c>
      <c r="Y4" s="47" t="s">
        <v>297</v>
      </c>
    </row>
    <row r="5" spans="1:25">
      <c r="A5" s="277">
        <v>1</v>
      </c>
      <c r="B5" s="268" t="s">
        <v>73</v>
      </c>
      <c r="C5" s="283"/>
      <c r="D5" s="312">
        <f>投入係数表!U5</f>
        <v>0</v>
      </c>
      <c r="E5" s="302">
        <f>$C$23*D5</f>
        <v>0</v>
      </c>
      <c r="F5" s="312">
        <f>分析係数表!C8</f>
        <v>0.17333290637377241</v>
      </c>
      <c r="G5" s="302">
        <f t="shared" ref="G5:G12" si="0">E5*F5</f>
        <v>0</v>
      </c>
      <c r="H5" s="302">
        <f t="array" ref="H5:H43">MMULT(逆行列係数表!C5:AO43,G5:G43)</f>
        <v>1.3238415621720169E-3</v>
      </c>
      <c r="I5" s="302">
        <f t="shared" ref="I5:I38" si="1">C5+H5</f>
        <v>1.3238415621720169E-3</v>
      </c>
      <c r="J5" s="312">
        <f>分析係数表!G8</f>
        <v>0.15155149614048036</v>
      </c>
      <c r="K5" s="304">
        <f>I5*J5</f>
        <v>2.0063016940011992E-4</v>
      </c>
      <c r="L5" s="49" t="s">
        <v>132</v>
      </c>
      <c r="M5" s="50" t="s">
        <v>132</v>
      </c>
      <c r="N5" s="314">
        <f>分析係数表!I8</f>
        <v>1.1299182227411633E-2</v>
      </c>
      <c r="O5" s="306">
        <f>$M$44*N5</f>
        <v>0.17982118170354869</v>
      </c>
      <c r="P5" s="312">
        <f>分析係数表!C8</f>
        <v>0.17333290637377241</v>
      </c>
      <c r="Q5" s="306">
        <f t="shared" ref="Q5:Q10" si="2">O5*P5</f>
        <v>3.116892805224232E-2</v>
      </c>
      <c r="R5" s="306">
        <f t="array" ref="R5:R43">MMULT(逆行列係数表!C5:AO43,Q5:Q43)</f>
        <v>4.7146984539361628E-2</v>
      </c>
      <c r="S5" s="307">
        <f>I5+R5</f>
        <v>4.8470826101533644E-2</v>
      </c>
      <c r="T5" s="312">
        <f>分析係数表!F8</f>
        <v>0.42721038226158625</v>
      </c>
      <c r="U5" s="309">
        <f>S5*T5</f>
        <v>2.0707240147371062E-2</v>
      </c>
      <c r="V5" s="316">
        <f>分析係数表!D8</f>
        <v>0.32298797552049696</v>
      </c>
      <c r="W5" s="287">
        <f>ROUND(S5*V5,0)</f>
        <v>0</v>
      </c>
      <c r="X5" s="312">
        <f>分析係数表!E8</f>
        <v>0.12265584155979949</v>
      </c>
      <c r="Y5" s="288">
        <f>ROUND(S5*X5,0)</f>
        <v>0</v>
      </c>
    </row>
    <row r="6" spans="1:25">
      <c r="A6" s="278">
        <v>2</v>
      </c>
      <c r="B6" s="268" t="s">
        <v>74</v>
      </c>
      <c r="C6" s="283"/>
      <c r="D6" s="312">
        <f>投入係数表!U6</f>
        <v>0</v>
      </c>
      <c r="E6" s="302">
        <f>$C$23*D6</f>
        <v>0</v>
      </c>
      <c r="F6" s="312">
        <f>分析係数表!C9</f>
        <v>0.39351462480142041</v>
      </c>
      <c r="G6" s="302">
        <f t="shared" si="0"/>
        <v>0</v>
      </c>
      <c r="H6" s="302">
        <v>2.0357567902355707E-3</v>
      </c>
      <c r="I6" s="302">
        <f>C6+H6</f>
        <v>2.0357567902355707E-3</v>
      </c>
      <c r="J6" s="312">
        <f>分析係数表!G9</f>
        <v>0.22817522849038765</v>
      </c>
      <c r="K6" s="304">
        <f>I6*J6</f>
        <v>4.645092707628595E-4</v>
      </c>
      <c r="L6" s="49"/>
      <c r="M6" s="50"/>
      <c r="N6" s="314">
        <f>分析係数表!I9</f>
        <v>5.0911500837573466E-4</v>
      </c>
      <c r="O6" s="306">
        <f>$M$44*N6</f>
        <v>8.1023263973067638E-3</v>
      </c>
      <c r="P6" s="312">
        <f>分析係数表!C9</f>
        <v>0.39351462480142041</v>
      </c>
      <c r="Q6" s="306">
        <f t="shared" si="2"/>
        <v>3.1883839322548154E-3</v>
      </c>
      <c r="R6" s="306">
        <v>4.3898283669605923E-3</v>
      </c>
      <c r="S6" s="307">
        <f t="shared" ref="S6:S38" si="3">I6+R6</f>
        <v>6.4255851571961634E-3</v>
      </c>
      <c r="T6" s="312">
        <f>分析係数表!F9</f>
        <v>0.63987813845992225</v>
      </c>
      <c r="U6" s="309">
        <f t="shared" ref="U6:U38" si="4">S6*T6</f>
        <v>4.1115914689023878E-3</v>
      </c>
      <c r="V6" s="316">
        <f>分析係数表!D9</f>
        <v>0.29572434079210003</v>
      </c>
      <c r="W6" s="287">
        <f t="shared" ref="W6:W38" si="5">ROUND(S6*V6,0)</f>
        <v>0</v>
      </c>
      <c r="X6" s="312">
        <f>分析係数表!E9</f>
        <v>0.26862065342998215</v>
      </c>
      <c r="Y6" s="288">
        <f t="shared" ref="Y6:Y38" si="6">ROUND(S6*X6,0)</f>
        <v>0</v>
      </c>
    </row>
    <row r="7" spans="1:25">
      <c r="A7" s="278">
        <v>3</v>
      </c>
      <c r="B7" s="268" t="s">
        <v>75</v>
      </c>
      <c r="C7" s="283"/>
      <c r="D7" s="312">
        <f>投入係数表!U7</f>
        <v>0</v>
      </c>
      <c r="E7" s="302">
        <f>$C$23*D7</f>
        <v>0</v>
      </c>
      <c r="F7" s="312">
        <f>分析係数表!C10</f>
        <v>0.12671464860287895</v>
      </c>
      <c r="G7" s="302">
        <f t="shared" si="0"/>
        <v>0</v>
      </c>
      <c r="H7" s="302">
        <v>6.8027939753193236E-5</v>
      </c>
      <c r="I7" s="302">
        <f>C7+H7</f>
        <v>6.8027939753193236E-5</v>
      </c>
      <c r="J7" s="312">
        <f>分析係数表!G10</f>
        <v>0.17153349174243465</v>
      </c>
      <c r="K7" s="304">
        <f>I7*J7</f>
        <v>1.1669070041909214E-5</v>
      </c>
      <c r="L7" s="49"/>
      <c r="M7" s="50"/>
      <c r="N7" s="314">
        <f>分析係数表!I10</f>
        <v>1.1608350684055029E-3</v>
      </c>
      <c r="O7" s="306">
        <f>$M$44*N7</f>
        <v>1.8474145257803776E-2</v>
      </c>
      <c r="P7" s="312">
        <f>分析係数表!C10</f>
        <v>0.12671464860287895</v>
      </c>
      <c r="Q7" s="306">
        <f t="shared" si="2"/>
        <v>2.3409448245811479E-3</v>
      </c>
      <c r="R7" s="306">
        <v>3.5765580686339983E-3</v>
      </c>
      <c r="S7" s="307">
        <f t="shared" si="3"/>
        <v>3.6445860083871916E-3</v>
      </c>
      <c r="T7" s="312">
        <f>分析係数表!F10</f>
        <v>0.47381340455197063</v>
      </c>
      <c r="U7" s="309">
        <f t="shared" si="4"/>
        <v>1.7268537048164122E-3</v>
      </c>
      <c r="V7" s="316">
        <f>分析係数表!D10</f>
        <v>9.5045460793747427E-2</v>
      </c>
      <c r="W7" s="287">
        <f t="shared" si="5"/>
        <v>0</v>
      </c>
      <c r="X7" s="312">
        <f>分析係数表!E10</f>
        <v>4.2279520059697977E-2</v>
      </c>
      <c r="Y7" s="288">
        <f t="shared" si="6"/>
        <v>0</v>
      </c>
    </row>
    <row r="8" spans="1:25">
      <c r="A8" s="278">
        <v>4</v>
      </c>
      <c r="B8" s="268" t="s">
        <v>76</v>
      </c>
      <c r="C8" s="283"/>
      <c r="D8" s="312">
        <f>投入係数表!U8</f>
        <v>1.7293444219995669E-5</v>
      </c>
      <c r="E8" s="302">
        <f>$C$23*D8</f>
        <v>1.7293444219995669E-3</v>
      </c>
      <c r="F8" s="312">
        <f>分析係数表!C11</f>
        <v>9.348517078458185E-3</v>
      </c>
      <c r="G8" s="302">
        <f t="shared" si="0"/>
        <v>1.6166805863599349E-5</v>
      </c>
      <c r="H8" s="302">
        <v>8.6857016312243823E-3</v>
      </c>
      <c r="I8" s="302">
        <f>C8+H8</f>
        <v>8.6857016312243823E-3</v>
      </c>
      <c r="J8" s="312">
        <f>分析係数表!G11</f>
        <v>0.2579516055394917</v>
      </c>
      <c r="K8" s="304">
        <f>I8*J8</f>
        <v>2.2404906810113115E-3</v>
      </c>
      <c r="L8" s="49"/>
      <c r="M8" s="50"/>
      <c r="N8" s="314">
        <f>分析係数表!I11</f>
        <v>-1.9466162084954558E-5</v>
      </c>
      <c r="O8" s="306">
        <f>$M$44*N8</f>
        <v>-3.0979483283819973E-4</v>
      </c>
      <c r="P8" s="312">
        <f>分析係数表!C11</f>
        <v>9.348517078458185E-3</v>
      </c>
      <c r="Q8" s="306">
        <f t="shared" si="2"/>
        <v>-2.8961222856060088E-6</v>
      </c>
      <c r="R8" s="306">
        <v>1.936364783570695E-3</v>
      </c>
      <c r="S8" s="307">
        <f t="shared" si="3"/>
        <v>1.0622066414795078E-2</v>
      </c>
      <c r="T8" s="312">
        <f>分析係数表!F11</f>
        <v>0.54360066960888753</v>
      </c>
      <c r="U8" s="309">
        <f t="shared" si="4"/>
        <v>5.7741624157126798E-3</v>
      </c>
      <c r="V8" s="316">
        <f>分析係数表!D11</f>
        <v>4.0785268604474206E-2</v>
      </c>
      <c r="W8" s="287">
        <f t="shared" si="5"/>
        <v>0</v>
      </c>
      <c r="X8" s="312">
        <f>分析係数表!E11</f>
        <v>3.926343022371024E-2</v>
      </c>
      <c r="Y8" s="288">
        <f t="shared" si="6"/>
        <v>0</v>
      </c>
    </row>
    <row r="9" spans="1:25">
      <c r="A9" s="278">
        <v>5</v>
      </c>
      <c r="B9" s="268" t="s">
        <v>77</v>
      </c>
      <c r="C9" s="283"/>
      <c r="D9" s="312">
        <f>投入係数表!U9</f>
        <v>0</v>
      </c>
      <c r="E9" s="302">
        <f>$C$23*D9</f>
        <v>0</v>
      </c>
      <c r="F9" s="312">
        <f>分析係数表!C12</f>
        <v>0.26169189557273109</v>
      </c>
      <c r="G9" s="302">
        <f t="shared" si="0"/>
        <v>0</v>
      </c>
      <c r="H9" s="302">
        <v>2.4585849546573217E-3</v>
      </c>
      <c r="I9" s="302">
        <f t="shared" si="1"/>
        <v>2.4585849546573217E-3</v>
      </c>
      <c r="J9" s="312">
        <f>分析係数表!G12</f>
        <v>0.13770114594385849</v>
      </c>
      <c r="K9" s="304">
        <f>I9*J9</f>
        <v>3.3854996565664254E-4</v>
      </c>
      <c r="L9" s="49"/>
      <c r="M9" s="50"/>
      <c r="N9" s="314">
        <f>分析係数表!I12</f>
        <v>0.10146071966313146</v>
      </c>
      <c r="O9" s="306">
        <f>$M$44*N9</f>
        <v>1.6146997312827844</v>
      </c>
      <c r="P9" s="312">
        <f>分析係数表!C12</f>
        <v>0.26169189557273109</v>
      </c>
      <c r="Q9" s="306">
        <f t="shared" si="2"/>
        <v>0.42255383346017139</v>
      </c>
      <c r="R9" s="306">
        <v>0.48535337090653291</v>
      </c>
      <c r="S9" s="307">
        <f t="shared" si="3"/>
        <v>0.48781195586119025</v>
      </c>
      <c r="T9" s="312">
        <f>分析係数表!F12</f>
        <v>0.33651535386825859</v>
      </c>
      <c r="U9" s="309">
        <f t="shared" si="4"/>
        <v>0.16415621294779578</v>
      </c>
      <c r="V9" s="316">
        <f>分析係数表!D12</f>
        <v>3.4578030097235327E-2</v>
      </c>
      <c r="W9" s="287">
        <f t="shared" si="5"/>
        <v>0</v>
      </c>
      <c r="X9" s="312">
        <f>分析係数表!E12</f>
        <v>3.3355134693599395E-2</v>
      </c>
      <c r="Y9" s="288">
        <f t="shared" si="6"/>
        <v>0</v>
      </c>
    </row>
    <row r="10" spans="1:25">
      <c r="A10" s="278">
        <v>6</v>
      </c>
      <c r="B10" s="268" t="s">
        <v>78</v>
      </c>
      <c r="C10" s="283"/>
      <c r="D10" s="312">
        <f>投入係数表!U10</f>
        <v>1.4040629711948864E-3</v>
      </c>
      <c r="E10" s="302">
        <f t="shared" ref="E10:E38" si="7">$C$23*D10</f>
        <v>0.14040629711948865</v>
      </c>
      <c r="F10" s="312">
        <f>分析係数表!C13</f>
        <v>8.2810371123538395E-2</v>
      </c>
      <c r="G10" s="302">
        <f t="shared" si="0"/>
        <v>1.1627097572546655E-2</v>
      </c>
      <c r="H10" s="302">
        <v>1.5735094728239845E-2</v>
      </c>
      <c r="I10" s="302">
        <f t="shared" si="1"/>
        <v>1.5735094728239845E-2</v>
      </c>
      <c r="J10" s="312">
        <f>分析係数表!G13</f>
        <v>0.2721720626600464</v>
      </c>
      <c r="K10" s="304">
        <f t="shared" ref="K10:K38" si="8">I10*J10</f>
        <v>4.2826531883362606E-3</v>
      </c>
      <c r="L10" s="49"/>
      <c r="M10" s="50"/>
      <c r="N10" s="314">
        <f>分析係数表!I13</f>
        <v>1.212874021164739E-2</v>
      </c>
      <c r="O10" s="306">
        <f t="shared" ref="O10:O43" si="9">$M$44*N10</f>
        <v>0.19302320765680739</v>
      </c>
      <c r="P10" s="312">
        <f>分析係数表!C13</f>
        <v>8.2810371123538395E-2</v>
      </c>
      <c r="Q10" s="306">
        <f t="shared" si="2"/>
        <v>1.5984323461516039E-2</v>
      </c>
      <c r="R10" s="306">
        <v>1.8204494668605065E-2</v>
      </c>
      <c r="S10" s="307">
        <f t="shared" si="3"/>
        <v>3.393958939684491E-2</v>
      </c>
      <c r="T10" s="312">
        <f>分析係数表!F13</f>
        <v>0.39077170920544851</v>
      </c>
      <c r="U10" s="309">
        <f t="shared" si="4"/>
        <v>1.3262631358336203E-2</v>
      </c>
      <c r="V10" s="316">
        <f>分析係数表!D13</f>
        <v>0.12720758845381647</v>
      </c>
      <c r="W10" s="287">
        <f t="shared" si="5"/>
        <v>0</v>
      </c>
      <c r="X10" s="312">
        <f>分析係数表!E13</f>
        <v>9.5492852763317662E-2</v>
      </c>
      <c r="Y10" s="288">
        <f t="shared" si="6"/>
        <v>0</v>
      </c>
    </row>
    <row r="11" spans="1:25">
      <c r="A11" s="278">
        <v>7</v>
      </c>
      <c r="B11" s="268" t="s">
        <v>79</v>
      </c>
      <c r="C11" s="283"/>
      <c r="D11" s="312">
        <f>投入係数表!U11</f>
        <v>5.6631912333766771E-3</v>
      </c>
      <c r="E11" s="302">
        <f t="shared" si="7"/>
        <v>0.56631912333766765</v>
      </c>
      <c r="F11" s="312">
        <f>分析係数表!C14</f>
        <v>0.29759344347769412</v>
      </c>
      <c r="G11" s="302">
        <f t="shared" si="0"/>
        <v>0.16853285802132548</v>
      </c>
      <c r="H11" s="302">
        <v>0.24509691820505844</v>
      </c>
      <c r="I11" s="302">
        <f t="shared" si="1"/>
        <v>0.24509691820505844</v>
      </c>
      <c r="J11" s="312">
        <f>分析係数表!G14</f>
        <v>0.17335642824825784</v>
      </c>
      <c r="K11" s="304">
        <f t="shared" si="8"/>
        <v>4.2489126314684336E-2</v>
      </c>
      <c r="L11" s="49"/>
      <c r="M11" s="50"/>
      <c r="N11" s="314">
        <f>分析係数表!I14</f>
        <v>1.9165801846449152E-3</v>
      </c>
      <c r="O11" s="306">
        <f t="shared" si="9"/>
        <v>3.0501474062110356E-2</v>
      </c>
      <c r="P11" s="312">
        <f>分析係数表!C14</f>
        <v>0.29759344347769412</v>
      </c>
      <c r="Q11" s="306">
        <f t="shared" ref="Q11:Q38" si="10">O11*P11</f>
        <v>9.0770386972889913E-3</v>
      </c>
      <c r="R11" s="306">
        <v>3.4120994929811743E-2</v>
      </c>
      <c r="S11" s="307">
        <f t="shared" si="3"/>
        <v>0.27921791313487021</v>
      </c>
      <c r="T11" s="312">
        <f>分析係数表!F14</f>
        <v>0.35598651785260127</v>
      </c>
      <c r="U11" s="309">
        <f t="shared" si="4"/>
        <v>9.9397812618952544E-2</v>
      </c>
      <c r="V11" s="316">
        <f>分析係数表!D14</f>
        <v>4.3833041969742803E-2</v>
      </c>
      <c r="W11" s="287">
        <f t="shared" si="5"/>
        <v>0</v>
      </c>
      <c r="X11" s="312">
        <f>分析係数表!E14</f>
        <v>3.8757158040430381E-2</v>
      </c>
      <c r="Y11" s="288">
        <f t="shared" si="6"/>
        <v>0</v>
      </c>
    </row>
    <row r="12" spans="1:25">
      <c r="A12" s="278">
        <v>8</v>
      </c>
      <c r="B12" s="268" t="s">
        <v>80</v>
      </c>
      <c r="C12" s="283"/>
      <c r="D12" s="312">
        <f>投入係数表!U12</f>
        <v>9.6332719278813973E-3</v>
      </c>
      <c r="E12" s="302">
        <f t="shared" si="7"/>
        <v>0.96332719278813972</v>
      </c>
      <c r="F12" s="312">
        <f>分析係数表!C15</f>
        <v>0.21593049601829584</v>
      </c>
      <c r="G12" s="302">
        <f t="shared" si="0"/>
        <v>0.20801171856665551</v>
      </c>
      <c r="H12" s="302">
        <v>0.28856666432358308</v>
      </c>
      <c r="I12" s="302">
        <f t="shared" si="1"/>
        <v>0.28856666432358308</v>
      </c>
      <c r="J12" s="312">
        <f>分析係数表!G15</f>
        <v>0.1171240792325445</v>
      </c>
      <c r="K12" s="304">
        <f t="shared" si="8"/>
        <v>3.3798104856106417E-2</v>
      </c>
      <c r="L12" s="49"/>
      <c r="M12" s="50"/>
      <c r="N12" s="314">
        <f>分析係数表!I15</f>
        <v>7.9892300155183192E-3</v>
      </c>
      <c r="O12" s="306">
        <f t="shared" si="9"/>
        <v>0.12714484582846333</v>
      </c>
      <c r="P12" s="312">
        <f>分析係数表!C15</f>
        <v>0.21593049601829584</v>
      </c>
      <c r="Q12" s="306">
        <f t="shared" si="10"/>
        <v>2.745444962590984E-2</v>
      </c>
      <c r="R12" s="306">
        <v>7.2130317933894905E-2</v>
      </c>
      <c r="S12" s="307">
        <f t="shared" si="3"/>
        <v>0.36069698225747798</v>
      </c>
      <c r="T12" s="312">
        <f>分析係数表!F15</f>
        <v>0.35842164855867914</v>
      </c>
      <c r="U12" s="309">
        <f t="shared" si="4"/>
        <v>0.12928160701086591</v>
      </c>
      <c r="V12" s="316">
        <f>分析係数表!D15</f>
        <v>1.5678367482667734E-2</v>
      </c>
      <c r="W12" s="287">
        <f t="shared" si="5"/>
        <v>0</v>
      </c>
      <c r="X12" s="312">
        <f>分析係数表!E15</f>
        <v>1.5634458686506418E-2</v>
      </c>
      <c r="Y12" s="288">
        <f t="shared" si="6"/>
        <v>0</v>
      </c>
    </row>
    <row r="13" spans="1:25">
      <c r="A13" s="278">
        <v>9</v>
      </c>
      <c r="B13" s="268" t="s">
        <v>81</v>
      </c>
      <c r="C13" s="283"/>
      <c r="D13" s="312">
        <f>投入係数表!U13</f>
        <v>1.4954711763577207E-3</v>
      </c>
      <c r="E13" s="302">
        <f t="shared" si="7"/>
        <v>0.14954711763577208</v>
      </c>
      <c r="F13" s="312">
        <f>分析係数表!C16</f>
        <v>0.18770505348742417</v>
      </c>
      <c r="G13" s="302">
        <f t="shared" ref="G13:G38" si="11">E13*F13</f>
        <v>2.8070749714712712E-2</v>
      </c>
      <c r="H13" s="302">
        <v>0.10041328301908642</v>
      </c>
      <c r="I13" s="302">
        <f t="shared" si="1"/>
        <v>0.10041328301908642</v>
      </c>
      <c r="J13" s="312">
        <f>分析係数表!G16</f>
        <v>1.5279579137581789E-2</v>
      </c>
      <c r="K13" s="304">
        <f t="shared" si="8"/>
        <v>1.5342727043545286E-3</v>
      </c>
      <c r="L13" s="49"/>
      <c r="M13" s="50"/>
      <c r="N13" s="314">
        <f>分析係数表!I16</f>
        <v>6.0242927132958465E-3</v>
      </c>
      <c r="O13" s="306">
        <f t="shared" si="9"/>
        <v>9.5873790937266209E-2</v>
      </c>
      <c r="P13" s="312">
        <f>分析係数表!C16</f>
        <v>0.18770505348742417</v>
      </c>
      <c r="Q13" s="306">
        <f t="shared" si="10"/>
        <v>1.7995995055921678E-2</v>
      </c>
      <c r="R13" s="306">
        <v>3.5212165983250478E-2</v>
      </c>
      <c r="S13" s="307">
        <f t="shared" si="3"/>
        <v>0.13562544900233689</v>
      </c>
      <c r="T13" s="312">
        <f>分析係数表!F16</f>
        <v>0.2627694146106877</v>
      </c>
      <c r="U13" s="309">
        <f t="shared" si="4"/>
        <v>3.5638219840655745E-2</v>
      </c>
      <c r="V13" s="316">
        <f>分析係数表!D16</f>
        <v>1.0339400475073228E-2</v>
      </c>
      <c r="W13" s="287">
        <f t="shared" si="5"/>
        <v>0</v>
      </c>
      <c r="X13" s="312">
        <f>分析係数表!E16</f>
        <v>1.0339400475073228E-2</v>
      </c>
      <c r="Y13" s="288">
        <f t="shared" si="6"/>
        <v>0</v>
      </c>
    </row>
    <row r="14" spans="1:25">
      <c r="A14" s="278">
        <v>10</v>
      </c>
      <c r="B14" s="268" t="s">
        <v>82</v>
      </c>
      <c r="C14" s="283"/>
      <c r="D14" s="312">
        <f>投入係数表!U14</f>
        <v>3.007000550919723E-2</v>
      </c>
      <c r="E14" s="302">
        <f t="shared" si="7"/>
        <v>3.0070005509197228</v>
      </c>
      <c r="F14" s="312">
        <f>分析係数表!C17</f>
        <v>0.24245613901755958</v>
      </c>
      <c r="G14" s="302">
        <f t="shared" si="11"/>
        <v>0.72906574359967058</v>
      </c>
      <c r="H14" s="302">
        <v>0.82263881734151656</v>
      </c>
      <c r="I14" s="302">
        <f t="shared" si="1"/>
        <v>0.82263881734151656</v>
      </c>
      <c r="J14" s="312">
        <f>分析係数表!G17</f>
        <v>0.24054742090319753</v>
      </c>
      <c r="K14" s="304">
        <f t="shared" si="8"/>
        <v>0.19788364584635842</v>
      </c>
      <c r="L14" s="49"/>
      <c r="M14" s="50"/>
      <c r="N14" s="314">
        <f>分析係数表!I17</f>
        <v>2.8816966460243139E-3</v>
      </c>
      <c r="O14" s="306">
        <f t="shared" si="9"/>
        <v>4.5860849552644994E-2</v>
      </c>
      <c r="P14" s="312">
        <f>分析係数表!C17</f>
        <v>0.24245613901755958</v>
      </c>
      <c r="Q14" s="306">
        <f t="shared" si="10"/>
        <v>1.111924451459948E-2</v>
      </c>
      <c r="R14" s="306">
        <v>2.7300422796708787E-2</v>
      </c>
      <c r="S14" s="307">
        <f t="shared" si="3"/>
        <v>0.8499392401382253</v>
      </c>
      <c r="T14" s="312">
        <f>分析係数表!F17</f>
        <v>0.42825667105631338</v>
      </c>
      <c r="U14" s="309">
        <f t="shared" si="4"/>
        <v>0.36399214958172887</v>
      </c>
      <c r="V14" s="316">
        <f>分析係数表!D17</f>
        <v>5.1560411778863557E-2</v>
      </c>
      <c r="W14" s="287">
        <f t="shared" si="5"/>
        <v>0</v>
      </c>
      <c r="X14" s="312">
        <f>分析係数表!E17</f>
        <v>4.9008807340167618E-2</v>
      </c>
      <c r="Y14" s="288">
        <f t="shared" si="6"/>
        <v>0</v>
      </c>
    </row>
    <row r="15" spans="1:25">
      <c r="A15" s="278">
        <v>11</v>
      </c>
      <c r="B15" s="268" t="s">
        <v>83</v>
      </c>
      <c r="C15" s="283"/>
      <c r="D15" s="312">
        <f>投入係数表!U15</f>
        <v>8.9456516458006168E-3</v>
      </c>
      <c r="E15" s="302">
        <f t="shared" si="7"/>
        <v>0.89456516458006163</v>
      </c>
      <c r="F15" s="312">
        <f>分析係数表!C18</f>
        <v>0.40831687749419565</v>
      </c>
      <c r="G15" s="302">
        <f t="shared" si="11"/>
        <v>0.36526605471641199</v>
      </c>
      <c r="H15" s="302">
        <v>0.43785946970066159</v>
      </c>
      <c r="I15" s="302">
        <f t="shared" si="1"/>
        <v>0.43785946970066159</v>
      </c>
      <c r="J15" s="312">
        <f>分析係数表!G18</f>
        <v>0.21766947174074985</v>
      </c>
      <c r="K15" s="304">
        <f t="shared" si="8"/>
        <v>9.5308639466427869E-2</v>
      </c>
      <c r="L15" s="49"/>
      <c r="M15" s="50"/>
      <c r="N15" s="314">
        <f>分析係数表!I18</f>
        <v>4.4543159123807785E-4</v>
      </c>
      <c r="O15" s="306">
        <f t="shared" si="9"/>
        <v>7.088834704356453E-3</v>
      </c>
      <c r="P15" s="312">
        <f>分析係数表!C18</f>
        <v>0.40831687749419565</v>
      </c>
      <c r="Q15" s="306">
        <f t="shared" si="10"/>
        <v>2.8944908515553163E-3</v>
      </c>
      <c r="R15" s="306">
        <v>9.2931228142441192E-3</v>
      </c>
      <c r="S15" s="307">
        <f t="shared" si="3"/>
        <v>0.44715259251490569</v>
      </c>
      <c r="T15" s="312">
        <f>分析係数表!F18</f>
        <v>0.48997194925916815</v>
      </c>
      <c r="U15" s="309">
        <f t="shared" si="4"/>
        <v>0.21909222737081885</v>
      </c>
      <c r="V15" s="316">
        <f>分析係数表!D18</f>
        <v>3.8565313316438733E-2</v>
      </c>
      <c r="W15" s="287">
        <f t="shared" si="5"/>
        <v>0</v>
      </c>
      <c r="X15" s="312">
        <f>分析係数表!E18</f>
        <v>3.6576455199010559E-2</v>
      </c>
      <c r="Y15" s="288">
        <f t="shared" si="6"/>
        <v>0</v>
      </c>
    </row>
    <row r="16" spans="1:25">
      <c r="A16" s="278">
        <v>12</v>
      </c>
      <c r="B16" s="268" t="s">
        <v>84</v>
      </c>
      <c r="C16" s="283"/>
      <c r="D16" s="312">
        <f>投入係数表!U16</f>
        <v>5.0407095911912135E-2</v>
      </c>
      <c r="E16" s="302">
        <f t="shared" si="7"/>
        <v>5.0407095911912139</v>
      </c>
      <c r="F16" s="312">
        <f>分析係数表!C19</f>
        <v>0.72110086081153413</v>
      </c>
      <c r="G16" s="302">
        <f t="shared" si="11"/>
        <v>3.6348600253089405</v>
      </c>
      <c r="H16" s="302">
        <v>6.4743213663340216</v>
      </c>
      <c r="I16" s="302">
        <f t="shared" si="1"/>
        <v>6.4743213663340216</v>
      </c>
      <c r="J16" s="312">
        <f>分析係数表!G19</f>
        <v>6.2445810408374151E-2</v>
      </c>
      <c r="K16" s="304">
        <f t="shared" si="8"/>
        <v>0.4042942445649802</v>
      </c>
      <c r="L16" s="49"/>
      <c r="M16" s="50"/>
      <c r="N16" s="314">
        <f>分析係数表!I19</f>
        <v>-1.2604560155461526E-4</v>
      </c>
      <c r="O16" s="306">
        <f t="shared" si="9"/>
        <v>-2.0059565872916916E-3</v>
      </c>
      <c r="P16" s="312">
        <f>分析係数表!C19</f>
        <v>0.72110086081153413</v>
      </c>
      <c r="Q16" s="306">
        <f t="shared" si="10"/>
        <v>-1.4464970218466061E-3</v>
      </c>
      <c r="R16" s="306">
        <v>1.1440833729162129E-2</v>
      </c>
      <c r="S16" s="307">
        <f t="shared" si="3"/>
        <v>6.485762200063184</v>
      </c>
      <c r="T16" s="312">
        <f>分析係数表!F19</f>
        <v>0.21331101927013058</v>
      </c>
      <c r="U16" s="309">
        <f t="shared" si="4"/>
        <v>1.3834845456391622</v>
      </c>
      <c r="V16" s="316">
        <f>分析係数表!D19</f>
        <v>1.2736199640345095E-2</v>
      </c>
      <c r="W16" s="287">
        <f t="shared" si="5"/>
        <v>0</v>
      </c>
      <c r="X16" s="312">
        <f>分析係数表!E19</f>
        <v>1.2523714081279422E-2</v>
      </c>
      <c r="Y16" s="288">
        <f t="shared" si="6"/>
        <v>0</v>
      </c>
    </row>
    <row r="17" spans="1:25">
      <c r="A17" s="278">
        <v>13</v>
      </c>
      <c r="B17" s="268" t="s">
        <v>85</v>
      </c>
      <c r="C17" s="283"/>
      <c r="D17" s="312">
        <f>投入係数表!U17</f>
        <v>6.9938805912381524E-2</v>
      </c>
      <c r="E17" s="302">
        <f t="shared" si="7"/>
        <v>6.9938805912381525</v>
      </c>
      <c r="F17" s="312">
        <f>分析係数表!C20</f>
        <v>4.9598906854145253E-2</v>
      </c>
      <c r="G17" s="302">
        <f t="shared" si="11"/>
        <v>0.34688883199383547</v>
      </c>
      <c r="H17" s="302">
        <v>0.37693204083210952</v>
      </c>
      <c r="I17" s="302">
        <f t="shared" si="1"/>
        <v>0.37693204083210952</v>
      </c>
      <c r="J17" s="312">
        <f>分析係数表!G20</f>
        <v>0.11671945764775135</v>
      </c>
      <c r="K17" s="304">
        <f t="shared" si="8"/>
        <v>4.3995303375983889E-2</v>
      </c>
      <c r="L17" s="49"/>
      <c r="M17" s="50"/>
      <c r="N17" s="314">
        <f>分析係数表!I20</f>
        <v>7.0439320449493942E-4</v>
      </c>
      <c r="O17" s="306">
        <f t="shared" si="9"/>
        <v>1.1210087231706259E-2</v>
      </c>
      <c r="P17" s="312">
        <f>分析係数表!C20</f>
        <v>4.9598906854145253E-2</v>
      </c>
      <c r="Q17" s="306">
        <f t="shared" si="10"/>
        <v>5.5600807243224172E-4</v>
      </c>
      <c r="R17" s="306">
        <v>1.2733838045159342E-3</v>
      </c>
      <c r="S17" s="307">
        <f t="shared" si="3"/>
        <v>0.37820542463662543</v>
      </c>
      <c r="T17" s="312">
        <f>分析係数表!F20</f>
        <v>0.2109583665362576</v>
      </c>
      <c r="U17" s="309">
        <f t="shared" si="4"/>
        <v>7.9785598596494173E-2</v>
      </c>
      <c r="V17" s="316">
        <f>分析係数表!D20</f>
        <v>3.0797631013066269E-2</v>
      </c>
      <c r="W17" s="287">
        <f t="shared" si="5"/>
        <v>0</v>
      </c>
      <c r="X17" s="312">
        <f>分析係数表!E20</f>
        <v>2.9972730221401771E-2</v>
      </c>
      <c r="Y17" s="288">
        <f t="shared" si="6"/>
        <v>0</v>
      </c>
    </row>
    <row r="18" spans="1:25">
      <c r="A18" s="278">
        <v>14</v>
      </c>
      <c r="B18" s="268" t="s">
        <v>86</v>
      </c>
      <c r="C18" s="283"/>
      <c r="D18" s="312">
        <f>投入係数表!U18</f>
        <v>3.2027458695431978E-2</v>
      </c>
      <c r="E18" s="302">
        <f t="shared" si="7"/>
        <v>3.2027458695431976</v>
      </c>
      <c r="F18" s="312">
        <f>分析係数表!C21</f>
        <v>0.28411166756853934</v>
      </c>
      <c r="G18" s="302">
        <f t="shared" si="11"/>
        <v>0.90993746979416945</v>
      </c>
      <c r="H18" s="302">
        <v>0.99675762748295127</v>
      </c>
      <c r="I18" s="302">
        <f t="shared" si="1"/>
        <v>0.99675762748295127</v>
      </c>
      <c r="J18" s="312">
        <f>分析係数表!G21</f>
        <v>0.29005387701730417</v>
      </c>
      <c r="K18" s="304">
        <f t="shared" si="8"/>
        <v>0.28911341429799986</v>
      </c>
      <c r="L18" s="49"/>
      <c r="M18" s="50"/>
      <c r="N18" s="314">
        <f>分析係数表!I21</f>
        <v>2.3737267060065176E-3</v>
      </c>
      <c r="O18" s="306">
        <f t="shared" si="9"/>
        <v>3.7776746380799295E-2</v>
      </c>
      <c r="P18" s="312">
        <f>分析係数表!C21</f>
        <v>0.28411166756853934</v>
      </c>
      <c r="Q18" s="306">
        <f t="shared" si="10"/>
        <v>1.073281440956267E-2</v>
      </c>
      <c r="R18" s="306">
        <v>2.067021015822328E-2</v>
      </c>
      <c r="S18" s="307">
        <f t="shared" si="3"/>
        <v>1.0174278376411745</v>
      </c>
      <c r="T18" s="312">
        <f>分析係数表!F21</f>
        <v>0.45791147145628314</v>
      </c>
      <c r="U18" s="309">
        <f t="shared" si="4"/>
        <v>0.46589187823485456</v>
      </c>
      <c r="V18" s="316">
        <f>分析係数表!D21</f>
        <v>5.9847590028896828E-2</v>
      </c>
      <c r="W18" s="287">
        <f t="shared" si="5"/>
        <v>0</v>
      </c>
      <c r="X18" s="312">
        <f>分析係数表!E21</f>
        <v>5.4782163530779596E-2</v>
      </c>
      <c r="Y18" s="288">
        <f t="shared" si="6"/>
        <v>0</v>
      </c>
    </row>
    <row r="19" spans="1:25">
      <c r="A19" s="278">
        <v>15</v>
      </c>
      <c r="B19" s="268" t="s">
        <v>70</v>
      </c>
      <c r="C19" s="283"/>
      <c r="D19" s="312">
        <f>投入係数表!U19</f>
        <v>1.6713702089953909E-2</v>
      </c>
      <c r="E19" s="302">
        <f t="shared" si="7"/>
        <v>1.671370208995391</v>
      </c>
      <c r="F19" s="312">
        <f>分析係数表!C22</f>
        <v>0.28280144764930404</v>
      </c>
      <c r="G19" s="302">
        <f t="shared" si="11"/>
        <v>0.4726659146618164</v>
      </c>
      <c r="H19" s="302">
        <v>0.52638119667076644</v>
      </c>
      <c r="I19" s="302">
        <f t="shared" si="1"/>
        <v>0.52638119667076644</v>
      </c>
      <c r="J19" s="312">
        <f>分析係数表!G22</f>
        <v>0.21325815420745545</v>
      </c>
      <c r="K19" s="304">
        <f t="shared" si="8"/>
        <v>0.11225508241151924</v>
      </c>
      <c r="L19" s="49"/>
      <c r="M19" s="50"/>
      <c r="N19" s="314">
        <f>分析係数表!I22</f>
        <v>5.2408897921031505E-5</v>
      </c>
      <c r="O19" s="306">
        <f t="shared" si="9"/>
        <v>8.3406301148746084E-4</v>
      </c>
      <c r="P19" s="312">
        <f>分析係数表!C22</f>
        <v>0.28280144764930404</v>
      </c>
      <c r="Q19" s="306">
        <f t="shared" si="10"/>
        <v>2.3587422707939203E-4</v>
      </c>
      <c r="R19" s="306">
        <v>3.5555012902230535E-3</v>
      </c>
      <c r="S19" s="307">
        <f t="shared" si="3"/>
        <v>0.52993669796098952</v>
      </c>
      <c r="T19" s="312">
        <f>分析係数表!F22</f>
        <v>0.43073258580094059</v>
      </c>
      <c r="U19" s="309">
        <f t="shared" si="4"/>
        <v>0.22826100422354906</v>
      </c>
      <c r="V19" s="316">
        <f>分析係数表!D22</f>
        <v>2.2938556731137788E-2</v>
      </c>
      <c r="W19" s="287">
        <f t="shared" si="5"/>
        <v>0</v>
      </c>
      <c r="X19" s="312">
        <f>分析係数表!E22</f>
        <v>2.2183368519679003E-2</v>
      </c>
      <c r="Y19" s="288">
        <f t="shared" si="6"/>
        <v>0</v>
      </c>
    </row>
    <row r="20" spans="1:25">
      <c r="A20" s="278">
        <v>16</v>
      </c>
      <c r="B20" s="268" t="s">
        <v>71</v>
      </c>
      <c r="C20" s="283"/>
      <c r="D20" s="312">
        <f>投入係数表!U20</f>
        <v>2.1015652214013783E-3</v>
      </c>
      <c r="E20" s="302">
        <f t="shared" si="7"/>
        <v>0.21015652214013783</v>
      </c>
      <c r="F20" s="312">
        <f>分析係数表!C23</f>
        <v>0.31843177703160996</v>
      </c>
      <c r="G20" s="302">
        <f t="shared" si="11"/>
        <v>6.6920514799866979E-2</v>
      </c>
      <c r="H20" s="302">
        <v>9.5316273843881069E-2</v>
      </c>
      <c r="I20" s="302">
        <f t="shared" si="1"/>
        <v>9.5316273843881069E-2</v>
      </c>
      <c r="J20" s="312">
        <f>分析係数表!G23</f>
        <v>0.24379890925547271</v>
      </c>
      <c r="K20" s="304">
        <f t="shared" si="8"/>
        <v>2.3238003597434147E-2</v>
      </c>
      <c r="L20" s="49"/>
      <c r="M20" s="50"/>
      <c r="N20" s="314">
        <f>分析係数表!I23</f>
        <v>7.2227388731505603E-6</v>
      </c>
      <c r="O20" s="306">
        <f t="shared" si="9"/>
        <v>1.1494649906213746E-4</v>
      </c>
      <c r="P20" s="312">
        <f>分析係数表!C23</f>
        <v>0.31843177703160996</v>
      </c>
      <c r="Q20" s="306">
        <f t="shared" si="10"/>
        <v>3.6602617959918723E-5</v>
      </c>
      <c r="R20" s="306">
        <v>3.506870188519483E-3</v>
      </c>
      <c r="S20" s="307">
        <f t="shared" si="3"/>
        <v>9.8823144032400556E-2</v>
      </c>
      <c r="T20" s="312">
        <f>分析係数表!F23</f>
        <v>0.43764444987651224</v>
      </c>
      <c r="U20" s="309">
        <f t="shared" si="4"/>
        <v>4.3249400505127274E-2</v>
      </c>
      <c r="V20" s="316">
        <f>分析係数表!D23</f>
        <v>3.7770855561684982E-2</v>
      </c>
      <c r="W20" s="287">
        <f t="shared" si="5"/>
        <v>0</v>
      </c>
      <c r="X20" s="312">
        <f>分析係数表!E23</f>
        <v>3.6503495425501575E-2</v>
      </c>
      <c r="Y20" s="288">
        <f t="shared" si="6"/>
        <v>0</v>
      </c>
    </row>
    <row r="21" spans="1:25">
      <c r="A21" s="278">
        <v>17</v>
      </c>
      <c r="B21" s="268" t="s">
        <v>72</v>
      </c>
      <c r="C21" s="283"/>
      <c r="D21" s="312">
        <f>投入係数表!U21</f>
        <v>6.0280005566842041E-4</v>
      </c>
      <c r="E21" s="302">
        <f t="shared" si="7"/>
        <v>6.0280005566842043E-2</v>
      </c>
      <c r="F21" s="312">
        <f>分析係数表!C24</f>
        <v>6.5709335168878003E-2</v>
      </c>
      <c r="G21" s="302">
        <f t="shared" si="11"/>
        <v>3.960959089773456E-3</v>
      </c>
      <c r="H21" s="302">
        <v>5.671203642193986E-3</v>
      </c>
      <c r="I21" s="302">
        <f t="shared" si="1"/>
        <v>5.671203642193986E-3</v>
      </c>
      <c r="J21" s="312">
        <f>分析係数表!G24</f>
        <v>0.24633125110096343</v>
      </c>
      <c r="K21" s="304">
        <f t="shared" si="8"/>
        <v>1.3969946884299853E-3</v>
      </c>
      <c r="L21" s="49"/>
      <c r="M21" s="50"/>
      <c r="N21" s="314">
        <f>分析係数表!I24</f>
        <v>2.8080599423907303E-4</v>
      </c>
      <c r="O21" s="306">
        <f t="shared" si="9"/>
        <v>4.4688955976840763E-3</v>
      </c>
      <c r="P21" s="312">
        <f>分析係数表!C24</f>
        <v>6.5709335168878003E-2</v>
      </c>
      <c r="Q21" s="306">
        <f t="shared" si="10"/>
        <v>2.9364815866294637E-4</v>
      </c>
      <c r="R21" s="306">
        <v>1.3446219767638894E-3</v>
      </c>
      <c r="S21" s="307">
        <f t="shared" si="3"/>
        <v>7.0158256189578752E-3</v>
      </c>
      <c r="T21" s="312">
        <f>分析係数表!F24</f>
        <v>0.36721364788140759</v>
      </c>
      <c r="U21" s="309">
        <f t="shared" si="4"/>
        <v>2.5763069184373557E-3</v>
      </c>
      <c r="V21" s="316">
        <f>分析係数表!D24</f>
        <v>3.9309475738153632E-2</v>
      </c>
      <c r="W21" s="287">
        <f t="shared" si="5"/>
        <v>0</v>
      </c>
      <c r="X21" s="312">
        <f>分析係数表!E24</f>
        <v>3.8550657867992791E-2</v>
      </c>
      <c r="Y21" s="288">
        <f t="shared" si="6"/>
        <v>0</v>
      </c>
    </row>
    <row r="22" spans="1:25">
      <c r="A22" s="278">
        <v>18</v>
      </c>
      <c r="B22" s="268" t="s">
        <v>87</v>
      </c>
      <c r="C22" s="283"/>
      <c r="D22" s="312">
        <f>投入係数表!U22</f>
        <v>9.2026651668035045E-2</v>
      </c>
      <c r="E22" s="302">
        <f t="shared" si="7"/>
        <v>9.202665166803504</v>
      </c>
      <c r="F22" s="312">
        <f>分析係数表!C25</f>
        <v>0.13092441386923714</v>
      </c>
      <c r="G22" s="302">
        <f t="shared" si="11"/>
        <v>1.2048535429985943</v>
      </c>
      <c r="H22" s="302">
        <v>1.3069370297706611</v>
      </c>
      <c r="I22" s="302">
        <f t="shared" si="1"/>
        <v>1.3069370297706611</v>
      </c>
      <c r="J22" s="312">
        <f>分析係数表!G25</f>
        <v>0.2605848403511512</v>
      </c>
      <c r="K22" s="304">
        <f t="shared" si="8"/>
        <v>0.34056797725179544</v>
      </c>
      <c r="L22" s="49"/>
      <c r="M22" s="50"/>
      <c r="N22" s="314">
        <f>分析係数表!I25</f>
        <v>9.8123550057191766E-5</v>
      </c>
      <c r="O22" s="306">
        <f t="shared" si="9"/>
        <v>1.5615902433563553E-3</v>
      </c>
      <c r="P22" s="312">
        <f>分析係数表!C25</f>
        <v>0.13092441386923714</v>
      </c>
      <c r="Q22" s="306">
        <f t="shared" si="10"/>
        <v>2.044502873153502E-4</v>
      </c>
      <c r="R22" s="306">
        <v>5.2392887895525422E-3</v>
      </c>
      <c r="S22" s="307">
        <f t="shared" si="3"/>
        <v>1.3121763185602136</v>
      </c>
      <c r="T22" s="312">
        <f>分析係数表!F25</f>
        <v>0.33318683873123567</v>
      </c>
      <c r="U22" s="309">
        <f t="shared" si="4"/>
        <v>0.43719987943906841</v>
      </c>
      <c r="V22" s="316">
        <f>分析係数表!D25</f>
        <v>4.284059086963312E-2</v>
      </c>
      <c r="W22" s="287">
        <f t="shared" si="5"/>
        <v>0</v>
      </c>
      <c r="X22" s="312">
        <f>分析係数表!E25</f>
        <v>4.249917369780222E-2</v>
      </c>
      <c r="Y22" s="288">
        <f t="shared" si="6"/>
        <v>0</v>
      </c>
    </row>
    <row r="23" spans="1:25">
      <c r="A23" s="278">
        <v>19</v>
      </c>
      <c r="B23" s="268" t="s">
        <v>88</v>
      </c>
      <c r="C23" s="282">
        <f>'データ入力（最終需要額等）'!C24</f>
        <v>100</v>
      </c>
      <c r="D23" s="312">
        <f>投入係数表!U23</f>
        <v>0.17386828818783645</v>
      </c>
      <c r="E23" s="302">
        <f t="shared" si="7"/>
        <v>17.386828818783645</v>
      </c>
      <c r="F23" s="312">
        <f>分析係数表!C26</f>
        <v>0.15308736674872969</v>
      </c>
      <c r="G23" s="302">
        <f t="shared" si="11"/>
        <v>2.6617038399785145</v>
      </c>
      <c r="H23" s="302">
        <v>2.7454186239600951</v>
      </c>
      <c r="I23" s="302">
        <f t="shared" si="1"/>
        <v>102.74541862396009</v>
      </c>
      <c r="J23" s="312">
        <f>分析係数表!G26</f>
        <v>0.20415569699579933</v>
      </c>
      <c r="K23" s="304">
        <f t="shared" si="8"/>
        <v>20.976062552299755</v>
      </c>
      <c r="L23" s="49"/>
      <c r="M23" s="50"/>
      <c r="N23" s="314">
        <f>分析係数表!I26</f>
        <v>8.8175548492147558E-3</v>
      </c>
      <c r="O23" s="306">
        <f t="shared" si="9"/>
        <v>0.14032724676968697</v>
      </c>
      <c r="P23" s="312">
        <f>分析係数表!C26</f>
        <v>0.15308736674872969</v>
      </c>
      <c r="Q23" s="306">
        <f t="shared" si="10"/>
        <v>2.1482328691070564E-2</v>
      </c>
      <c r="R23" s="306">
        <v>2.3588895941395256E-2</v>
      </c>
      <c r="S23" s="307">
        <f t="shared" si="3"/>
        <v>102.76900751990149</v>
      </c>
      <c r="T23" s="312">
        <f>分析係数表!F26</f>
        <v>0.33811565690794865</v>
      </c>
      <c r="U23" s="309">
        <f t="shared" si="4"/>
        <v>34.747810487369406</v>
      </c>
      <c r="V23" s="316">
        <f>分析係数表!D26</f>
        <v>3.3929737559631502E-2</v>
      </c>
      <c r="W23" s="287">
        <f t="shared" si="5"/>
        <v>3</v>
      </c>
      <c r="X23" s="312">
        <f>分析係数表!E26</f>
        <v>3.3531988342571602E-2</v>
      </c>
      <c r="Y23" s="288">
        <f t="shared" si="6"/>
        <v>3</v>
      </c>
    </row>
    <row r="24" spans="1:25">
      <c r="A24" s="278">
        <v>20</v>
      </c>
      <c r="B24" s="268" t="s">
        <v>89</v>
      </c>
      <c r="C24" s="283"/>
      <c r="D24" s="312">
        <f>投入係数表!U24</f>
        <v>3.2939893752372699E-5</v>
      </c>
      <c r="E24" s="302">
        <f t="shared" si="7"/>
        <v>3.2939893752372698E-3</v>
      </c>
      <c r="F24" s="312">
        <f>分析係数表!C27</f>
        <v>0.18884998044104273</v>
      </c>
      <c r="G24" s="302">
        <f t="shared" si="11"/>
        <v>6.2206982908656096E-4</v>
      </c>
      <c r="H24" s="302">
        <v>2.0968580887111296E-3</v>
      </c>
      <c r="I24" s="302">
        <f t="shared" si="1"/>
        <v>2.0968580887111296E-3</v>
      </c>
      <c r="J24" s="312">
        <f>分析係数表!G27</f>
        <v>0.16481626532719168</v>
      </c>
      <c r="K24" s="304">
        <f t="shared" si="8"/>
        <v>3.4559631910248157E-4</v>
      </c>
      <c r="L24" s="49"/>
      <c r="M24" s="50"/>
      <c r="N24" s="314">
        <f>分析係数表!I27</f>
        <v>2.2388024205688101E-2</v>
      </c>
      <c r="O24" s="306">
        <f t="shared" si="9"/>
        <v>0.35629489706855616</v>
      </c>
      <c r="P24" s="312">
        <f>分析係数表!C27</f>
        <v>0.18884998044104273</v>
      </c>
      <c r="Q24" s="306">
        <f t="shared" si="10"/>
        <v>6.7286284342640168E-2</v>
      </c>
      <c r="R24" s="306">
        <v>6.7874339319265176E-2</v>
      </c>
      <c r="S24" s="307">
        <f t="shared" si="3"/>
        <v>6.9971197407976304E-2</v>
      </c>
      <c r="T24" s="312">
        <f>分析係数表!F27</f>
        <v>0.29536956526946395</v>
      </c>
      <c r="U24" s="309">
        <f t="shared" si="4"/>
        <v>2.0667362159777804E-2</v>
      </c>
      <c r="V24" s="316">
        <f>分析係数表!D27</f>
        <v>2.042747265118797E-2</v>
      </c>
      <c r="W24" s="287">
        <f t="shared" si="5"/>
        <v>0</v>
      </c>
      <c r="X24" s="312">
        <f>分析係数表!E27</f>
        <v>2.035082172191522E-2</v>
      </c>
      <c r="Y24" s="288">
        <f t="shared" si="6"/>
        <v>0</v>
      </c>
    </row>
    <row r="25" spans="1:25">
      <c r="A25" s="278">
        <v>21</v>
      </c>
      <c r="B25" s="268" t="s">
        <v>90</v>
      </c>
      <c r="C25" s="283"/>
      <c r="D25" s="312">
        <f>投入係数表!U25</f>
        <v>0</v>
      </c>
      <c r="E25" s="302">
        <f t="shared" si="7"/>
        <v>0</v>
      </c>
      <c r="F25" s="312">
        <f>分析係数表!C28</f>
        <v>0.2115566871254172</v>
      </c>
      <c r="G25" s="302">
        <f t="shared" si="11"/>
        <v>0</v>
      </c>
      <c r="H25" s="302">
        <v>2.4285361233502369E-2</v>
      </c>
      <c r="I25" s="302">
        <f t="shared" si="1"/>
        <v>2.4285361233502369E-2</v>
      </c>
      <c r="J25" s="312">
        <f>分析係数表!G28</f>
        <v>0.18177207604774032</v>
      </c>
      <c r="K25" s="304">
        <f t="shared" si="8"/>
        <v>4.4144005289830368E-3</v>
      </c>
      <c r="L25" s="49"/>
      <c r="M25" s="50"/>
      <c r="N25" s="314">
        <f>分析係数表!I28</f>
        <v>7.2231792840574596E-3</v>
      </c>
      <c r="O25" s="306">
        <f t="shared" si="9"/>
        <v>0.1149535079950071</v>
      </c>
      <c r="P25" s="312">
        <f>分析係数表!C28</f>
        <v>0.2115566871254172</v>
      </c>
      <c r="Q25" s="306">
        <f t="shared" si="10"/>
        <v>2.4319183324868862E-2</v>
      </c>
      <c r="R25" s="306">
        <v>3.1747384654849241E-2</v>
      </c>
      <c r="S25" s="307">
        <f t="shared" si="3"/>
        <v>5.6032745888351609E-2</v>
      </c>
      <c r="T25" s="312">
        <f>分析係数表!F28</f>
        <v>0.29628808224417325</v>
      </c>
      <c r="U25" s="309">
        <f t="shared" si="4"/>
        <v>1.6601834822134783E-2</v>
      </c>
      <c r="V25" s="316">
        <f>分析係数表!D28</f>
        <v>3.0551159487848582E-2</v>
      </c>
      <c r="W25" s="287">
        <f t="shared" si="5"/>
        <v>0</v>
      </c>
      <c r="X25" s="312">
        <f>分析係数表!E28</f>
        <v>3.018459578819983E-2</v>
      </c>
      <c r="Y25" s="288">
        <f t="shared" si="6"/>
        <v>0</v>
      </c>
    </row>
    <row r="26" spans="1:25">
      <c r="A26" s="278">
        <v>22</v>
      </c>
      <c r="B26" s="268" t="s">
        <v>64</v>
      </c>
      <c r="C26" s="283"/>
      <c r="D26" s="312">
        <f>投入係数表!U26</f>
        <v>2.766951075199307E-3</v>
      </c>
      <c r="E26" s="302">
        <f t="shared" si="7"/>
        <v>0.27669510751993071</v>
      </c>
      <c r="F26" s="312">
        <f>分析係数表!C29</f>
        <v>0.4024048564090591</v>
      </c>
      <c r="G26" s="302">
        <f t="shared" si="11"/>
        <v>0.11134345501064688</v>
      </c>
      <c r="H26" s="302">
        <v>0.19149943398386182</v>
      </c>
      <c r="I26" s="302">
        <f t="shared" si="1"/>
        <v>0.19149943398386182</v>
      </c>
      <c r="J26" s="312">
        <f>分析係数表!G29</f>
        <v>0.28848634430593861</v>
      </c>
      <c r="K26" s="304">
        <f t="shared" si="8"/>
        <v>5.5244971646660722E-2</v>
      </c>
      <c r="L26" s="49"/>
      <c r="M26" s="50"/>
      <c r="N26" s="314">
        <f>分析係数表!I29</f>
        <v>7.7130042947109994E-3</v>
      </c>
      <c r="O26" s="306">
        <f t="shared" si="9"/>
        <v>0.12274884313262352</v>
      </c>
      <c r="P26" s="312">
        <f>分析係数表!C29</f>
        <v>0.4024048564090591</v>
      </c>
      <c r="Q26" s="306">
        <f t="shared" si="10"/>
        <v>4.9394730595161487E-2</v>
      </c>
      <c r="R26" s="306">
        <v>8.0240393031149659E-2</v>
      </c>
      <c r="S26" s="307">
        <f t="shared" si="3"/>
        <v>0.27173982701501148</v>
      </c>
      <c r="T26" s="312">
        <f>分析係数表!F29</f>
        <v>0.40202182464221792</v>
      </c>
      <c r="U26" s="309">
        <f t="shared" si="4"/>
        <v>0.10924534108453558</v>
      </c>
      <c r="V26" s="316">
        <f>分析係数表!D29</f>
        <v>7.9194780809421356E-2</v>
      </c>
      <c r="W26" s="287">
        <f t="shared" si="5"/>
        <v>0</v>
      </c>
      <c r="X26" s="312">
        <f>分析係数表!E29</f>
        <v>6.5944675090492746E-2</v>
      </c>
      <c r="Y26" s="288">
        <f t="shared" si="6"/>
        <v>0</v>
      </c>
    </row>
    <row r="27" spans="1:25">
      <c r="A27" s="278">
        <v>23</v>
      </c>
      <c r="B27" s="268" t="s">
        <v>91</v>
      </c>
      <c r="C27" s="283"/>
      <c r="D27" s="312">
        <f>投入係数表!U27</f>
        <v>2.6467204630031466E-3</v>
      </c>
      <c r="E27" s="302">
        <f t="shared" si="7"/>
        <v>0.26467204630031466</v>
      </c>
      <c r="F27" s="312">
        <f>分析係数表!C30</f>
        <v>1</v>
      </c>
      <c r="G27" s="302">
        <f t="shared" si="11"/>
        <v>0.26467204630031466</v>
      </c>
      <c r="H27" s="302">
        <v>0.42169301784325802</v>
      </c>
      <c r="I27" s="302">
        <f t="shared" si="1"/>
        <v>0.42169301784325802</v>
      </c>
      <c r="J27" s="312">
        <f>分析係数表!G30</f>
        <v>0.33838967095036887</v>
      </c>
      <c r="K27" s="304">
        <f t="shared" si="8"/>
        <v>0.14269656155004812</v>
      </c>
      <c r="L27" s="49"/>
      <c r="M27" s="50"/>
      <c r="N27" s="314">
        <f>分析係数表!I30</f>
        <v>0</v>
      </c>
      <c r="O27" s="306">
        <f t="shared" si="9"/>
        <v>0</v>
      </c>
      <c r="P27" s="312">
        <f>分析係数表!C30</f>
        <v>1</v>
      </c>
      <c r="Q27" s="306">
        <f t="shared" si="10"/>
        <v>0</v>
      </c>
      <c r="R27" s="306">
        <v>0.11086091365142231</v>
      </c>
      <c r="S27" s="307">
        <f t="shared" si="3"/>
        <v>0.53255393149468033</v>
      </c>
      <c r="T27" s="312">
        <f>分析係数表!F30</f>
        <v>0.46362091424568164</v>
      </c>
      <c r="U27" s="309">
        <f t="shared" si="4"/>
        <v>0.24690314060469581</v>
      </c>
      <c r="V27" s="316">
        <f>分析係数表!D30</f>
        <v>7.3824536053885614E-2</v>
      </c>
      <c r="W27" s="287">
        <f t="shared" si="5"/>
        <v>0</v>
      </c>
      <c r="X27" s="312">
        <f>分析係数表!E30</f>
        <v>5.6949248710145881E-2</v>
      </c>
      <c r="Y27" s="288">
        <f t="shared" si="6"/>
        <v>0</v>
      </c>
    </row>
    <row r="28" spans="1:25">
      <c r="A28" s="278">
        <v>24</v>
      </c>
      <c r="B28" s="268" t="s">
        <v>92</v>
      </c>
      <c r="C28" s="283"/>
      <c r="D28" s="312">
        <f>投入係数表!U28</f>
        <v>9.9824348016565468E-3</v>
      </c>
      <c r="E28" s="302">
        <f t="shared" si="7"/>
        <v>0.99824348016565467</v>
      </c>
      <c r="F28" s="312">
        <f>分析係数表!C31</f>
        <v>0.99932498158227889</v>
      </c>
      <c r="G28" s="302">
        <f t="shared" si="11"/>
        <v>0.99756964743117282</v>
      </c>
      <c r="H28" s="302">
        <v>1.7235213150809003</v>
      </c>
      <c r="I28" s="302">
        <f t="shared" si="1"/>
        <v>1.7235213150809003</v>
      </c>
      <c r="J28" s="312">
        <f>分析係数表!G31</f>
        <v>7.0262508387801376E-2</v>
      </c>
      <c r="K28" s="304">
        <f t="shared" si="8"/>
        <v>0.12109893085742622</v>
      </c>
      <c r="L28" s="49"/>
      <c r="M28" s="50"/>
      <c r="N28" s="314">
        <f>分析係数表!I31</f>
        <v>3.314462019579964E-2</v>
      </c>
      <c r="O28" s="306">
        <f t="shared" si="9"/>
        <v>0.52748107347670525</v>
      </c>
      <c r="P28" s="312">
        <f>分析係数表!C31</f>
        <v>0.99932498158227889</v>
      </c>
      <c r="Q28" s="306">
        <f t="shared" si="10"/>
        <v>0.52712501403710921</v>
      </c>
      <c r="R28" s="306">
        <v>0.7297733417909904</v>
      </c>
      <c r="S28" s="307">
        <f t="shared" si="3"/>
        <v>2.4532946568718907</v>
      </c>
      <c r="T28" s="312">
        <f>分析係数表!F31</f>
        <v>0.39948542779773355</v>
      </c>
      <c r="U28" s="309">
        <f t="shared" si="4"/>
        <v>0.98005546551436118</v>
      </c>
      <c r="V28" s="316">
        <f>分析係数表!D31</f>
        <v>2.9145126840892164E-3</v>
      </c>
      <c r="W28" s="287">
        <f t="shared" si="5"/>
        <v>0</v>
      </c>
      <c r="X28" s="312">
        <f>分析係数表!E31</f>
        <v>2.9145126840892164E-3</v>
      </c>
      <c r="Y28" s="288">
        <f t="shared" si="6"/>
        <v>0</v>
      </c>
    </row>
    <row r="29" spans="1:25">
      <c r="A29" s="278">
        <v>25</v>
      </c>
      <c r="B29" s="268" t="s">
        <v>1</v>
      </c>
      <c r="C29" s="283"/>
      <c r="D29" s="312">
        <f>投入係数表!U29</f>
        <v>3.7057380471419287E-4</v>
      </c>
      <c r="E29" s="302">
        <f t="shared" si="7"/>
        <v>3.7057380471419286E-2</v>
      </c>
      <c r="F29" s="312">
        <f>分析係数表!C32</f>
        <v>0.9998360837770528</v>
      </c>
      <c r="G29" s="302">
        <f t="shared" si="11"/>
        <v>3.7051306165580097E-2</v>
      </c>
      <c r="H29" s="302">
        <v>8.2347849255083649E-2</v>
      </c>
      <c r="I29" s="302">
        <f t="shared" si="1"/>
        <v>8.2347849255083649E-2</v>
      </c>
      <c r="J29" s="312">
        <f>分析係数表!G32</f>
        <v>0.11380414292785156</v>
      </c>
      <c r="K29" s="304">
        <f t="shared" si="8"/>
        <v>9.3715264064267133E-3</v>
      </c>
      <c r="L29" s="49"/>
      <c r="M29" s="50"/>
      <c r="N29" s="314">
        <f>分析係数表!I32</f>
        <v>7.2296973654795713E-3</v>
      </c>
      <c r="O29" s="306">
        <f t="shared" si="9"/>
        <v>0.11505724020147781</v>
      </c>
      <c r="P29" s="312">
        <f>分析係数表!C32</f>
        <v>0.9998360837770528</v>
      </c>
      <c r="Q29" s="306">
        <f t="shared" si="10"/>
        <v>0.11503838045324126</v>
      </c>
      <c r="R29" s="306">
        <v>0.15535142320684056</v>
      </c>
      <c r="S29" s="307">
        <f t="shared" si="3"/>
        <v>0.23769927246192421</v>
      </c>
      <c r="T29" s="312">
        <f>分析係数表!F32</f>
        <v>0.44272670787830282</v>
      </c>
      <c r="U29" s="309">
        <f t="shared" si="4"/>
        <v>0.10523581636213543</v>
      </c>
      <c r="V29" s="316">
        <f>分析係数表!D32</f>
        <v>2.1120085933633119E-2</v>
      </c>
      <c r="W29" s="287">
        <f t="shared" si="5"/>
        <v>0</v>
      </c>
      <c r="X29" s="312">
        <f>分析係数表!E32</f>
        <v>2.1120085933633119E-2</v>
      </c>
      <c r="Y29" s="288">
        <f t="shared" si="6"/>
        <v>0</v>
      </c>
    </row>
    <row r="30" spans="1:25">
      <c r="A30" s="278">
        <v>26</v>
      </c>
      <c r="B30" s="268" t="s">
        <v>2</v>
      </c>
      <c r="C30" s="283"/>
      <c r="D30" s="312">
        <f>投入係数表!U30</f>
        <v>1.968158651704269E-4</v>
      </c>
      <c r="E30" s="302">
        <f t="shared" si="7"/>
        <v>1.9681586517042691E-2</v>
      </c>
      <c r="F30" s="312">
        <f>分析係数表!C33</f>
        <v>0.99108509199615646</v>
      </c>
      <c r="G30" s="302">
        <f t="shared" si="11"/>
        <v>1.9506126983873568E-2</v>
      </c>
      <c r="H30" s="302">
        <v>9.2957684814661393E-2</v>
      </c>
      <c r="I30" s="302">
        <f t="shared" si="1"/>
        <v>9.2957684814661393E-2</v>
      </c>
      <c r="J30" s="312">
        <f>分析係数表!G33</f>
        <v>0.4529749017181946</v>
      </c>
      <c r="K30" s="304">
        <f t="shared" si="8"/>
        <v>4.2107498142872152E-2</v>
      </c>
      <c r="L30" s="49"/>
      <c r="M30" s="50"/>
      <c r="N30" s="314">
        <f>分析係数表!I33</f>
        <v>7.7168799106917146E-4</v>
      </c>
      <c r="O30" s="306">
        <f t="shared" si="9"/>
        <v>1.2281052174187637E-2</v>
      </c>
      <c r="P30" s="312">
        <f>分析係数表!C33</f>
        <v>0.99108509199615646</v>
      </c>
      <c r="Q30" s="306">
        <f t="shared" si="10"/>
        <v>1.2171567723864352E-2</v>
      </c>
      <c r="R30" s="306">
        <v>7.405788262187174E-2</v>
      </c>
      <c r="S30" s="307">
        <f t="shared" si="3"/>
        <v>0.16701556743653312</v>
      </c>
      <c r="T30" s="312">
        <f>分析係数表!F33</f>
        <v>0.63278689994307047</v>
      </c>
      <c r="U30" s="309">
        <f t="shared" si="4"/>
        <v>0.10568526316039661</v>
      </c>
      <c r="V30" s="316">
        <f>分析係数表!D33</f>
        <v>8.7702783269007503E-2</v>
      </c>
      <c r="W30" s="287">
        <f t="shared" si="5"/>
        <v>0</v>
      </c>
      <c r="X30" s="312">
        <f>分析係数表!E33</f>
        <v>8.4336323251883824E-2</v>
      </c>
      <c r="Y30" s="288">
        <f t="shared" si="6"/>
        <v>0</v>
      </c>
    </row>
    <row r="31" spans="1:25">
      <c r="A31" s="278">
        <v>27</v>
      </c>
      <c r="B31" s="268" t="s">
        <v>65</v>
      </c>
      <c r="C31" s="283"/>
      <c r="D31" s="312">
        <f>投入係数表!U31</f>
        <v>5.1596226076372792E-2</v>
      </c>
      <c r="E31" s="302">
        <f t="shared" si="7"/>
        <v>5.1596226076372789</v>
      </c>
      <c r="F31" s="312">
        <f>分析係数表!C34</f>
        <v>0.24606089914510665</v>
      </c>
      <c r="G31" s="302">
        <f t="shared" si="11"/>
        <v>1.2695813780846485</v>
      </c>
      <c r="H31" s="302">
        <v>1.440240645906137</v>
      </c>
      <c r="I31" s="302">
        <f t="shared" si="1"/>
        <v>1.440240645906137</v>
      </c>
      <c r="J31" s="312">
        <f>分析係数表!G34</f>
        <v>0.43749758717185111</v>
      </c>
      <c r="K31" s="304">
        <f t="shared" si="8"/>
        <v>0.63010180753076328</v>
      </c>
      <c r="L31" s="49"/>
      <c r="M31" s="50"/>
      <c r="N31" s="314">
        <f>分析係数表!I34</f>
        <v>0.137069350800852</v>
      </c>
      <c r="O31" s="306">
        <f t="shared" si="9"/>
        <v>2.1813943823785658</v>
      </c>
      <c r="P31" s="312">
        <f>分析係数表!C34</f>
        <v>0.24606089914510665</v>
      </c>
      <c r="Q31" s="306">
        <f t="shared" si="10"/>
        <v>0.53675586311815449</v>
      </c>
      <c r="R31" s="306">
        <v>0.59710119550011054</v>
      </c>
      <c r="S31" s="307">
        <f t="shared" si="3"/>
        <v>2.0373418414062474</v>
      </c>
      <c r="T31" s="312">
        <f>分析係数表!F34</f>
        <v>0.68044247766447119</v>
      </c>
      <c r="U31" s="309">
        <f t="shared" si="4"/>
        <v>1.3862939304159632</v>
      </c>
      <c r="V31" s="316">
        <f>分析係数表!D34</f>
        <v>0.15389009392691583</v>
      </c>
      <c r="W31" s="287">
        <f t="shared" si="5"/>
        <v>0</v>
      </c>
      <c r="X31" s="312">
        <f>分析係数表!E34</f>
        <v>0.1433320704064108</v>
      </c>
      <c r="Y31" s="288">
        <f t="shared" si="6"/>
        <v>0</v>
      </c>
    </row>
    <row r="32" spans="1:25">
      <c r="A32" s="278">
        <v>28</v>
      </c>
      <c r="B32" s="268" t="s">
        <v>66</v>
      </c>
      <c r="C32" s="283"/>
      <c r="D32" s="312">
        <f>投入係数表!U32</f>
        <v>6.9692580206582545E-3</v>
      </c>
      <c r="E32" s="302">
        <f t="shared" si="7"/>
        <v>0.69692580206582544</v>
      </c>
      <c r="F32" s="312">
        <f>分析係数表!C35</f>
        <v>0.75377646979277246</v>
      </c>
      <c r="G32" s="302">
        <f t="shared" si="11"/>
        <v>0.52532627078867444</v>
      </c>
      <c r="H32" s="302">
        <v>0.80998777327693061</v>
      </c>
      <c r="I32" s="302">
        <f t="shared" si="1"/>
        <v>0.80998777327693061</v>
      </c>
      <c r="J32" s="312">
        <f>分析係数表!G35</f>
        <v>0.30282397072447498</v>
      </c>
      <c r="K32" s="304">
        <f t="shared" si="8"/>
        <v>0.24528371374199592</v>
      </c>
      <c r="L32" s="49"/>
      <c r="M32" s="50"/>
      <c r="N32" s="314">
        <f>分析係数表!I35</f>
        <v>5.7629969222324183E-2</v>
      </c>
      <c r="O32" s="306">
        <f t="shared" si="9"/>
        <v>0.91715391065707308</v>
      </c>
      <c r="P32" s="312">
        <f>分析係数表!C35</f>
        <v>0.75377646979277246</v>
      </c>
      <c r="Q32" s="306">
        <f t="shared" si="10"/>
        <v>0.69132903703172444</v>
      </c>
      <c r="R32" s="306">
        <v>1.0722507211524377</v>
      </c>
      <c r="S32" s="307">
        <f t="shared" si="3"/>
        <v>1.8822384944293682</v>
      </c>
      <c r="T32" s="312">
        <f>分析係数表!F35</f>
        <v>0.60548890850388704</v>
      </c>
      <c r="U32" s="309">
        <f t="shared" si="4"/>
        <v>1.1396745315360377</v>
      </c>
      <c r="V32" s="316">
        <f>分析係数表!D35</f>
        <v>4.0363234612300396E-2</v>
      </c>
      <c r="W32" s="287">
        <f t="shared" si="5"/>
        <v>0</v>
      </c>
      <c r="X32" s="312">
        <f>分析係数表!E35</f>
        <v>3.9154079363329694E-2</v>
      </c>
      <c r="Y32" s="288">
        <f t="shared" si="6"/>
        <v>0</v>
      </c>
    </row>
    <row r="33" spans="1:25">
      <c r="A33" s="278">
        <v>29</v>
      </c>
      <c r="B33" s="268" t="s">
        <v>93</v>
      </c>
      <c r="C33" s="283"/>
      <c r="D33" s="312">
        <f>投入係数表!U33</f>
        <v>2.0669783329613869E-3</v>
      </c>
      <c r="E33" s="302">
        <f t="shared" si="7"/>
        <v>0.20669783329613869</v>
      </c>
      <c r="F33" s="312">
        <f>分析係数表!C36</f>
        <v>0.99118010215945485</v>
      </c>
      <c r="G33" s="302">
        <f t="shared" si="11"/>
        <v>0.20487477952260472</v>
      </c>
      <c r="H33" s="302">
        <v>0.46752098889672988</v>
      </c>
      <c r="I33" s="302">
        <f t="shared" si="1"/>
        <v>0.46752098889672988</v>
      </c>
      <c r="J33" s="312">
        <f>分析係数表!G36</f>
        <v>5.8650173764370726E-2</v>
      </c>
      <c r="K33" s="304">
        <f t="shared" si="8"/>
        <v>2.7420187237283646E-2</v>
      </c>
      <c r="L33" s="49"/>
      <c r="M33" s="50"/>
      <c r="N33" s="314">
        <f>分析係数表!I36</f>
        <v>0.2375179181177472</v>
      </c>
      <c r="O33" s="306">
        <f t="shared" si="9"/>
        <v>3.7799861841403377</v>
      </c>
      <c r="P33" s="312">
        <f>分析係数表!C36</f>
        <v>0.99118010215945485</v>
      </c>
      <c r="Q33" s="306">
        <f t="shared" si="10"/>
        <v>3.7466470921575477</v>
      </c>
      <c r="R33" s="306">
        <v>4.0963028762934579</v>
      </c>
      <c r="S33" s="307">
        <f t="shared" si="3"/>
        <v>4.5638238651901881</v>
      </c>
      <c r="T33" s="312">
        <f>分析係数表!F36</f>
        <v>0.81306518983088305</v>
      </c>
      <c r="U33" s="309">
        <f t="shared" si="4"/>
        <v>3.7106863173055746</v>
      </c>
      <c r="V33" s="316">
        <f>分析係数表!D36</f>
        <v>1.5774342104513773E-2</v>
      </c>
      <c r="W33" s="287">
        <f t="shared" si="5"/>
        <v>0</v>
      </c>
      <c r="X33" s="312">
        <f>分析係数表!E36</f>
        <v>1.3229670821596217E-2</v>
      </c>
      <c r="Y33" s="288">
        <f t="shared" si="6"/>
        <v>0</v>
      </c>
    </row>
    <row r="34" spans="1:25">
      <c r="A34" s="278">
        <v>30</v>
      </c>
      <c r="B34" s="268" t="s">
        <v>94</v>
      </c>
      <c r="C34" s="283"/>
      <c r="D34" s="312">
        <f>投入係数表!U34</f>
        <v>2.0065336279257832E-2</v>
      </c>
      <c r="E34" s="302">
        <f t="shared" si="7"/>
        <v>2.006533627925783</v>
      </c>
      <c r="F34" s="312">
        <f>分析係数表!C37</f>
        <v>0.58105140483022077</v>
      </c>
      <c r="G34" s="302">
        <f t="shared" si="11"/>
        <v>1.1658991833453558</v>
      </c>
      <c r="H34" s="302">
        <v>1.5535967239361992</v>
      </c>
      <c r="I34" s="302">
        <f t="shared" si="1"/>
        <v>1.5535967239361992</v>
      </c>
      <c r="J34" s="312">
        <f>分析係数表!G37</f>
        <v>0.40235165952905672</v>
      </c>
      <c r="K34" s="304">
        <f t="shared" si="8"/>
        <v>0.6250922201146355</v>
      </c>
      <c r="L34" s="49"/>
      <c r="M34" s="50"/>
      <c r="N34" s="314">
        <f>分析係数表!I37</f>
        <v>4.2719417558337268E-2</v>
      </c>
      <c r="O34" s="306">
        <f t="shared" si="9"/>
        <v>0.67985947942245561</v>
      </c>
      <c r="P34" s="312">
        <f>分析係数表!C37</f>
        <v>0.58105140483022077</v>
      </c>
      <c r="Q34" s="306">
        <f t="shared" si="10"/>
        <v>0.39503330560556038</v>
      </c>
      <c r="R34" s="306">
        <v>0.53343652557160492</v>
      </c>
      <c r="S34" s="307">
        <f t="shared" si="3"/>
        <v>2.0870332495078041</v>
      </c>
      <c r="T34" s="312">
        <f>分析係数表!F37</f>
        <v>0.63403708963374472</v>
      </c>
      <c r="U34" s="309">
        <f t="shared" si="4"/>
        <v>1.3232564874867851</v>
      </c>
      <c r="V34" s="316">
        <f>分析係数表!D37</f>
        <v>7.9200513574427991E-2</v>
      </c>
      <c r="W34" s="287">
        <f t="shared" si="5"/>
        <v>0</v>
      </c>
      <c r="X34" s="312">
        <f>分析係数表!E37</f>
        <v>7.3600662533244779E-2</v>
      </c>
      <c r="Y34" s="288">
        <f t="shared" si="6"/>
        <v>0</v>
      </c>
    </row>
    <row r="35" spans="1:25">
      <c r="A35" s="278">
        <v>31</v>
      </c>
      <c r="B35" s="268" t="s">
        <v>95</v>
      </c>
      <c r="C35" s="283"/>
      <c r="D35" s="312">
        <f>投入係数表!U35</f>
        <v>1.0627233221859243E-2</v>
      </c>
      <c r="E35" s="302">
        <f t="shared" si="7"/>
        <v>1.0627233221859242</v>
      </c>
      <c r="F35" s="312">
        <f>分析係数表!C38</f>
        <v>0.47456671407271833</v>
      </c>
      <c r="G35" s="302">
        <f t="shared" si="11"/>
        <v>0.50433311497821687</v>
      </c>
      <c r="H35" s="302">
        <v>0.76965533576789313</v>
      </c>
      <c r="I35" s="302">
        <f t="shared" si="1"/>
        <v>0.76965533576789313</v>
      </c>
      <c r="J35" s="312">
        <f>分析係数表!G38</f>
        <v>0.18003386475673192</v>
      </c>
      <c r="K35" s="304">
        <f t="shared" si="8"/>
        <v>0.13856402462893397</v>
      </c>
      <c r="L35" s="49"/>
      <c r="M35" s="50"/>
      <c r="N35" s="314">
        <f>分析係数表!I38</f>
        <v>5.150358926080905E-2</v>
      </c>
      <c r="O35" s="306">
        <f t="shared" si="9"/>
        <v>0.81965544908062371</v>
      </c>
      <c r="P35" s="312">
        <f>分析係数表!C38</f>
        <v>0.47456671407271833</v>
      </c>
      <c r="Q35" s="306">
        <f t="shared" si="10"/>
        <v>0.38898119314198987</v>
      </c>
      <c r="R35" s="306">
        <v>0.54349799338822147</v>
      </c>
      <c r="S35" s="307">
        <f t="shared" si="3"/>
        <v>1.3131533291561146</v>
      </c>
      <c r="T35" s="312">
        <f>分析係数表!F38</f>
        <v>0.4997199825516766</v>
      </c>
      <c r="U35" s="309">
        <f t="shared" si="4"/>
        <v>0.65620895873356966</v>
      </c>
      <c r="V35" s="316">
        <f>分析係数表!D38</f>
        <v>3.5590827435143364E-2</v>
      </c>
      <c r="W35" s="287">
        <f t="shared" si="5"/>
        <v>0</v>
      </c>
      <c r="X35" s="312">
        <f>分析係数表!E38</f>
        <v>3.1059891839156476E-2</v>
      </c>
      <c r="Y35" s="288">
        <f t="shared" si="6"/>
        <v>0</v>
      </c>
    </row>
    <row r="36" spans="1:25">
      <c r="A36" s="278">
        <v>32</v>
      </c>
      <c r="B36" s="268" t="s">
        <v>67</v>
      </c>
      <c r="C36" s="283"/>
      <c r="D36" s="312">
        <f>投入係数表!U36</f>
        <v>0</v>
      </c>
      <c r="E36" s="302">
        <f t="shared" si="7"/>
        <v>0</v>
      </c>
      <c r="F36" s="312">
        <f>分析係数表!C39</f>
        <v>1</v>
      </c>
      <c r="G36" s="302">
        <f t="shared" si="11"/>
        <v>0</v>
      </c>
      <c r="H36" s="302">
        <v>3.1551610901501978E-2</v>
      </c>
      <c r="I36" s="302">
        <f t="shared" si="1"/>
        <v>3.1551610901501978E-2</v>
      </c>
      <c r="J36" s="312">
        <f>分析係数表!G39</f>
        <v>0.33345520667958617</v>
      </c>
      <c r="K36" s="304">
        <f t="shared" si="8"/>
        <v>1.0521048934234226E-2</v>
      </c>
      <c r="L36" s="49"/>
      <c r="M36" s="50"/>
      <c r="N36" s="314">
        <f>分析係数表!I39</f>
        <v>5.0851604954235139E-3</v>
      </c>
      <c r="O36" s="306">
        <f t="shared" si="9"/>
        <v>8.0927942486040488E-2</v>
      </c>
      <c r="P36" s="312">
        <f>分析係数表!C39</f>
        <v>1</v>
      </c>
      <c r="Q36" s="306">
        <f t="shared" si="10"/>
        <v>8.0927942486040488E-2</v>
      </c>
      <c r="R36" s="306">
        <v>8.4592722219474267E-2</v>
      </c>
      <c r="S36" s="307">
        <f t="shared" si="3"/>
        <v>0.11614433312097625</v>
      </c>
      <c r="T36" s="312">
        <f>分析係数表!F39</f>
        <v>0.70859596344355691</v>
      </c>
      <c r="U36" s="309">
        <f t="shared" si="4"/>
        <v>8.2299405626367575E-2</v>
      </c>
      <c r="V36" s="316">
        <f>分析係数表!D39</f>
        <v>4.8027598057070089E-2</v>
      </c>
      <c r="W36" s="287">
        <f t="shared" si="5"/>
        <v>0</v>
      </c>
      <c r="X36" s="312">
        <f>分析係数表!E39</f>
        <v>4.8027598057070089E-2</v>
      </c>
      <c r="Y36" s="288">
        <f t="shared" si="6"/>
        <v>0</v>
      </c>
    </row>
    <row r="37" spans="1:25">
      <c r="A37" s="278">
        <v>33</v>
      </c>
      <c r="B37" s="268" t="s">
        <v>96</v>
      </c>
      <c r="C37" s="283"/>
      <c r="D37" s="312">
        <f>投入係数表!U37</f>
        <v>1.9763936251423623E-3</v>
      </c>
      <c r="E37" s="302">
        <f t="shared" si="7"/>
        <v>0.19763936251423622</v>
      </c>
      <c r="F37" s="312">
        <f>分析係数表!C40</f>
        <v>0.78927678494152065</v>
      </c>
      <c r="G37" s="302">
        <f t="shared" si="11"/>
        <v>0.15599216062312807</v>
      </c>
      <c r="H37" s="302">
        <v>0.18035032523487532</v>
      </c>
      <c r="I37" s="302">
        <f t="shared" si="1"/>
        <v>0.18035032523487532</v>
      </c>
      <c r="J37" s="312">
        <f>分析係数表!G40</f>
        <v>0.52314226927728547</v>
      </c>
      <c r="K37" s="304">
        <f t="shared" si="8"/>
        <v>9.4348878408269152E-2</v>
      </c>
      <c r="L37" s="49"/>
      <c r="M37" s="50"/>
      <c r="N37" s="314">
        <f>分析係数表!I40</f>
        <v>3.428475595158087E-2</v>
      </c>
      <c r="O37" s="306">
        <f t="shared" si="9"/>
        <v>0.5456257988896358</v>
      </c>
      <c r="P37" s="312">
        <f>分析係数表!C40</f>
        <v>0.78927678494152065</v>
      </c>
      <c r="Q37" s="306">
        <f t="shared" si="10"/>
        <v>0.43064977632876045</v>
      </c>
      <c r="R37" s="306">
        <v>0.43956902510309903</v>
      </c>
      <c r="S37" s="307">
        <f t="shared" si="3"/>
        <v>0.6199193503379743</v>
      </c>
      <c r="T37" s="312">
        <f>分析係数表!F40</f>
        <v>0.70623799726049996</v>
      </c>
      <c r="U37" s="309">
        <f t="shared" si="4"/>
        <v>0.43781060044572123</v>
      </c>
      <c r="V37" s="316">
        <f>分析係数表!D40</f>
        <v>9.0697433955161888E-2</v>
      </c>
      <c r="W37" s="287">
        <f t="shared" si="5"/>
        <v>0</v>
      </c>
      <c r="X37" s="312">
        <f>分析係数表!E40</f>
        <v>9.0562666353757981E-2</v>
      </c>
      <c r="Y37" s="288">
        <f t="shared" si="6"/>
        <v>0</v>
      </c>
    </row>
    <row r="38" spans="1:25">
      <c r="A38" s="278">
        <v>34</v>
      </c>
      <c r="B38" s="268" t="s">
        <v>97</v>
      </c>
      <c r="C38" s="283"/>
      <c r="D38" s="312">
        <f>投入係数表!U38</f>
        <v>0</v>
      </c>
      <c r="E38" s="302">
        <f t="shared" si="7"/>
        <v>0</v>
      </c>
      <c r="F38" s="312">
        <f>分析係数表!C41</f>
        <v>0.99594790611943085</v>
      </c>
      <c r="G38" s="302">
        <f t="shared" si="11"/>
        <v>0</v>
      </c>
      <c r="H38" s="302">
        <v>2.6001223818729758E-3</v>
      </c>
      <c r="I38" s="302">
        <f t="shared" si="1"/>
        <v>2.6001223818729758E-3</v>
      </c>
      <c r="J38" s="312">
        <f>分析係数表!G41</f>
        <v>0.50896339569449323</v>
      </c>
      <c r="K38" s="304">
        <f t="shared" si="8"/>
        <v>1.3233671166993236E-3</v>
      </c>
      <c r="L38" s="49"/>
      <c r="M38" s="50"/>
      <c r="N38" s="314">
        <f>分析係数表!I41</f>
        <v>5.504775199299148E-2</v>
      </c>
      <c r="O38" s="306">
        <f t="shared" si="9"/>
        <v>0.87605913545578495</v>
      </c>
      <c r="P38" s="312">
        <f>分析係数表!C41</f>
        <v>0.99594790611943085</v>
      </c>
      <c r="Q38" s="306">
        <f t="shared" si="10"/>
        <v>0.87250926159398789</v>
      </c>
      <c r="R38" s="306">
        <v>0.88679250791023434</v>
      </c>
      <c r="S38" s="307">
        <f t="shared" si="3"/>
        <v>0.88939263029210736</v>
      </c>
      <c r="T38" s="312">
        <f>分析係数表!F41</f>
        <v>0.58132099287543681</v>
      </c>
      <c r="U38" s="309">
        <f t="shared" si="4"/>
        <v>0.51702260689750412</v>
      </c>
      <c r="V38" s="316">
        <f>分析係数表!D41</f>
        <v>0.12149342216939719</v>
      </c>
      <c r="W38" s="287">
        <f t="shared" si="5"/>
        <v>0</v>
      </c>
      <c r="X38" s="312">
        <f>分析係数表!E41</f>
        <v>0.11755967401821014</v>
      </c>
      <c r="Y38" s="288">
        <f t="shared" si="6"/>
        <v>0</v>
      </c>
    </row>
    <row r="39" spans="1:25">
      <c r="A39" s="278">
        <v>35</v>
      </c>
      <c r="B39" s="268" t="s">
        <v>3</v>
      </c>
      <c r="C39" s="283"/>
      <c r="D39" s="312">
        <f>投入係数表!U39</f>
        <v>2.7504811283231208E-4</v>
      </c>
      <c r="E39" s="302">
        <f>$C$23*D39</f>
        <v>2.750481128323121E-2</v>
      </c>
      <c r="F39" s="312">
        <f>分析係数表!C42</f>
        <v>0.9655414908579466</v>
      </c>
      <c r="G39" s="302">
        <f>E39*F39</f>
        <v>2.6557036492177534E-2</v>
      </c>
      <c r="H39" s="302">
        <v>5.4267473810392125E-2</v>
      </c>
      <c r="I39" s="302">
        <f>C39+H39</f>
        <v>5.4267473810392125E-2</v>
      </c>
      <c r="J39" s="312">
        <f>分析係数表!G42</f>
        <v>0.53299358903562055</v>
      </c>
      <c r="K39" s="304">
        <f>I39*J39</f>
        <v>2.8924215634097441E-2</v>
      </c>
      <c r="L39" s="49"/>
      <c r="M39" s="50"/>
      <c r="N39" s="314">
        <f>分析係数表!I42</f>
        <v>1.3420289237220641E-2</v>
      </c>
      <c r="O39" s="306">
        <f t="shared" si="9"/>
        <v>0.21357760419032104</v>
      </c>
      <c r="P39" s="312">
        <f>分析係数表!C42</f>
        <v>0.9655414908579466</v>
      </c>
      <c r="Q39" s="306">
        <f>O39*P39</f>
        <v>0.20621803836379099</v>
      </c>
      <c r="R39" s="306">
        <v>0.22161288012527272</v>
      </c>
      <c r="S39" s="307">
        <f>I39+R39</f>
        <v>0.27588035393566485</v>
      </c>
      <c r="T39" s="312">
        <f>分析係数表!F42</f>
        <v>0.58706867988829459</v>
      </c>
      <c r="U39" s="309">
        <f>S39*T39</f>
        <v>0.16196071519212624</v>
      </c>
      <c r="V39" s="316">
        <f>分析係数表!D42</f>
        <v>0.12536880137580664</v>
      </c>
      <c r="W39" s="287">
        <f>ROUND(S39*V39,0)</f>
        <v>0</v>
      </c>
      <c r="X39" s="312">
        <f>分析係数表!E42</f>
        <v>0.11770088827882173</v>
      </c>
      <c r="Y39" s="288">
        <f>ROUND(S39*X39,0)</f>
        <v>0</v>
      </c>
    </row>
    <row r="40" spans="1:25">
      <c r="A40" s="278">
        <v>36</v>
      </c>
      <c r="B40" s="268" t="s">
        <v>98</v>
      </c>
      <c r="C40" s="283"/>
      <c r="D40" s="312">
        <f>投入係数表!U40</f>
        <v>4.242411266102461E-2</v>
      </c>
      <c r="E40" s="302">
        <f>$C$23*D40</f>
        <v>4.2424112661024607</v>
      </c>
      <c r="F40" s="312">
        <f>分析係数表!C43</f>
        <v>0.68354347123018677</v>
      </c>
      <c r="G40" s="302">
        <f>E40*F40</f>
        <v>2.8998725232177276</v>
      </c>
      <c r="H40" s="302">
        <v>4.1613155826984114</v>
      </c>
      <c r="I40" s="302">
        <f>C40+H40</f>
        <v>4.1613155826984114</v>
      </c>
      <c r="J40" s="312">
        <f>分析係数表!G43</f>
        <v>0.37257380440005849</v>
      </c>
      <c r="K40" s="304">
        <f>I40*J40</f>
        <v>1.5503971779551933</v>
      </c>
      <c r="L40" s="49"/>
      <c r="M40" s="50"/>
      <c r="N40" s="314">
        <f>分析係数表!I43</f>
        <v>1.4147055315786071E-2</v>
      </c>
      <c r="O40" s="306">
        <f t="shared" si="9"/>
        <v>0.22514374521180516</v>
      </c>
      <c r="P40" s="312">
        <f>分析係数表!C43</f>
        <v>0.68354347123018677</v>
      </c>
      <c r="Q40" s="306">
        <f>O40*P40</f>
        <v>0.15389553712784204</v>
      </c>
      <c r="R40" s="306">
        <v>0.72783953758501796</v>
      </c>
      <c r="S40" s="307">
        <f>I40+R40</f>
        <v>4.8891551202834291</v>
      </c>
      <c r="T40" s="312">
        <f>分析係数表!F43</f>
        <v>0.62240825035949521</v>
      </c>
      <c r="U40" s="309">
        <f>S40*T40</f>
        <v>3.0430504841517765</v>
      </c>
      <c r="V40" s="316">
        <f>分析係数表!D43</f>
        <v>0.13048156468325811</v>
      </c>
      <c r="W40" s="287">
        <f>ROUND(S40*V40,0)</f>
        <v>1</v>
      </c>
      <c r="X40" s="312">
        <f>分析係数表!E43</f>
        <v>0.11291103502841897</v>
      </c>
      <c r="Y40" s="288">
        <f>ROUND(S40*X40,0)</f>
        <v>1</v>
      </c>
    </row>
    <row r="41" spans="1:25">
      <c r="A41" s="278">
        <v>37</v>
      </c>
      <c r="B41" s="268" t="s">
        <v>99</v>
      </c>
      <c r="C41" s="283"/>
      <c r="D41" s="312">
        <f>投入係数表!U41</f>
        <v>1.3587706172853739E-4</v>
      </c>
      <c r="E41" s="302">
        <f>$C$23*D41</f>
        <v>1.358770617285374E-2</v>
      </c>
      <c r="F41" s="312">
        <f>分析係数表!C44</f>
        <v>0.55987382763194615</v>
      </c>
      <c r="G41" s="302">
        <f>E41*F41</f>
        <v>7.6074010637338452E-3</v>
      </c>
      <c r="H41" s="302">
        <v>1.8432467488570956E-2</v>
      </c>
      <c r="I41" s="302">
        <f>C41+H41</f>
        <v>1.8432467488570956E-2</v>
      </c>
      <c r="J41" s="312">
        <f>分析係数表!G44</f>
        <v>0.32381925449611038</v>
      </c>
      <c r="K41" s="304">
        <f>I41*J41</f>
        <v>5.968787880672839E-3</v>
      </c>
      <c r="L41" s="49"/>
      <c r="M41" s="50"/>
      <c r="N41" s="314">
        <f>分析係数表!I44</f>
        <v>0.11509284654657072</v>
      </c>
      <c r="O41" s="306">
        <f t="shared" si="9"/>
        <v>1.8316486321834036</v>
      </c>
      <c r="P41" s="312">
        <f>分析係数表!C44</f>
        <v>0.55987382763194615</v>
      </c>
      <c r="Q41" s="306">
        <f>O41*P41</f>
        <v>1.0254921305773408</v>
      </c>
      <c r="R41" s="306">
        <v>1.0530683970553218</v>
      </c>
      <c r="S41" s="307">
        <f>I41+R41</f>
        <v>1.0715008645438928</v>
      </c>
      <c r="T41" s="312">
        <f>分析係数表!F44</f>
        <v>0.5344179716450459</v>
      </c>
      <c r="U41" s="309">
        <f>S41*T41</f>
        <v>0.57262931864546029</v>
      </c>
      <c r="V41" s="316">
        <f>分析係数表!D44</f>
        <v>0.19836337849438287</v>
      </c>
      <c r="W41" s="287">
        <f>ROUND(S41*V41,0)</f>
        <v>0</v>
      </c>
      <c r="X41" s="312">
        <f>分析係数表!E44</f>
        <v>0.16230318686650563</v>
      </c>
      <c r="Y41" s="288">
        <f>ROUND(S41*X41,0)</f>
        <v>0</v>
      </c>
    </row>
    <row r="42" spans="1:25">
      <c r="A42" s="278">
        <v>38</v>
      </c>
      <c r="B42" s="268" t="s">
        <v>4</v>
      </c>
      <c r="C42" s="283"/>
      <c r="D42" s="312">
        <f>投入係数表!U42</f>
        <v>8.4984925881121569E-4</v>
      </c>
      <c r="E42" s="302">
        <f>$C$23*D42</f>
        <v>8.4984925881121567E-2</v>
      </c>
      <c r="F42" s="312">
        <f>分析係数表!C45</f>
        <v>1</v>
      </c>
      <c r="G42" s="302">
        <f>E42*F42</f>
        <v>8.4984925881121567E-2</v>
      </c>
      <c r="H42" s="302">
        <v>0.11221246979458718</v>
      </c>
      <c r="I42" s="302">
        <f>C42+H42</f>
        <v>0.11221246979458718</v>
      </c>
      <c r="J42" s="312">
        <f>分析係数表!G45</f>
        <v>0</v>
      </c>
      <c r="K42" s="304">
        <f>I42*J42</f>
        <v>0</v>
      </c>
      <c r="L42" s="49"/>
      <c r="M42" s="50"/>
      <c r="N42" s="314">
        <f>分析係数表!I45</f>
        <v>0</v>
      </c>
      <c r="O42" s="306">
        <f t="shared" si="9"/>
        <v>0</v>
      </c>
      <c r="P42" s="312">
        <f>分析係数表!C45</f>
        <v>1</v>
      </c>
      <c r="Q42" s="306">
        <f>O42*P42</f>
        <v>0</v>
      </c>
      <c r="R42" s="306">
        <v>1.7978385695269966E-2</v>
      </c>
      <c r="S42" s="307">
        <f>I42+R42</f>
        <v>0.13019085548985715</v>
      </c>
      <c r="T42" s="312">
        <f>分析係数表!F45</f>
        <v>0</v>
      </c>
      <c r="U42" s="309">
        <f>S42*T42</f>
        <v>0</v>
      </c>
      <c r="V42" s="316">
        <f>分析係数表!D45</f>
        <v>0</v>
      </c>
      <c r="W42" s="287">
        <f>ROUND(S42*V42,0)</f>
        <v>0</v>
      </c>
      <c r="X42" s="312">
        <f>分析係数表!E45</f>
        <v>0</v>
      </c>
      <c r="Y42" s="288">
        <f>ROUND(S42*X42,0)</f>
        <v>0</v>
      </c>
    </row>
    <row r="43" spans="1:25">
      <c r="A43" s="278">
        <v>39</v>
      </c>
      <c r="B43" s="268" t="s">
        <v>5</v>
      </c>
      <c r="C43" s="283"/>
      <c r="D43" s="312">
        <f>投入係数表!U43</f>
        <v>3.6060948685410015E-3</v>
      </c>
      <c r="E43" s="302">
        <f>$C$23*D43</f>
        <v>0.36060948685410016</v>
      </c>
      <c r="F43" s="312">
        <f>分析係数表!C46</f>
        <v>0.63561708735819755</v>
      </c>
      <c r="G43" s="302">
        <f>E43*F43</f>
        <v>0.22920955170793736</v>
      </c>
      <c r="H43" s="302">
        <v>0.31086465727036883</v>
      </c>
      <c r="I43" s="302">
        <f>C43+H43</f>
        <v>0.31086465727036883</v>
      </c>
      <c r="J43" s="312">
        <f>分析係数表!G46</f>
        <v>7.4261727822867345E-3</v>
      </c>
      <c r="K43" s="304">
        <f>I43*J43</f>
        <v>2.3085346567961072E-3</v>
      </c>
      <c r="L43" s="49"/>
      <c r="M43" s="50"/>
      <c r="N43" s="314">
        <f>分析係数表!I46</f>
        <v>7.1346566917706757E-6</v>
      </c>
      <c r="O43" s="306">
        <f t="shared" si="9"/>
        <v>1.1354471248820896E-4</v>
      </c>
      <c r="P43" s="312">
        <f>分析係数表!C46</f>
        <v>0.63561708735819755</v>
      </c>
      <c r="Q43" s="306">
        <f>O43*P43</f>
        <v>7.2170959436679337E-5</v>
      </c>
      <c r="R43" s="306">
        <v>3.6107522350025269E-2</v>
      </c>
      <c r="S43" s="307">
        <f>I43+R43</f>
        <v>0.34697217962039412</v>
      </c>
      <c r="T43" s="312">
        <f>分析係数表!F46</f>
        <v>0.64740426293918441</v>
      </c>
      <c r="U43" s="309">
        <f>S43*T43</f>
        <v>0.22463126820754356</v>
      </c>
      <c r="V43" s="316">
        <f>分析係数表!D46</f>
        <v>3.6867524451068895E-3</v>
      </c>
      <c r="W43" s="287">
        <f>ROUND(S43*V43,0)</f>
        <v>0</v>
      </c>
      <c r="X43" s="312">
        <f>分析係数表!E46</f>
        <v>3.6024838177901608E-3</v>
      </c>
      <c r="Y43" s="288">
        <f>ROUND(S43*X43,0)</f>
        <v>0</v>
      </c>
    </row>
    <row r="44" spans="1:25">
      <c r="A44" s="279">
        <v>40</v>
      </c>
      <c r="B44" s="276" t="s">
        <v>298</v>
      </c>
      <c r="C44" s="289">
        <f>SUM(C5:C43)</f>
        <v>100</v>
      </c>
      <c r="D44" s="313">
        <f>投入係数表!U44</f>
        <v>0.65150415907333492</v>
      </c>
      <c r="E44" s="303">
        <f>SUM(E5:E43)</f>
        <v>65.150415907333482</v>
      </c>
      <c r="F44" s="313">
        <f>分析係数表!C47</f>
        <v>0.59941121331825653</v>
      </c>
      <c r="G44" s="303">
        <f>SUM(G5:G43)</f>
        <v>19.317384465048701</v>
      </c>
      <c r="H44" s="303">
        <f>SUM(H5:H43)</f>
        <v>26.903615220397317</v>
      </c>
      <c r="I44" s="303">
        <f>SUM(I5:I43)</f>
        <v>126.9036152203973</v>
      </c>
      <c r="J44" s="313">
        <f>分析係数表!G47</f>
        <v>0.26745444124294698</v>
      </c>
      <c r="K44" s="305">
        <f>SUM(K5:K43)</f>
        <v>26.30500931331213</v>
      </c>
      <c r="L44" s="318">
        <f>'データ入力（最終需要額等）'!$H$32</f>
        <v>0.60499999999999998</v>
      </c>
      <c r="M44" s="303">
        <f>K44*L44</f>
        <v>15.914530634553838</v>
      </c>
      <c r="N44" s="315">
        <f>分析係数表!I47</f>
        <v>1</v>
      </c>
      <c r="O44" s="303">
        <f>SUM(O5:O43)</f>
        <v>15.91453063455384</v>
      </c>
      <c r="P44" s="313">
        <f>分析係数表!C47</f>
        <v>0.59941121331825653</v>
      </c>
      <c r="Q44" s="303">
        <f>SUM(Q5:Q43)</f>
        <v>9.8997164747650501</v>
      </c>
      <c r="R44" s="303">
        <f>SUM(R5:R43)</f>
        <v>12.369340199895868</v>
      </c>
      <c r="S44" s="308">
        <f>SUM(S5:S43)</f>
        <v>139.27295542029313</v>
      </c>
      <c r="T44" s="313">
        <f>分析係数表!F47</f>
        <v>0.52032812004185636</v>
      </c>
      <c r="U44" s="310">
        <f>SUM(U5:U43)</f>
        <v>53.285318657744519</v>
      </c>
      <c r="V44" s="317">
        <f>分析係数表!D47</f>
        <v>6.7043132898265148E-2</v>
      </c>
      <c r="W44" s="290">
        <f>SUM(W5:W43)</f>
        <v>4</v>
      </c>
      <c r="X44" s="313">
        <f>分析係数表!E47</f>
        <v>6.0489972943054145E-2</v>
      </c>
      <c r="Y44" s="291">
        <f>SUM(Y5:Y43)</f>
        <v>4</v>
      </c>
    </row>
    <row r="45" spans="1:25">
      <c r="B45" s="292" t="s">
        <v>299</v>
      </c>
      <c r="C45" s="104" t="s">
        <v>300</v>
      </c>
      <c r="D45" s="104" t="s">
        <v>301</v>
      </c>
      <c r="E45" s="104"/>
      <c r="F45" s="104" t="s">
        <v>131</v>
      </c>
      <c r="G45" s="104"/>
      <c r="H45" s="104" t="s">
        <v>302</v>
      </c>
      <c r="I45" s="104"/>
      <c r="J45" s="104" t="s">
        <v>131</v>
      </c>
      <c r="K45" s="104"/>
      <c r="L45" s="104" t="s">
        <v>300</v>
      </c>
      <c r="M45" s="104"/>
      <c r="N45" s="104" t="s">
        <v>131</v>
      </c>
      <c r="O45" s="104"/>
      <c r="P45" s="104" t="s">
        <v>131</v>
      </c>
      <c r="Q45" s="104"/>
      <c r="R45" s="104"/>
      <c r="S45" s="104" t="s">
        <v>302</v>
      </c>
      <c r="T45" s="104" t="s">
        <v>131</v>
      </c>
      <c r="U45" s="104"/>
      <c r="V45" s="104" t="s">
        <v>131</v>
      </c>
      <c r="W45" s="104"/>
      <c r="X45" s="104" t="s">
        <v>131</v>
      </c>
      <c r="Y45" s="293"/>
    </row>
    <row r="46" spans="1:25">
      <c r="B46" s="83" t="s">
        <v>303</v>
      </c>
    </row>
  </sheetData>
  <phoneticPr fontId="3"/>
  <pageMargins left="0.78740157480314965" right="0" top="0.82677165354330717" bottom="0.78740157480314965" header="0.51181102362204722" footer="0.51181102362204722"/>
  <pageSetup paperSize="9" scale="80" orientation="portrait" r:id="rId1"/>
  <headerFooter alignWithMargins="0">
    <oddFooter>&amp;C&amp;"Fj丸ゴシック体-L,標準"&amp;12- 43 -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8AA4C-8553-4EEC-942E-262B71B7651F}">
  <dimension ref="A1:Y46"/>
  <sheetViews>
    <sheetView showGridLines="0"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8.1640625" defaultRowHeight="11"/>
  <cols>
    <col min="1" max="1" width="2.75" style="83" customWidth="1"/>
    <col min="2" max="2" width="17.5" style="83" customWidth="1"/>
    <col min="3" max="3" width="8.58203125" style="83" customWidth="1"/>
    <col min="4" max="4" width="8.1640625" style="83" customWidth="1"/>
    <col min="5" max="5" width="8.25" style="83" bestFit="1" customWidth="1"/>
    <col min="6" max="16384" width="8.1640625" style="83"/>
  </cols>
  <sheetData>
    <row r="1" spans="1:25" ht="13">
      <c r="B1" s="284" t="s">
        <v>257</v>
      </c>
      <c r="F1" s="285"/>
      <c r="G1" s="83" t="s">
        <v>374</v>
      </c>
    </row>
    <row r="2" spans="1:25">
      <c r="B2" s="83" t="s">
        <v>338</v>
      </c>
      <c r="S2" s="83" t="s">
        <v>259</v>
      </c>
      <c r="U2" s="286" t="s">
        <v>245</v>
      </c>
      <c r="W2" s="83" t="s">
        <v>233</v>
      </c>
      <c r="Y2" s="83" t="s">
        <v>260</v>
      </c>
    </row>
    <row r="3" spans="1:25" ht="44">
      <c r="B3" s="39"/>
      <c r="C3" s="40" t="s">
        <v>261</v>
      </c>
      <c r="D3" s="40" t="s">
        <v>339</v>
      </c>
      <c r="E3" s="40" t="s">
        <v>263</v>
      </c>
      <c r="F3" s="40" t="s">
        <v>264</v>
      </c>
      <c r="G3" s="40" t="s">
        <v>265</v>
      </c>
      <c r="H3" s="40" t="s">
        <v>266</v>
      </c>
      <c r="I3" s="40" t="s">
        <v>267</v>
      </c>
      <c r="J3" s="40" t="s">
        <v>268</v>
      </c>
      <c r="K3" s="41" t="s">
        <v>269</v>
      </c>
      <c r="L3" s="40" t="s">
        <v>402</v>
      </c>
      <c r="M3" s="40" t="s">
        <v>270</v>
      </c>
      <c r="N3" s="40" t="s">
        <v>186</v>
      </c>
      <c r="O3" s="40" t="s">
        <v>270</v>
      </c>
      <c r="P3" s="40" t="s">
        <v>264</v>
      </c>
      <c r="Q3" s="40" t="s">
        <v>271</v>
      </c>
      <c r="R3" s="40" t="s">
        <v>272</v>
      </c>
      <c r="S3" s="42" t="s">
        <v>273</v>
      </c>
      <c r="T3" s="40" t="s">
        <v>403</v>
      </c>
      <c r="U3" s="43" t="s">
        <v>245</v>
      </c>
      <c r="V3" s="44" t="s">
        <v>274</v>
      </c>
      <c r="W3" s="42" t="s">
        <v>275</v>
      </c>
      <c r="X3" s="40" t="s">
        <v>276</v>
      </c>
      <c r="Y3" s="43" t="s">
        <v>277</v>
      </c>
    </row>
    <row r="4" spans="1:25" ht="19">
      <c r="B4" s="45"/>
      <c r="C4" s="46" t="s">
        <v>197</v>
      </c>
      <c r="D4" s="46" t="s">
        <v>198</v>
      </c>
      <c r="E4" s="46" t="s">
        <v>278</v>
      </c>
      <c r="F4" s="46" t="s">
        <v>200</v>
      </c>
      <c r="G4" s="46" t="s">
        <v>279</v>
      </c>
      <c r="H4" s="46" t="s">
        <v>280</v>
      </c>
      <c r="I4" s="46" t="s">
        <v>281</v>
      </c>
      <c r="J4" s="46" t="s">
        <v>282</v>
      </c>
      <c r="K4" s="47" t="s">
        <v>283</v>
      </c>
      <c r="L4" s="46" t="s">
        <v>284</v>
      </c>
      <c r="M4" s="46" t="s">
        <v>285</v>
      </c>
      <c r="N4" s="46" t="s">
        <v>286</v>
      </c>
      <c r="O4" s="46" t="s">
        <v>287</v>
      </c>
      <c r="P4" s="46" t="s">
        <v>288</v>
      </c>
      <c r="Q4" s="46" t="s">
        <v>289</v>
      </c>
      <c r="R4" s="46" t="s">
        <v>290</v>
      </c>
      <c r="S4" s="46" t="s">
        <v>291</v>
      </c>
      <c r="T4" s="48" t="s">
        <v>292</v>
      </c>
      <c r="U4" s="47" t="s">
        <v>293</v>
      </c>
      <c r="V4" s="46" t="s">
        <v>294</v>
      </c>
      <c r="W4" s="46" t="s">
        <v>295</v>
      </c>
      <c r="X4" s="46" t="s">
        <v>296</v>
      </c>
      <c r="Y4" s="47" t="s">
        <v>297</v>
      </c>
    </row>
    <row r="5" spans="1:25">
      <c r="A5" s="277">
        <v>1</v>
      </c>
      <c r="B5" s="268" t="s">
        <v>73</v>
      </c>
      <c r="C5" s="283"/>
      <c r="D5" s="312">
        <f>投入係数表!V5</f>
        <v>0</v>
      </c>
      <c r="E5" s="302">
        <f t="shared" ref="E5:E15" si="0">$C$24*D5</f>
        <v>0</v>
      </c>
      <c r="F5" s="312">
        <f>分析係数表!C8</f>
        <v>0.17333290637377241</v>
      </c>
      <c r="G5" s="302">
        <f t="shared" ref="G5:G10" si="1">E5*F5</f>
        <v>0</v>
      </c>
      <c r="H5" s="302">
        <f t="array" ref="H5:H43">MMULT(逆行列係数表!C5:AO43,G5:G43)</f>
        <v>1.9332227977031879E-3</v>
      </c>
      <c r="I5" s="302">
        <f t="shared" ref="I5:I10" si="2">C5+H5</f>
        <v>1.9332227977031879E-3</v>
      </c>
      <c r="J5" s="312">
        <f>分析係数表!G8</f>
        <v>0.15155149614048036</v>
      </c>
      <c r="K5" s="304">
        <f>I5*J5</f>
        <v>2.9298280736480333E-4</v>
      </c>
      <c r="L5" s="49" t="s">
        <v>132</v>
      </c>
      <c r="M5" s="50" t="s">
        <v>132</v>
      </c>
      <c r="N5" s="314">
        <f>分析係数表!I8</f>
        <v>1.1299182227411633E-2</v>
      </c>
      <c r="O5" s="306">
        <f>$M$44*N5</f>
        <v>0.1545649140907239</v>
      </c>
      <c r="P5" s="312">
        <f>分析係数表!C8</f>
        <v>0.17333290637377241</v>
      </c>
      <c r="Q5" s="306">
        <f>O5*P5</f>
        <v>2.6791185782757621E-2</v>
      </c>
      <c r="R5" s="306">
        <f t="array" ref="R5:R43">MMULT(逆行列係数表!C5:AO43,Q5:Q43)</f>
        <v>4.0525090236459622E-2</v>
      </c>
      <c r="S5" s="307">
        <f t="shared" ref="S5:S38" si="3">I5+R5</f>
        <v>4.2458313034162809E-2</v>
      </c>
      <c r="T5" s="312">
        <f>分析係数表!F8</f>
        <v>0.42721038226158625</v>
      </c>
      <c r="U5" s="309">
        <f>S5*T5</f>
        <v>1.8138632141506784E-2</v>
      </c>
      <c r="V5" s="316">
        <f>分析係数表!D8</f>
        <v>0.32298797552049696</v>
      </c>
      <c r="W5" s="297">
        <f>ROUND(S5*V5,0)</f>
        <v>0</v>
      </c>
      <c r="X5" s="312">
        <f>分析係数表!E8</f>
        <v>0.12265584155979949</v>
      </c>
      <c r="Y5" s="298">
        <f t="shared" ref="Y5:Y38" si="4">ROUND(S5*X5,0)</f>
        <v>0</v>
      </c>
    </row>
    <row r="6" spans="1:25">
      <c r="A6" s="278">
        <v>2</v>
      </c>
      <c r="B6" s="268" t="s">
        <v>74</v>
      </c>
      <c r="C6" s="283"/>
      <c r="D6" s="312">
        <f>投入係数表!V6</f>
        <v>0</v>
      </c>
      <c r="E6" s="302">
        <f t="shared" si="0"/>
        <v>0</v>
      </c>
      <c r="F6" s="312">
        <f>分析係数表!C9</f>
        <v>0.39351462480142041</v>
      </c>
      <c r="G6" s="302">
        <f t="shared" si="1"/>
        <v>0</v>
      </c>
      <c r="H6" s="302">
        <v>2.098354646928203E-3</v>
      </c>
      <c r="I6" s="302">
        <f t="shared" si="2"/>
        <v>2.098354646928203E-3</v>
      </c>
      <c r="J6" s="312">
        <f>分析係数表!G9</f>
        <v>0.22817522849038765</v>
      </c>
      <c r="K6" s="304">
        <f>I6*J6</f>
        <v>4.7879255101670944E-4</v>
      </c>
      <c r="L6" s="49"/>
      <c r="M6" s="50"/>
      <c r="N6" s="314">
        <f>分析係数表!I9</f>
        <v>5.0911500837573466E-4</v>
      </c>
      <c r="O6" s="306">
        <f>$M$44*N6</f>
        <v>6.9643374138165281E-3</v>
      </c>
      <c r="P6" s="312">
        <f>分析係数表!C9</f>
        <v>0.39351462480142041</v>
      </c>
      <c r="Q6" s="306">
        <f>O6*P6</f>
        <v>2.7405686243885054E-3</v>
      </c>
      <c r="R6" s="306">
        <v>3.7732676316791004E-3</v>
      </c>
      <c r="S6" s="307">
        <f t="shared" si="3"/>
        <v>5.8716222786073038E-3</v>
      </c>
      <c r="T6" s="312">
        <f>分析係数表!F9</f>
        <v>0.63987813845992225</v>
      </c>
      <c r="U6" s="309">
        <f t="shared" ref="U6:U38" si="5">S6*T6</f>
        <v>3.7571227333750485E-3</v>
      </c>
      <c r="V6" s="316">
        <f>分析係数表!D9</f>
        <v>0.29572434079210003</v>
      </c>
      <c r="W6" s="297">
        <f t="shared" ref="W6:W38" si="6">ROUND(S6*V6,0)</f>
        <v>0</v>
      </c>
      <c r="X6" s="312">
        <f>分析係数表!E9</f>
        <v>0.26862065342998215</v>
      </c>
      <c r="Y6" s="298">
        <f t="shared" si="4"/>
        <v>0</v>
      </c>
    </row>
    <row r="7" spans="1:25">
      <c r="A7" s="278">
        <v>3</v>
      </c>
      <c r="B7" s="268" t="s">
        <v>75</v>
      </c>
      <c r="C7" s="283"/>
      <c r="D7" s="312">
        <f>投入係数表!V7</f>
        <v>0</v>
      </c>
      <c r="E7" s="302">
        <f t="shared" si="0"/>
        <v>0</v>
      </c>
      <c r="F7" s="312">
        <f>分析係数表!C10</f>
        <v>0.12671464860287895</v>
      </c>
      <c r="G7" s="302">
        <f t="shared" si="1"/>
        <v>0</v>
      </c>
      <c r="H7" s="302">
        <v>1.0145938071077343E-4</v>
      </c>
      <c r="I7" s="302">
        <f t="shared" si="2"/>
        <v>1.0145938071077343E-4</v>
      </c>
      <c r="J7" s="312">
        <f>分析係数表!G10</f>
        <v>0.17153349174243465</v>
      </c>
      <c r="K7" s="304">
        <f>I7*J7</f>
        <v>1.7403681843343989E-5</v>
      </c>
      <c r="L7" s="49"/>
      <c r="M7" s="50"/>
      <c r="N7" s="314">
        <f>分析係数表!I10</f>
        <v>1.1608350684055029E-3</v>
      </c>
      <c r="O7" s="306">
        <f>$M$44*N7</f>
        <v>1.5879412245101733E-2</v>
      </c>
      <c r="P7" s="312">
        <f>分析係数表!C10</f>
        <v>0.12671464860287895</v>
      </c>
      <c r="Q7" s="306">
        <f>O7*P7</f>
        <v>2.0121541426583191E-3</v>
      </c>
      <c r="R7" s="306">
        <v>3.0742228773151799E-3</v>
      </c>
      <c r="S7" s="307">
        <f t="shared" si="3"/>
        <v>3.1756822580259535E-3</v>
      </c>
      <c r="T7" s="312">
        <f>分析係数表!F10</f>
        <v>0.47381340455197063</v>
      </c>
      <c r="U7" s="309">
        <f t="shared" si="5"/>
        <v>1.5046808224505666E-3</v>
      </c>
      <c r="V7" s="316">
        <f>分析係数表!D10</f>
        <v>9.5045460793747427E-2</v>
      </c>
      <c r="W7" s="297">
        <f t="shared" si="6"/>
        <v>0</v>
      </c>
      <c r="X7" s="312">
        <f>分析係数表!E10</f>
        <v>4.2279520059697977E-2</v>
      </c>
      <c r="Y7" s="298">
        <f t="shared" si="4"/>
        <v>0</v>
      </c>
    </row>
    <row r="8" spans="1:25">
      <c r="A8" s="278">
        <v>4</v>
      </c>
      <c r="B8" s="268" t="s">
        <v>76</v>
      </c>
      <c r="C8" s="283"/>
      <c r="D8" s="312">
        <f>投入係数表!V8</f>
        <v>0</v>
      </c>
      <c r="E8" s="302">
        <f t="shared" si="0"/>
        <v>0</v>
      </c>
      <c r="F8" s="312">
        <f>分析係数表!C11</f>
        <v>9.348517078458185E-3</v>
      </c>
      <c r="G8" s="302">
        <f t="shared" si="1"/>
        <v>0</v>
      </c>
      <c r="H8" s="302">
        <v>3.6721276016708363E-3</v>
      </c>
      <c r="I8" s="302">
        <f t="shared" si="2"/>
        <v>3.6721276016708363E-3</v>
      </c>
      <c r="J8" s="312">
        <f>分析係数表!G11</f>
        <v>0.2579516055394917</v>
      </c>
      <c r="K8" s="304">
        <f>I8*J8</f>
        <v>9.4723121059687532E-4</v>
      </c>
      <c r="L8" s="49"/>
      <c r="M8" s="50"/>
      <c r="N8" s="314">
        <f>分析係数表!I11</f>
        <v>-1.9466162084954558E-5</v>
      </c>
      <c r="O8" s="306">
        <f>$M$44*N8</f>
        <v>-2.6628348935180839E-4</v>
      </c>
      <c r="P8" s="312">
        <f>分析係数表!C11</f>
        <v>9.348517078458185E-3</v>
      </c>
      <c r="Q8" s="306">
        <f>O8*P8</f>
        <v>-2.4893557479168191E-6</v>
      </c>
      <c r="R8" s="306">
        <v>1.6643982293160584E-3</v>
      </c>
      <c r="S8" s="307">
        <f t="shared" si="3"/>
        <v>5.3365258309868947E-3</v>
      </c>
      <c r="T8" s="312">
        <f>分析係数表!F11</f>
        <v>0.54360066960888753</v>
      </c>
      <c r="U8" s="309">
        <f t="shared" si="5"/>
        <v>2.900939015109601E-3</v>
      </c>
      <c r="V8" s="316">
        <f>分析係数表!D11</f>
        <v>4.0785268604474206E-2</v>
      </c>
      <c r="W8" s="297">
        <f t="shared" si="6"/>
        <v>0</v>
      </c>
      <c r="X8" s="312">
        <f>分析係数表!E11</f>
        <v>3.926343022371024E-2</v>
      </c>
      <c r="Y8" s="298">
        <f t="shared" si="4"/>
        <v>0</v>
      </c>
    </row>
    <row r="9" spans="1:25">
      <c r="A9" s="278">
        <v>5</v>
      </c>
      <c r="B9" s="268" t="s">
        <v>77</v>
      </c>
      <c r="C9" s="283"/>
      <c r="D9" s="312">
        <f>投入係数表!V9</f>
        <v>0</v>
      </c>
      <c r="E9" s="302">
        <f t="shared" si="0"/>
        <v>0</v>
      </c>
      <c r="F9" s="312">
        <f>分析係数表!C12</f>
        <v>0.26169189557273109</v>
      </c>
      <c r="G9" s="302">
        <f t="shared" si="1"/>
        <v>0</v>
      </c>
      <c r="H9" s="302">
        <v>3.1918733899507106E-3</v>
      </c>
      <c r="I9" s="302">
        <f t="shared" si="2"/>
        <v>3.1918733899507106E-3</v>
      </c>
      <c r="J9" s="312">
        <f>分析係数表!G12</f>
        <v>0.13770114594385849</v>
      </c>
      <c r="K9" s="304">
        <f>I9*J9</f>
        <v>4.3952462350392113E-4</v>
      </c>
      <c r="L9" s="49"/>
      <c r="M9" s="50"/>
      <c r="N9" s="314">
        <f>分析係数表!I12</f>
        <v>0.10146071966313146</v>
      </c>
      <c r="O9" s="306">
        <f t="shared" ref="O9:O43" si="7">$M$44*N9</f>
        <v>1.3879117180949618</v>
      </c>
      <c r="P9" s="312">
        <f>分析係数表!C12</f>
        <v>0.26169189557273109</v>
      </c>
      <c r="Q9" s="306">
        <f t="shared" ref="Q9:Q38" si="8">O9*P9</f>
        <v>0.36320524839587653</v>
      </c>
      <c r="R9" s="306">
        <v>0.41718445717638769</v>
      </c>
      <c r="S9" s="307">
        <f t="shared" si="3"/>
        <v>0.42037633056633839</v>
      </c>
      <c r="T9" s="312">
        <f>分析係数表!F12</f>
        <v>0.33651535386825859</v>
      </c>
      <c r="U9" s="309">
        <f t="shared" si="5"/>
        <v>0.14146308963837143</v>
      </c>
      <c r="V9" s="316">
        <f>分析係数表!D12</f>
        <v>3.4578030097235327E-2</v>
      </c>
      <c r="W9" s="297">
        <f t="shared" si="6"/>
        <v>0</v>
      </c>
      <c r="X9" s="312">
        <f>分析係数表!E12</f>
        <v>3.3355134693599395E-2</v>
      </c>
      <c r="Y9" s="298">
        <f t="shared" si="4"/>
        <v>0</v>
      </c>
    </row>
    <row r="10" spans="1:25">
      <c r="A10" s="278">
        <v>6</v>
      </c>
      <c r="B10" s="268" t="s">
        <v>78</v>
      </c>
      <c r="C10" s="283"/>
      <c r="D10" s="312">
        <f>投入係数表!V10</f>
        <v>1.1018571082957863E-3</v>
      </c>
      <c r="E10" s="302">
        <f t="shared" si="0"/>
        <v>0.11018571082957863</v>
      </c>
      <c r="F10" s="312">
        <f>分析係数表!C13</f>
        <v>8.2810371123538395E-2</v>
      </c>
      <c r="G10" s="302">
        <f t="shared" si="1"/>
        <v>9.1245196063082911E-3</v>
      </c>
      <c r="H10" s="302">
        <v>1.3824644796552472E-2</v>
      </c>
      <c r="I10" s="302">
        <f t="shared" si="2"/>
        <v>1.3824644796552472E-2</v>
      </c>
      <c r="J10" s="312">
        <f>分析係数表!G13</f>
        <v>0.2721720626600464</v>
      </c>
      <c r="K10" s="304">
        <f t="shared" ref="K10:K43" si="9">I10*J10</f>
        <v>3.7626820898201637E-3</v>
      </c>
      <c r="L10" s="49"/>
      <c r="M10" s="50"/>
      <c r="N10" s="314">
        <f>分析係数表!I13</f>
        <v>1.212874021164739E-2</v>
      </c>
      <c r="O10" s="306">
        <f t="shared" si="7"/>
        <v>0.16591268740617793</v>
      </c>
      <c r="P10" s="312">
        <f>分析係数表!C13</f>
        <v>8.2810371123538395E-2</v>
      </c>
      <c r="Q10" s="306">
        <f t="shared" si="8"/>
        <v>1.3739291218209208E-2</v>
      </c>
      <c r="R10" s="306">
        <v>1.5647634654947073E-2</v>
      </c>
      <c r="S10" s="307">
        <f t="shared" si="3"/>
        <v>2.9472279451499543E-2</v>
      </c>
      <c r="T10" s="312">
        <f>分析係数表!F13</f>
        <v>0.39077170920544851</v>
      </c>
      <c r="U10" s="309">
        <f t="shared" si="5"/>
        <v>1.1516933015443095E-2</v>
      </c>
      <c r="V10" s="316">
        <f>分析係数表!D13</f>
        <v>0.12720758845381647</v>
      </c>
      <c r="W10" s="297">
        <f t="shared" si="6"/>
        <v>0</v>
      </c>
      <c r="X10" s="312">
        <f>分析係数表!E13</f>
        <v>9.5492852763317662E-2</v>
      </c>
      <c r="Y10" s="298">
        <f t="shared" si="4"/>
        <v>0</v>
      </c>
    </row>
    <row r="11" spans="1:25">
      <c r="A11" s="278">
        <v>7</v>
      </c>
      <c r="B11" s="268" t="s">
        <v>79</v>
      </c>
      <c r="C11" s="283"/>
      <c r="D11" s="312">
        <f>投入係数表!V11</f>
        <v>5.7775637939335581E-3</v>
      </c>
      <c r="E11" s="302">
        <f t="shared" si="0"/>
        <v>0.57775637939335578</v>
      </c>
      <c r="F11" s="312">
        <f>分析係数表!C14</f>
        <v>0.29759344347769412</v>
      </c>
      <c r="G11" s="302">
        <f t="shared" ref="G11:G38" si="10">E11*F11</f>
        <v>0.17193651043487382</v>
      </c>
      <c r="H11" s="302">
        <v>0.2493331182021768</v>
      </c>
      <c r="I11" s="302">
        <f t="shared" ref="I11:I38" si="11">C11+H11</f>
        <v>0.2493331182021768</v>
      </c>
      <c r="J11" s="312">
        <f>分析係数表!G14</f>
        <v>0.17335642824825784</v>
      </c>
      <c r="K11" s="304">
        <f t="shared" si="9"/>
        <v>4.3223498815530052E-2</v>
      </c>
      <c r="L11" s="49"/>
      <c r="M11" s="50"/>
      <c r="N11" s="314">
        <f>分析係数表!I14</f>
        <v>1.9165801846449152E-3</v>
      </c>
      <c r="O11" s="306">
        <f t="shared" si="7"/>
        <v>2.6217477125819004E-2</v>
      </c>
      <c r="P11" s="312">
        <f>分析係数表!C14</f>
        <v>0.29759344347769412</v>
      </c>
      <c r="Q11" s="306">
        <f t="shared" si="8"/>
        <v>7.8021492971701561E-3</v>
      </c>
      <c r="R11" s="306">
        <v>2.9328628585651773E-2</v>
      </c>
      <c r="S11" s="307">
        <f t="shared" si="3"/>
        <v>0.27866174678782857</v>
      </c>
      <c r="T11" s="312">
        <f>分析係数表!F14</f>
        <v>0.35598651785260127</v>
      </c>
      <c r="U11" s="309">
        <f t="shared" si="5"/>
        <v>9.9199824897722388E-2</v>
      </c>
      <c r="V11" s="316">
        <f>分析係数表!D14</f>
        <v>4.3833041969742803E-2</v>
      </c>
      <c r="W11" s="297">
        <f t="shared" si="6"/>
        <v>0</v>
      </c>
      <c r="X11" s="312">
        <f>分析係数表!E14</f>
        <v>3.8757158040430381E-2</v>
      </c>
      <c r="Y11" s="298">
        <f t="shared" si="4"/>
        <v>0</v>
      </c>
    </row>
    <row r="12" spans="1:25">
      <c r="A12" s="278">
        <v>8</v>
      </c>
      <c r="B12" s="268" t="s">
        <v>80</v>
      </c>
      <c r="C12" s="283"/>
      <c r="D12" s="312">
        <f>投入係数表!V12</f>
        <v>1.0431712405713368E-2</v>
      </c>
      <c r="E12" s="302">
        <f t="shared" si="0"/>
        <v>1.0431712405713369</v>
      </c>
      <c r="F12" s="312">
        <f>分析係数表!C15</f>
        <v>0.21593049601829584</v>
      </c>
      <c r="G12" s="302">
        <f t="shared" si="10"/>
        <v>0.2252524834085898</v>
      </c>
      <c r="H12" s="302">
        <v>0.32421923140788017</v>
      </c>
      <c r="I12" s="302">
        <f t="shared" si="11"/>
        <v>0.32421923140788017</v>
      </c>
      <c r="J12" s="312">
        <f>分析係数表!G15</f>
        <v>0.1171240792325445</v>
      </c>
      <c r="K12" s="304">
        <f t="shared" si="9"/>
        <v>3.7973878948131236E-2</v>
      </c>
      <c r="L12" s="49"/>
      <c r="M12" s="50"/>
      <c r="N12" s="314">
        <f>分析係数表!I15</f>
        <v>7.9892300155183192E-3</v>
      </c>
      <c r="O12" s="306">
        <f t="shared" si="7"/>
        <v>0.10928708167958248</v>
      </c>
      <c r="P12" s="312">
        <f>分析係数表!C15</f>
        <v>0.21593049601829584</v>
      </c>
      <c r="Q12" s="306">
        <f t="shared" si="8"/>
        <v>2.3598413755464256E-2</v>
      </c>
      <c r="R12" s="306">
        <v>6.1999461293547116E-2</v>
      </c>
      <c r="S12" s="307">
        <f t="shared" si="3"/>
        <v>0.38621869270142728</v>
      </c>
      <c r="T12" s="312">
        <f>分析係数表!F15</f>
        <v>0.35842164855867914</v>
      </c>
      <c r="U12" s="309">
        <f t="shared" si="5"/>
        <v>0.13842914054222347</v>
      </c>
      <c r="V12" s="316">
        <f>分析係数表!D15</f>
        <v>1.5678367482667734E-2</v>
      </c>
      <c r="W12" s="297">
        <f t="shared" si="6"/>
        <v>0</v>
      </c>
      <c r="X12" s="312">
        <f>分析係数表!E15</f>
        <v>1.5634458686506418E-2</v>
      </c>
      <c r="Y12" s="298">
        <f t="shared" si="4"/>
        <v>0</v>
      </c>
    </row>
    <row r="13" spans="1:25">
      <c r="A13" s="278">
        <v>9</v>
      </c>
      <c r="B13" s="268" t="s">
        <v>81</v>
      </c>
      <c r="C13" s="283"/>
      <c r="D13" s="312">
        <f>投入係数表!V13</f>
        <v>4.7906830795468972E-4</v>
      </c>
      <c r="E13" s="302">
        <f t="shared" si="0"/>
        <v>4.7906830795468973E-2</v>
      </c>
      <c r="F13" s="312">
        <f>分析係数表!C16</f>
        <v>0.18770505348742417</v>
      </c>
      <c r="G13" s="302">
        <f t="shared" si="10"/>
        <v>8.992354236876483E-3</v>
      </c>
      <c r="H13" s="302">
        <v>4.6887204246529077E-2</v>
      </c>
      <c r="I13" s="302">
        <f t="shared" si="11"/>
        <v>4.6887204246529077E-2</v>
      </c>
      <c r="J13" s="312">
        <f>分析係数表!G16</f>
        <v>1.5279579137581789E-2</v>
      </c>
      <c r="K13" s="304">
        <f t="shared" si="9"/>
        <v>7.1641674782480197E-4</v>
      </c>
      <c r="L13" s="49"/>
      <c r="M13" s="50"/>
      <c r="N13" s="314">
        <f>分析係数表!I16</f>
        <v>6.0242927132958465E-3</v>
      </c>
      <c r="O13" s="306">
        <f t="shared" si="7"/>
        <v>8.2408112989717577E-2</v>
      </c>
      <c r="P13" s="312">
        <f>分析係数表!C16</f>
        <v>0.18770505348742417</v>
      </c>
      <c r="Q13" s="306">
        <f t="shared" si="8"/>
        <v>1.5468419256532633E-2</v>
      </c>
      <c r="R13" s="306">
        <v>3.0266542342725647E-2</v>
      </c>
      <c r="S13" s="307">
        <f t="shared" si="3"/>
        <v>7.7153746589254724E-2</v>
      </c>
      <c r="T13" s="312">
        <f>分析係数表!F16</f>
        <v>0.2627694146106877</v>
      </c>
      <c r="U13" s="309">
        <f t="shared" si="5"/>
        <v>2.0273644826279805E-2</v>
      </c>
      <c r="V13" s="316">
        <f>分析係数表!D16</f>
        <v>1.0339400475073228E-2</v>
      </c>
      <c r="W13" s="297">
        <f t="shared" si="6"/>
        <v>0</v>
      </c>
      <c r="X13" s="312">
        <f>分析係数表!E16</f>
        <v>1.0339400475073228E-2</v>
      </c>
      <c r="Y13" s="298">
        <f t="shared" si="4"/>
        <v>0</v>
      </c>
    </row>
    <row r="14" spans="1:25">
      <c r="A14" s="278">
        <v>10</v>
      </c>
      <c r="B14" s="268" t="s">
        <v>82</v>
      </c>
      <c r="C14" s="283"/>
      <c r="D14" s="312">
        <f>投入係数表!V14</f>
        <v>4.9260198765440973E-2</v>
      </c>
      <c r="E14" s="302">
        <f t="shared" si="0"/>
        <v>4.926019876544097</v>
      </c>
      <c r="F14" s="312">
        <f>分析係数表!C17</f>
        <v>0.24245613901755958</v>
      </c>
      <c r="G14" s="302">
        <f t="shared" si="10"/>
        <v>1.1943437599906372</v>
      </c>
      <c r="H14" s="302">
        <v>1.3097491306812532</v>
      </c>
      <c r="I14" s="302">
        <f t="shared" si="11"/>
        <v>1.3097491306812532</v>
      </c>
      <c r="J14" s="312">
        <f>分析係数表!G17</f>
        <v>0.24054742090319753</v>
      </c>
      <c r="K14" s="304">
        <f t="shared" si="9"/>
        <v>0.31505677541558047</v>
      </c>
      <c r="L14" s="49"/>
      <c r="M14" s="50"/>
      <c r="N14" s="314">
        <f>分析係数表!I17</f>
        <v>2.8816966460243139E-3</v>
      </c>
      <c r="O14" s="306">
        <f t="shared" si="7"/>
        <v>3.9419595645401651E-2</v>
      </c>
      <c r="P14" s="312">
        <f>分析係数表!C17</f>
        <v>0.24245613901755958</v>
      </c>
      <c r="Q14" s="306">
        <f t="shared" si="8"/>
        <v>9.5575229618174891E-3</v>
      </c>
      <c r="R14" s="306">
        <v>2.3466020322179097E-2</v>
      </c>
      <c r="S14" s="307">
        <f t="shared" si="3"/>
        <v>1.3332151510034322</v>
      </c>
      <c r="T14" s="312">
        <f>分析係数表!F17</f>
        <v>0.42825667105631338</v>
      </c>
      <c r="U14" s="309">
        <f t="shared" si="5"/>
        <v>0.57095828237057</v>
      </c>
      <c r="V14" s="316">
        <f>分析係数表!D17</f>
        <v>5.1560411778863557E-2</v>
      </c>
      <c r="W14" s="297">
        <f t="shared" si="6"/>
        <v>0</v>
      </c>
      <c r="X14" s="312">
        <f>分析係数表!E17</f>
        <v>4.9008807340167618E-2</v>
      </c>
      <c r="Y14" s="298">
        <f t="shared" si="4"/>
        <v>0</v>
      </c>
    </row>
    <row r="15" spans="1:25">
      <c r="A15" s="278">
        <v>11</v>
      </c>
      <c r="B15" s="268" t="s">
        <v>83</v>
      </c>
      <c r="C15" s="283"/>
      <c r="D15" s="312">
        <f>投入係数表!V15</f>
        <v>2.2923418535631904E-3</v>
      </c>
      <c r="E15" s="302">
        <f t="shared" si="0"/>
        <v>0.22923418535631904</v>
      </c>
      <c r="F15" s="312">
        <f>分析係数表!C18</f>
        <v>0.40831687749419565</v>
      </c>
      <c r="G15" s="302">
        <f t="shared" si="10"/>
        <v>9.3600186779617858E-2</v>
      </c>
      <c r="H15" s="302">
        <v>0.17363142178520677</v>
      </c>
      <c r="I15" s="302">
        <f t="shared" si="11"/>
        <v>0.17363142178520677</v>
      </c>
      <c r="J15" s="312">
        <f>分析係数表!G18</f>
        <v>0.21766947174074985</v>
      </c>
      <c r="K15" s="304">
        <f t="shared" si="9"/>
        <v>3.779425985758128E-2</v>
      </c>
      <c r="L15" s="49"/>
      <c r="M15" s="50"/>
      <c r="N15" s="314">
        <f>分析係数表!I18</f>
        <v>4.4543159123807785E-4</v>
      </c>
      <c r="O15" s="306">
        <f t="shared" si="7"/>
        <v>6.0931927857560868E-3</v>
      </c>
      <c r="P15" s="312">
        <f>分析係数表!C18</f>
        <v>0.40831687749419565</v>
      </c>
      <c r="Q15" s="306">
        <f t="shared" si="8"/>
        <v>2.4879534522500848E-3</v>
      </c>
      <c r="R15" s="306">
        <v>7.9878839400922587E-3</v>
      </c>
      <c r="S15" s="307">
        <f t="shared" si="3"/>
        <v>0.18161930572529902</v>
      </c>
      <c r="T15" s="312">
        <f>分析係数表!F18</f>
        <v>0.48997194925916815</v>
      </c>
      <c r="U15" s="309">
        <f t="shared" si="5"/>
        <v>8.8988365249321563E-2</v>
      </c>
      <c r="V15" s="316">
        <f>分析係数表!D18</f>
        <v>3.8565313316438733E-2</v>
      </c>
      <c r="W15" s="297">
        <f t="shared" si="6"/>
        <v>0</v>
      </c>
      <c r="X15" s="312">
        <f>分析係数表!E18</f>
        <v>3.6576455199010559E-2</v>
      </c>
      <c r="Y15" s="298">
        <f t="shared" si="4"/>
        <v>0</v>
      </c>
    </row>
    <row r="16" spans="1:25">
      <c r="A16" s="278">
        <v>12</v>
      </c>
      <c r="B16" s="268" t="s">
        <v>84</v>
      </c>
      <c r="C16" s="283"/>
      <c r="D16" s="312">
        <f>投入係数表!V16</f>
        <v>1.0194573593275797E-2</v>
      </c>
      <c r="E16" s="302">
        <f t="shared" ref="E16:E38" si="12">$C$24*D16</f>
        <v>1.0194573593275797</v>
      </c>
      <c r="F16" s="312">
        <f>分析係数表!C19</f>
        <v>0.72110086081153413</v>
      </c>
      <c r="G16" s="302">
        <f t="shared" si="10"/>
        <v>0.7351315793717712</v>
      </c>
      <c r="H16" s="302">
        <v>1.4560624367018438</v>
      </c>
      <c r="I16" s="302">
        <f t="shared" si="11"/>
        <v>1.4560624367018438</v>
      </c>
      <c r="J16" s="312">
        <f>分析係数表!G19</f>
        <v>6.2445810408374151E-2</v>
      </c>
      <c r="K16" s="304">
        <f t="shared" si="9"/>
        <v>9.0924998865038631E-2</v>
      </c>
      <c r="L16" s="49"/>
      <c r="M16" s="50"/>
      <c r="N16" s="314">
        <f>分析係数表!I19</f>
        <v>-1.2604560155461526E-4</v>
      </c>
      <c r="O16" s="306">
        <f t="shared" si="7"/>
        <v>-1.7242157161196283E-3</v>
      </c>
      <c r="P16" s="312">
        <f>分析係数表!C19</f>
        <v>0.72110086081153413</v>
      </c>
      <c r="Q16" s="306">
        <f t="shared" si="8"/>
        <v>-1.2433334371186398E-3</v>
      </c>
      <c r="R16" s="306">
        <v>9.8339442868832106E-3</v>
      </c>
      <c r="S16" s="307">
        <f t="shared" si="3"/>
        <v>1.4658963809887269</v>
      </c>
      <c r="T16" s="312">
        <f>分析係数表!F19</f>
        <v>0.21331101927013058</v>
      </c>
      <c r="U16" s="309">
        <f t="shared" si="5"/>
        <v>0.312691851173101</v>
      </c>
      <c r="V16" s="316">
        <f>分析係数表!D19</f>
        <v>1.2736199640345095E-2</v>
      </c>
      <c r="W16" s="297">
        <f t="shared" si="6"/>
        <v>0</v>
      </c>
      <c r="X16" s="312">
        <f>分析係数表!E19</f>
        <v>1.2523714081279422E-2</v>
      </c>
      <c r="Y16" s="298">
        <f t="shared" si="4"/>
        <v>0</v>
      </c>
    </row>
    <row r="17" spans="1:25">
      <c r="A17" s="278">
        <v>13</v>
      </c>
      <c r="B17" s="268" t="s">
        <v>85</v>
      </c>
      <c r="C17" s="283"/>
      <c r="D17" s="312">
        <f>投入係数表!V17</f>
        <v>4.7729575521525736E-2</v>
      </c>
      <c r="E17" s="302">
        <f t="shared" si="12"/>
        <v>4.7729575521525733</v>
      </c>
      <c r="F17" s="312">
        <f>分析係数表!C20</f>
        <v>4.9598906854145253E-2</v>
      </c>
      <c r="G17" s="302">
        <f t="shared" si="10"/>
        <v>0.23673347704800463</v>
      </c>
      <c r="H17" s="302">
        <v>0.25648144110271365</v>
      </c>
      <c r="I17" s="302">
        <f t="shared" si="11"/>
        <v>0.25648144110271365</v>
      </c>
      <c r="J17" s="312">
        <f>分析係数表!G20</f>
        <v>0.11671945764775135</v>
      </c>
      <c r="K17" s="304">
        <f t="shared" si="9"/>
        <v>2.9936374702222417E-2</v>
      </c>
      <c r="L17" s="49"/>
      <c r="M17" s="50"/>
      <c r="N17" s="314">
        <f>分析係数表!I20</f>
        <v>7.0439320449493942E-4</v>
      </c>
      <c r="O17" s="306">
        <f t="shared" si="7"/>
        <v>9.6356066260018646E-3</v>
      </c>
      <c r="P17" s="312">
        <f>分析係数表!C20</f>
        <v>4.9598906854145253E-2</v>
      </c>
      <c r="Q17" s="306">
        <f t="shared" si="8"/>
        <v>4.7791555552625128E-4</v>
      </c>
      <c r="R17" s="306">
        <v>1.0945343395307053E-3</v>
      </c>
      <c r="S17" s="307">
        <f t="shared" si="3"/>
        <v>0.25757597544224436</v>
      </c>
      <c r="T17" s="312">
        <f>分析係数表!F20</f>
        <v>0.2109583665362576</v>
      </c>
      <c r="U17" s="309">
        <f t="shared" si="5"/>
        <v>5.4337807038279076E-2</v>
      </c>
      <c r="V17" s="316">
        <f>分析係数表!D20</f>
        <v>3.0797631013066269E-2</v>
      </c>
      <c r="W17" s="297">
        <f t="shared" si="6"/>
        <v>0</v>
      </c>
      <c r="X17" s="312">
        <f>分析係数表!E20</f>
        <v>2.9972730221401771E-2</v>
      </c>
      <c r="Y17" s="298">
        <f t="shared" si="4"/>
        <v>0</v>
      </c>
    </row>
    <row r="18" spans="1:25">
      <c r="A18" s="278">
        <v>14</v>
      </c>
      <c r="B18" s="268" t="s">
        <v>86</v>
      </c>
      <c r="C18" s="283"/>
      <c r="D18" s="312">
        <f>投入係数表!V18</f>
        <v>2.3407277526666138E-2</v>
      </c>
      <c r="E18" s="302">
        <f t="shared" si="12"/>
        <v>2.3407277526666137</v>
      </c>
      <c r="F18" s="312">
        <f>分析係数表!C21</f>
        <v>0.28411166756853934</v>
      </c>
      <c r="G18" s="302">
        <f t="shared" si="10"/>
        <v>0.66502806513407109</v>
      </c>
      <c r="H18" s="302">
        <v>0.73430204536737798</v>
      </c>
      <c r="I18" s="302">
        <f t="shared" si="11"/>
        <v>0.73430204536737798</v>
      </c>
      <c r="J18" s="312">
        <f>分析係数表!G21</f>
        <v>0.29005387701730417</v>
      </c>
      <c r="K18" s="304">
        <f t="shared" si="9"/>
        <v>0.21298715516054437</v>
      </c>
      <c r="L18" s="49"/>
      <c r="M18" s="50"/>
      <c r="N18" s="314">
        <f>分析係数表!I21</f>
        <v>2.3737267060065176E-3</v>
      </c>
      <c r="O18" s="306">
        <f t="shared" si="7"/>
        <v>3.2470921966252876E-2</v>
      </c>
      <c r="P18" s="312">
        <f>分析係数表!C21</f>
        <v>0.28411166756853934</v>
      </c>
      <c r="Q18" s="306">
        <f t="shared" si="8"/>
        <v>9.2253677873200182E-3</v>
      </c>
      <c r="R18" s="306">
        <v>1.7767035157237768E-2</v>
      </c>
      <c r="S18" s="307">
        <f t="shared" si="3"/>
        <v>0.75206908052461574</v>
      </c>
      <c r="T18" s="312">
        <f>分析係数表!F21</f>
        <v>0.45791147145628314</v>
      </c>
      <c r="U18" s="309">
        <f t="shared" si="5"/>
        <v>0.34438105929980067</v>
      </c>
      <c r="V18" s="316">
        <f>分析係数表!D21</f>
        <v>5.9847590028896828E-2</v>
      </c>
      <c r="W18" s="297">
        <f t="shared" si="6"/>
        <v>0</v>
      </c>
      <c r="X18" s="312">
        <f>分析係数表!E21</f>
        <v>5.4782163530779596E-2</v>
      </c>
      <c r="Y18" s="298">
        <f t="shared" si="4"/>
        <v>0</v>
      </c>
    </row>
    <row r="19" spans="1:25">
      <c r="A19" s="278">
        <v>15</v>
      </c>
      <c r="B19" s="268" t="s">
        <v>70</v>
      </c>
      <c r="C19" s="283"/>
      <c r="D19" s="312">
        <f>投入係数表!V19</f>
        <v>1.4132515084663347E-3</v>
      </c>
      <c r="E19" s="302">
        <f t="shared" si="12"/>
        <v>0.14132515084663347</v>
      </c>
      <c r="F19" s="312">
        <f>分析係数表!C22</f>
        <v>0.28280144764930404</v>
      </c>
      <c r="G19" s="302">
        <f t="shared" si="10"/>
        <v>3.996695724868421E-2</v>
      </c>
      <c r="H19" s="302">
        <v>6.2503607496170038E-2</v>
      </c>
      <c r="I19" s="302">
        <f t="shared" si="11"/>
        <v>6.2503607496170038E-2</v>
      </c>
      <c r="J19" s="312">
        <f>分析係数表!G22</f>
        <v>0.21325815420745545</v>
      </c>
      <c r="K19" s="304">
        <f t="shared" si="9"/>
        <v>1.3329403965940498E-2</v>
      </c>
      <c r="L19" s="49"/>
      <c r="M19" s="50"/>
      <c r="N19" s="314">
        <f>分析係数表!I22</f>
        <v>5.2408897921031505E-5</v>
      </c>
      <c r="O19" s="306">
        <f t="shared" si="7"/>
        <v>7.1691708671640724E-4</v>
      </c>
      <c r="P19" s="312">
        <f>分析係数表!C22</f>
        <v>0.28280144764930404</v>
      </c>
      <c r="Q19" s="306">
        <f t="shared" si="8"/>
        <v>2.027451899679216E-4</v>
      </c>
      <c r="R19" s="306">
        <v>3.0561235682388969E-3</v>
      </c>
      <c r="S19" s="307">
        <f t="shared" si="3"/>
        <v>6.5559731064408933E-2</v>
      </c>
      <c r="T19" s="312">
        <f>分析係数表!F22</f>
        <v>0.43073258580094059</v>
      </c>
      <c r="U19" s="309">
        <f t="shared" si="5"/>
        <v>2.8238712485787111E-2</v>
      </c>
      <c r="V19" s="316">
        <f>分析係数表!D22</f>
        <v>2.2938556731137788E-2</v>
      </c>
      <c r="W19" s="297">
        <f t="shared" si="6"/>
        <v>0</v>
      </c>
      <c r="X19" s="312">
        <f>分析係数表!E22</f>
        <v>2.2183368519679003E-2</v>
      </c>
      <c r="Y19" s="298">
        <f t="shared" si="4"/>
        <v>0</v>
      </c>
    </row>
    <row r="20" spans="1:25">
      <c r="A20" s="278">
        <v>16</v>
      </c>
      <c r="B20" s="268" t="s">
        <v>71</v>
      </c>
      <c r="C20" s="283"/>
      <c r="D20" s="312">
        <f>投入係数表!V20</f>
        <v>5.1020774797174459E-4</v>
      </c>
      <c r="E20" s="302">
        <f t="shared" si="12"/>
        <v>5.1020774797174456E-2</v>
      </c>
      <c r="F20" s="312">
        <f>分析係数表!C23</f>
        <v>0.31843177703160996</v>
      </c>
      <c r="G20" s="302">
        <f t="shared" si="10"/>
        <v>1.624663598419384E-2</v>
      </c>
      <c r="H20" s="302">
        <v>4.4327439855936353E-2</v>
      </c>
      <c r="I20" s="302">
        <f t="shared" si="11"/>
        <v>4.4327439855936353E-2</v>
      </c>
      <c r="J20" s="312">
        <f>分析係数表!G23</f>
        <v>0.24379890925547271</v>
      </c>
      <c r="K20" s="304">
        <f t="shared" si="9"/>
        <v>1.0806981486964851E-2</v>
      </c>
      <c r="L20" s="49"/>
      <c r="M20" s="50"/>
      <c r="N20" s="314">
        <f>分析係数表!I23</f>
        <v>7.2227388731505603E-6</v>
      </c>
      <c r="O20" s="306">
        <f t="shared" si="7"/>
        <v>9.880201867352168E-5</v>
      </c>
      <c r="P20" s="312">
        <f>分析係数表!C23</f>
        <v>0.31843177703160996</v>
      </c>
      <c r="Q20" s="306">
        <f t="shared" si="8"/>
        <v>3.1461702380519817E-5</v>
      </c>
      <c r="R20" s="306">
        <v>3.0143228082520029E-3</v>
      </c>
      <c r="S20" s="307">
        <f t="shared" si="3"/>
        <v>4.7341762664188353E-2</v>
      </c>
      <c r="T20" s="312">
        <f>分析係数表!F23</f>
        <v>0.43764444987651224</v>
      </c>
      <c r="U20" s="309">
        <f t="shared" si="5"/>
        <v>2.0718859677353117E-2</v>
      </c>
      <c r="V20" s="316">
        <f>分析係数表!D23</f>
        <v>3.7770855561684982E-2</v>
      </c>
      <c r="W20" s="297">
        <f t="shared" si="6"/>
        <v>0</v>
      </c>
      <c r="X20" s="312">
        <f>分析係数表!E23</f>
        <v>3.6503495425501575E-2</v>
      </c>
      <c r="Y20" s="298">
        <f t="shared" si="4"/>
        <v>0</v>
      </c>
    </row>
    <row r="21" spans="1:25">
      <c r="A21" s="278">
        <v>17</v>
      </c>
      <c r="B21" s="268" t="s">
        <v>72</v>
      </c>
      <c r="C21" s="283"/>
      <c r="D21" s="312">
        <f>投入係数表!V21</f>
        <v>2.4432483705689176E-4</v>
      </c>
      <c r="E21" s="302">
        <f t="shared" si="12"/>
        <v>2.4432483705689175E-2</v>
      </c>
      <c r="F21" s="312">
        <f>分析係数表!C24</f>
        <v>6.5709335168878003E-2</v>
      </c>
      <c r="G21" s="302">
        <f t="shared" si="10"/>
        <v>1.6054422608252805E-3</v>
      </c>
      <c r="H21" s="302">
        <v>3.2518101020394268E-3</v>
      </c>
      <c r="I21" s="302">
        <f t="shared" si="11"/>
        <v>3.2518101020394268E-3</v>
      </c>
      <c r="J21" s="312">
        <f>分析係数表!G24</f>
        <v>0.24633125110096343</v>
      </c>
      <c r="K21" s="304">
        <f t="shared" si="9"/>
        <v>8.0102245077812357E-4</v>
      </c>
      <c r="L21" s="49"/>
      <c r="M21" s="50"/>
      <c r="N21" s="314">
        <f>分析係数表!I24</f>
        <v>2.8080599423907303E-4</v>
      </c>
      <c r="O21" s="306">
        <f t="shared" si="7"/>
        <v>3.8412297015998432E-3</v>
      </c>
      <c r="P21" s="312">
        <f>分析係数表!C24</f>
        <v>6.5709335168878003E-2</v>
      </c>
      <c r="Q21" s="306">
        <f t="shared" si="8"/>
        <v>2.5240464992307333E-4</v>
      </c>
      <c r="R21" s="306">
        <v>1.1557669588983046E-3</v>
      </c>
      <c r="S21" s="307">
        <f t="shared" si="3"/>
        <v>4.4075770609377316E-3</v>
      </c>
      <c r="T21" s="312">
        <f>分析係数表!F24</f>
        <v>0.36721364788140759</v>
      </c>
      <c r="U21" s="309">
        <f t="shared" si="5"/>
        <v>1.6185224508653575E-3</v>
      </c>
      <c r="V21" s="316">
        <f>分析係数表!D24</f>
        <v>3.9309475738153632E-2</v>
      </c>
      <c r="W21" s="297">
        <f t="shared" si="6"/>
        <v>0</v>
      </c>
      <c r="X21" s="312">
        <f>分析係数表!E24</f>
        <v>3.8550657867992791E-2</v>
      </c>
      <c r="Y21" s="298">
        <f t="shared" si="4"/>
        <v>0</v>
      </c>
    </row>
    <row r="22" spans="1:25">
      <c r="A22" s="278">
        <v>18</v>
      </c>
      <c r="B22" s="268" t="s">
        <v>87</v>
      </c>
      <c r="C22" s="283"/>
      <c r="D22" s="312">
        <f>投入係数表!V22</f>
        <v>0.32519396278118318</v>
      </c>
      <c r="E22" s="302">
        <f t="shared" si="12"/>
        <v>32.519396278118315</v>
      </c>
      <c r="F22" s="312">
        <f>分析係数表!C25</f>
        <v>0.13092441386923714</v>
      </c>
      <c r="G22" s="302">
        <f t="shared" si="10"/>
        <v>4.2575828970940925</v>
      </c>
      <c r="H22" s="302">
        <v>4.4873531716601631</v>
      </c>
      <c r="I22" s="302">
        <f t="shared" si="11"/>
        <v>4.4873531716601631</v>
      </c>
      <c r="J22" s="312">
        <f>分析係数表!G25</f>
        <v>0.2605848403511512</v>
      </c>
      <c r="K22" s="304">
        <f t="shared" si="9"/>
        <v>1.1693362098362956</v>
      </c>
      <c r="L22" s="49"/>
      <c r="M22" s="50"/>
      <c r="N22" s="314">
        <f>分析係数表!I25</f>
        <v>9.8123550057191766E-5</v>
      </c>
      <c r="O22" s="306">
        <f t="shared" si="7"/>
        <v>1.3422615707597947E-3</v>
      </c>
      <c r="P22" s="312">
        <f>分析係数表!C25</f>
        <v>0.13092441386923714</v>
      </c>
      <c r="Q22" s="306">
        <f t="shared" si="8"/>
        <v>1.757348094109277E-4</v>
      </c>
      <c r="R22" s="306">
        <v>4.5034195303461297E-3</v>
      </c>
      <c r="S22" s="307">
        <f t="shared" si="3"/>
        <v>4.4918565911905093</v>
      </c>
      <c r="T22" s="312">
        <f>分析係数表!F25</f>
        <v>0.33318683873123567</v>
      </c>
      <c r="U22" s="309">
        <f t="shared" si="5"/>
        <v>1.4966274976528302</v>
      </c>
      <c r="V22" s="316">
        <f>分析係数表!D25</f>
        <v>4.284059086963312E-2</v>
      </c>
      <c r="W22" s="297">
        <f t="shared" si="6"/>
        <v>0</v>
      </c>
      <c r="X22" s="312">
        <f>分析係数表!E25</f>
        <v>4.249917369780222E-2</v>
      </c>
      <c r="Y22" s="298">
        <f t="shared" si="4"/>
        <v>0</v>
      </c>
    </row>
    <row r="23" spans="1:25">
      <c r="A23" s="278">
        <v>19</v>
      </c>
      <c r="B23" s="268" t="s">
        <v>88</v>
      </c>
      <c r="C23" s="283"/>
      <c r="D23" s="312">
        <f>投入係数表!V23</f>
        <v>2.9604026090060052E-2</v>
      </c>
      <c r="E23" s="302">
        <f t="shared" si="12"/>
        <v>2.9604026090060054</v>
      </c>
      <c r="F23" s="312">
        <f>分析係数表!C26</f>
        <v>0.15308736674872969</v>
      </c>
      <c r="G23" s="302">
        <f t="shared" si="10"/>
        <v>0.4532002399287986</v>
      </c>
      <c r="H23" s="302">
        <v>0.48400205510365146</v>
      </c>
      <c r="I23" s="302">
        <f t="shared" si="11"/>
        <v>0.48400205510365146</v>
      </c>
      <c r="J23" s="312">
        <f>分析係数表!G26</f>
        <v>0.20415569699579933</v>
      </c>
      <c r="K23" s="304">
        <f t="shared" si="9"/>
        <v>9.8811776907085244E-2</v>
      </c>
      <c r="L23" s="49"/>
      <c r="M23" s="50"/>
      <c r="N23" s="314">
        <f>分析係数表!I26</f>
        <v>8.8175548492147558E-3</v>
      </c>
      <c r="O23" s="306">
        <f t="shared" si="7"/>
        <v>0.12061798635770196</v>
      </c>
      <c r="P23" s="312">
        <f>分析係数表!C26</f>
        <v>0.15308736674872969</v>
      </c>
      <c r="Q23" s="306">
        <f t="shared" si="8"/>
        <v>1.8465089914034796E-2</v>
      </c>
      <c r="R23" s="306">
        <v>2.0275785311474417E-2</v>
      </c>
      <c r="S23" s="307">
        <f t="shared" si="3"/>
        <v>0.50427784041512591</v>
      </c>
      <c r="T23" s="312">
        <f>分析係数表!F26</f>
        <v>0.33811565690794865</v>
      </c>
      <c r="U23" s="309">
        <f t="shared" si="5"/>
        <v>0.170504233276082</v>
      </c>
      <c r="V23" s="316">
        <f>分析係数表!D26</f>
        <v>3.3929737559631502E-2</v>
      </c>
      <c r="W23" s="297">
        <f t="shared" si="6"/>
        <v>0</v>
      </c>
      <c r="X23" s="312">
        <f>分析係数表!E26</f>
        <v>3.3531988342571602E-2</v>
      </c>
      <c r="Y23" s="298">
        <f t="shared" si="4"/>
        <v>0</v>
      </c>
    </row>
    <row r="24" spans="1:25">
      <c r="A24" s="278">
        <v>20</v>
      </c>
      <c r="B24" s="268" t="s">
        <v>89</v>
      </c>
      <c r="C24" s="282">
        <f>'データ入力（最終需要額等）'!C25</f>
        <v>100</v>
      </c>
      <c r="D24" s="312">
        <f>投入係数表!V24</f>
        <v>1.3545656407418852E-2</v>
      </c>
      <c r="E24" s="302">
        <f t="shared" si="12"/>
        <v>1.3545656407418851</v>
      </c>
      <c r="F24" s="312">
        <f>分析係数表!C27</f>
        <v>0.18884998044104273</v>
      </c>
      <c r="G24" s="302">
        <f t="shared" si="10"/>
        <v>0.25580969476021354</v>
      </c>
      <c r="H24" s="302">
        <v>0.25798348349518285</v>
      </c>
      <c r="I24" s="302">
        <f t="shared" si="11"/>
        <v>100.25798348349518</v>
      </c>
      <c r="J24" s="312">
        <f>分析係数表!G27</f>
        <v>0.16481626532719168</v>
      </c>
      <c r="K24" s="304">
        <f t="shared" si="9"/>
        <v>16.524146406984944</v>
      </c>
      <c r="L24" s="49"/>
      <c r="M24" s="50"/>
      <c r="N24" s="314">
        <f>分析係数表!I27</f>
        <v>2.2388024205688101E-2</v>
      </c>
      <c r="O24" s="306">
        <f t="shared" si="7"/>
        <v>0.3062525206132482</v>
      </c>
      <c r="P24" s="312">
        <f>分析係数表!C27</f>
        <v>0.18884998044104273</v>
      </c>
      <c r="Q24" s="306">
        <f t="shared" si="8"/>
        <v>5.7835782527831961E-2</v>
      </c>
      <c r="R24" s="306">
        <v>5.8341243931664302E-2</v>
      </c>
      <c r="S24" s="307">
        <f t="shared" si="3"/>
        <v>100.31632472742685</v>
      </c>
      <c r="T24" s="312">
        <f>分析係数表!F27</f>
        <v>0.29536956526946395</v>
      </c>
      <c r="U24" s="309">
        <f t="shared" si="5"/>
        <v>29.630389224170443</v>
      </c>
      <c r="V24" s="316">
        <f>分析係数表!D27</f>
        <v>2.042747265118797E-2</v>
      </c>
      <c r="W24" s="297">
        <f t="shared" si="6"/>
        <v>2</v>
      </c>
      <c r="X24" s="312">
        <f>分析係数表!E27</f>
        <v>2.035082172191522E-2</v>
      </c>
      <c r="Y24" s="298">
        <f t="shared" si="4"/>
        <v>2</v>
      </c>
    </row>
    <row r="25" spans="1:25">
      <c r="A25" s="278">
        <v>21</v>
      </c>
      <c r="B25" s="268" t="s">
        <v>90</v>
      </c>
      <c r="C25" s="283"/>
      <c r="D25" s="312">
        <f>投入係数表!V25</f>
        <v>0</v>
      </c>
      <c r="E25" s="302">
        <f t="shared" si="12"/>
        <v>0</v>
      </c>
      <c r="F25" s="312">
        <f>分析係数表!C28</f>
        <v>0.2115566871254172</v>
      </c>
      <c r="G25" s="302">
        <f t="shared" si="10"/>
        <v>0</v>
      </c>
      <c r="H25" s="302">
        <v>2.5377282769329917E-2</v>
      </c>
      <c r="I25" s="302">
        <f t="shared" si="11"/>
        <v>2.5377282769329917E-2</v>
      </c>
      <c r="J25" s="312">
        <f>分析係数表!G28</f>
        <v>0.18177207604774032</v>
      </c>
      <c r="K25" s="304">
        <f t="shared" si="9"/>
        <v>4.6128813734316477E-3</v>
      </c>
      <c r="L25" s="49"/>
      <c r="M25" s="50"/>
      <c r="N25" s="314">
        <f>分析係数表!I28</f>
        <v>7.2231792840574596E-3</v>
      </c>
      <c r="O25" s="306">
        <f t="shared" si="7"/>
        <v>9.8808043186855432E-2</v>
      </c>
      <c r="P25" s="312">
        <f>分析係数表!C28</f>
        <v>0.2115566871254172</v>
      </c>
      <c r="Q25" s="306">
        <f t="shared" si="8"/>
        <v>2.0903502277956284E-2</v>
      </c>
      <c r="R25" s="306">
        <v>2.7288396924627166E-2</v>
      </c>
      <c r="S25" s="307">
        <f t="shared" si="3"/>
        <v>5.2665679693957079E-2</v>
      </c>
      <c r="T25" s="312">
        <f>分析係数表!F28</f>
        <v>0.29628808224417325</v>
      </c>
      <c r="U25" s="309">
        <f t="shared" si="5"/>
        <v>1.560421323660844E-2</v>
      </c>
      <c r="V25" s="316">
        <f>分析係数表!D28</f>
        <v>3.0551159487848582E-2</v>
      </c>
      <c r="W25" s="297">
        <f t="shared" si="6"/>
        <v>0</v>
      </c>
      <c r="X25" s="312">
        <f>分析係数表!E28</f>
        <v>3.018459578819983E-2</v>
      </c>
      <c r="Y25" s="298">
        <f t="shared" si="4"/>
        <v>0</v>
      </c>
    </row>
    <row r="26" spans="1:25">
      <c r="A26" s="278">
        <v>22</v>
      </c>
      <c r="B26" s="268" t="s">
        <v>64</v>
      </c>
      <c r="C26" s="283"/>
      <c r="D26" s="312">
        <f>投入係数表!V26</f>
        <v>5.3990998306493532E-3</v>
      </c>
      <c r="E26" s="302">
        <f t="shared" si="12"/>
        <v>0.53990998306493532</v>
      </c>
      <c r="F26" s="312">
        <f>分析係数表!C29</f>
        <v>0.4024048564090591</v>
      </c>
      <c r="G26" s="302">
        <f t="shared" si="10"/>
        <v>0.21726239920906282</v>
      </c>
      <c r="H26" s="302">
        <v>0.28492420635109816</v>
      </c>
      <c r="I26" s="302">
        <f t="shared" si="11"/>
        <v>0.28492420635109816</v>
      </c>
      <c r="J26" s="312">
        <f>分析係数表!G29</f>
        <v>0.28848634430593861</v>
      </c>
      <c r="K26" s="304">
        <f t="shared" si="9"/>
        <v>8.2196742694499211E-2</v>
      </c>
      <c r="L26" s="49"/>
      <c r="M26" s="50"/>
      <c r="N26" s="314">
        <f>分析係数表!I29</f>
        <v>7.7130042947109994E-3</v>
      </c>
      <c r="O26" s="306">
        <f t="shared" si="7"/>
        <v>0.10550850691665364</v>
      </c>
      <c r="P26" s="312">
        <f>分析係数表!C29</f>
        <v>0.4024048564090591</v>
      </c>
      <c r="Q26" s="306">
        <f t="shared" si="8"/>
        <v>4.2457135575730227E-2</v>
      </c>
      <c r="R26" s="306">
        <v>6.8970459085915398E-2</v>
      </c>
      <c r="S26" s="307">
        <f t="shared" si="3"/>
        <v>0.35389466543701353</v>
      </c>
      <c r="T26" s="312">
        <f>分析係数表!F29</f>
        <v>0.40202182464221792</v>
      </c>
      <c r="U26" s="309">
        <f t="shared" si="5"/>
        <v>0.14227337913013544</v>
      </c>
      <c r="V26" s="316">
        <f>分析係数表!D29</f>
        <v>7.9194780809421356E-2</v>
      </c>
      <c r="W26" s="297">
        <f t="shared" si="6"/>
        <v>0</v>
      </c>
      <c r="X26" s="312">
        <f>分析係数表!E29</f>
        <v>6.5944675090492746E-2</v>
      </c>
      <c r="Y26" s="298">
        <f t="shared" si="4"/>
        <v>0</v>
      </c>
    </row>
    <row r="27" spans="1:25">
      <c r="A27" s="278">
        <v>23</v>
      </c>
      <c r="B27" s="268" t="s">
        <v>91</v>
      </c>
      <c r="C27" s="283"/>
      <c r="D27" s="312">
        <f>投入係数表!V27</f>
        <v>2.4863645182848395E-3</v>
      </c>
      <c r="E27" s="302">
        <f t="shared" si="12"/>
        <v>0.24863645182848396</v>
      </c>
      <c r="F27" s="312">
        <f>分析係数表!C30</f>
        <v>1</v>
      </c>
      <c r="G27" s="302">
        <f t="shared" si="10"/>
        <v>0.24863645182848396</v>
      </c>
      <c r="H27" s="302">
        <v>0.36961382641962287</v>
      </c>
      <c r="I27" s="302">
        <f t="shared" si="11"/>
        <v>0.36961382641962287</v>
      </c>
      <c r="J27" s="312">
        <f>分析係数表!G30</f>
        <v>0.33838967095036887</v>
      </c>
      <c r="K27" s="304">
        <f t="shared" si="9"/>
        <v>0.12507350110084295</v>
      </c>
      <c r="L27" s="49"/>
      <c r="M27" s="50"/>
      <c r="N27" s="314">
        <f>分析係数表!I30</f>
        <v>0</v>
      </c>
      <c r="O27" s="306">
        <f t="shared" si="7"/>
        <v>0</v>
      </c>
      <c r="P27" s="312">
        <f>分析係数表!C30</f>
        <v>1</v>
      </c>
      <c r="Q27" s="306">
        <f t="shared" si="8"/>
        <v>0</v>
      </c>
      <c r="R27" s="306">
        <v>9.5290262427482952E-2</v>
      </c>
      <c r="S27" s="307">
        <f t="shared" si="3"/>
        <v>0.46490408884710582</v>
      </c>
      <c r="T27" s="312">
        <f>分析係数表!F30</f>
        <v>0.46362091424568164</v>
      </c>
      <c r="U27" s="309">
        <f t="shared" si="5"/>
        <v>0.21553925870785082</v>
      </c>
      <c r="V27" s="316">
        <f>分析係数表!D30</f>
        <v>7.3824536053885614E-2</v>
      </c>
      <c r="W27" s="297">
        <f t="shared" si="6"/>
        <v>0</v>
      </c>
      <c r="X27" s="312">
        <f>分析係数表!E30</f>
        <v>5.6949248710145881E-2</v>
      </c>
      <c r="Y27" s="298">
        <f t="shared" si="4"/>
        <v>0</v>
      </c>
    </row>
    <row r="28" spans="1:25">
      <c r="A28" s="278">
        <v>24</v>
      </c>
      <c r="B28" s="268" t="s">
        <v>92</v>
      </c>
      <c r="C28" s="283"/>
      <c r="D28" s="312">
        <f>投入係数表!V28</f>
        <v>4.6876833933366391E-3</v>
      </c>
      <c r="E28" s="302">
        <f t="shared" si="12"/>
        <v>0.46876833933366391</v>
      </c>
      <c r="F28" s="312">
        <f>分析係数表!C31</f>
        <v>0.99932498158227889</v>
      </c>
      <c r="G28" s="302">
        <f t="shared" si="10"/>
        <v>0.46845191207096915</v>
      </c>
      <c r="H28" s="302">
        <v>0.95918197418263973</v>
      </c>
      <c r="I28" s="302">
        <f t="shared" si="11"/>
        <v>0.95918197418263973</v>
      </c>
      <c r="J28" s="312">
        <f>分析係数表!G31</f>
        <v>7.0262508387801376E-2</v>
      </c>
      <c r="K28" s="304">
        <f t="shared" si="9"/>
        <v>6.7394531506435609E-2</v>
      </c>
      <c r="L28" s="49"/>
      <c r="M28" s="50"/>
      <c r="N28" s="314">
        <f>分析係数表!I31</f>
        <v>3.314462019579964E-2</v>
      </c>
      <c r="O28" s="306">
        <f t="shared" si="7"/>
        <v>0.45339523427679046</v>
      </c>
      <c r="P28" s="312">
        <f>分析係数表!C31</f>
        <v>0.99932498158227889</v>
      </c>
      <c r="Q28" s="306">
        <f t="shared" si="8"/>
        <v>0.45308918414314664</v>
      </c>
      <c r="R28" s="306">
        <v>0.62727512304741395</v>
      </c>
      <c r="S28" s="307">
        <f t="shared" si="3"/>
        <v>1.5864570972300536</v>
      </c>
      <c r="T28" s="312">
        <f>分析係数表!F31</f>
        <v>0.39948542779773355</v>
      </c>
      <c r="U28" s="309">
        <f t="shared" si="5"/>
        <v>0.63376649216969849</v>
      </c>
      <c r="V28" s="316">
        <f>分析係数表!D31</f>
        <v>2.9145126840892164E-3</v>
      </c>
      <c r="W28" s="297">
        <f t="shared" si="6"/>
        <v>0</v>
      </c>
      <c r="X28" s="312">
        <f>分析係数表!E31</f>
        <v>2.9145126840892164E-3</v>
      </c>
      <c r="Y28" s="298">
        <f t="shared" si="4"/>
        <v>0</v>
      </c>
    </row>
    <row r="29" spans="1:25">
      <c r="A29" s="278">
        <v>25</v>
      </c>
      <c r="B29" s="268" t="s">
        <v>1</v>
      </c>
      <c r="C29" s="283"/>
      <c r="D29" s="312">
        <f>投入係数表!V29</f>
        <v>2.3474347089779795E-4</v>
      </c>
      <c r="E29" s="302">
        <f t="shared" si="12"/>
        <v>2.3474347089779794E-2</v>
      </c>
      <c r="F29" s="312">
        <f>分析係数表!C32</f>
        <v>0.9998360837770528</v>
      </c>
      <c r="G29" s="302">
        <f t="shared" si="10"/>
        <v>2.3470499263468687E-2</v>
      </c>
      <c r="H29" s="302">
        <v>6.2911254168769762E-2</v>
      </c>
      <c r="I29" s="302">
        <f t="shared" si="11"/>
        <v>6.2911254168769762E-2</v>
      </c>
      <c r="J29" s="312">
        <f>分析係数表!G32</f>
        <v>0.11380414292785156</v>
      </c>
      <c r="K29" s="304">
        <f t="shared" si="9"/>
        <v>7.1595613611930712E-3</v>
      </c>
      <c r="L29" s="49"/>
      <c r="M29" s="50"/>
      <c r="N29" s="314">
        <f>分析係数表!I32</f>
        <v>7.2296973654795713E-3</v>
      </c>
      <c r="O29" s="306">
        <f t="shared" si="7"/>
        <v>9.889720598419495E-2</v>
      </c>
      <c r="P29" s="312">
        <f>分析係数表!C32</f>
        <v>0.9998360837770528</v>
      </c>
      <c r="Q29" s="306">
        <f t="shared" si="8"/>
        <v>9.8880995127729993E-2</v>
      </c>
      <c r="R29" s="306">
        <v>0.13353198524422302</v>
      </c>
      <c r="S29" s="307">
        <f t="shared" si="3"/>
        <v>0.1964432394129928</v>
      </c>
      <c r="T29" s="312">
        <f>分析係数表!F32</f>
        <v>0.44272670787830282</v>
      </c>
      <c r="U29" s="309">
        <f t="shared" si="5"/>
        <v>8.6970668670263568E-2</v>
      </c>
      <c r="V29" s="316">
        <f>分析係数表!D32</f>
        <v>2.1120085933633119E-2</v>
      </c>
      <c r="W29" s="297">
        <f t="shared" si="6"/>
        <v>0</v>
      </c>
      <c r="X29" s="312">
        <f>分析係数表!E32</f>
        <v>2.1120085933633119E-2</v>
      </c>
      <c r="Y29" s="298">
        <f t="shared" si="4"/>
        <v>0</v>
      </c>
    </row>
    <row r="30" spans="1:25">
      <c r="A30" s="278">
        <v>26</v>
      </c>
      <c r="B30" s="268" t="s">
        <v>2</v>
      </c>
      <c r="C30" s="283"/>
      <c r="D30" s="312">
        <f>投入係数表!V30</f>
        <v>2.4911552013643864E-4</v>
      </c>
      <c r="E30" s="302">
        <f t="shared" si="12"/>
        <v>2.4911552013643864E-2</v>
      </c>
      <c r="F30" s="312">
        <f>分析係数表!C33</f>
        <v>0.99108509199615646</v>
      </c>
      <c r="G30" s="302">
        <f t="shared" si="10"/>
        <v>2.4689467819209266E-2</v>
      </c>
      <c r="H30" s="302">
        <v>9.0500623853222245E-2</v>
      </c>
      <c r="I30" s="302">
        <f t="shared" si="11"/>
        <v>9.0500623853222245E-2</v>
      </c>
      <c r="J30" s="312">
        <f>分析係数表!G33</f>
        <v>0.4529749017181946</v>
      </c>
      <c r="K30" s="304">
        <f t="shared" si="9"/>
        <v>4.0994511195348644E-2</v>
      </c>
      <c r="L30" s="49"/>
      <c r="M30" s="50"/>
      <c r="N30" s="314">
        <f>分析係数表!I33</f>
        <v>7.7168799106917146E-4</v>
      </c>
      <c r="O30" s="306">
        <f t="shared" si="7"/>
        <v>1.0556152263399066E-2</v>
      </c>
      <c r="P30" s="312">
        <f>分析係数表!C33</f>
        <v>0.99108509199615646</v>
      </c>
      <c r="Q30" s="306">
        <f t="shared" si="8"/>
        <v>1.0462045137096298E-2</v>
      </c>
      <c r="R30" s="306">
        <v>6.3656295419421249E-2</v>
      </c>
      <c r="S30" s="307">
        <f t="shared" si="3"/>
        <v>0.15415691927264349</v>
      </c>
      <c r="T30" s="312">
        <f>分析係数表!F33</f>
        <v>0.63278689994307047</v>
      </c>
      <c r="U30" s="309">
        <f t="shared" si="5"/>
        <v>9.7548479051310255E-2</v>
      </c>
      <c r="V30" s="316">
        <f>分析係数表!D33</f>
        <v>8.7702783269007503E-2</v>
      </c>
      <c r="W30" s="297">
        <f t="shared" si="6"/>
        <v>0</v>
      </c>
      <c r="X30" s="312">
        <f>分析係数表!E33</f>
        <v>8.4336323251883824E-2</v>
      </c>
      <c r="Y30" s="298">
        <f t="shared" si="4"/>
        <v>0</v>
      </c>
    </row>
    <row r="31" spans="1:25">
      <c r="A31" s="278">
        <v>27</v>
      </c>
      <c r="B31" s="268" t="s">
        <v>65</v>
      </c>
      <c r="C31" s="283"/>
      <c r="D31" s="312">
        <f>投入係数表!V31</f>
        <v>5.4793437722317637E-2</v>
      </c>
      <c r="E31" s="302">
        <f t="shared" si="12"/>
        <v>5.4793437722317639</v>
      </c>
      <c r="F31" s="312">
        <f>分析係数表!C34</f>
        <v>0.24606089914510665</v>
      </c>
      <c r="G31" s="302">
        <f t="shared" si="10"/>
        <v>1.3482522553204883</v>
      </c>
      <c r="H31" s="302">
        <v>1.509373844686648</v>
      </c>
      <c r="I31" s="302">
        <f t="shared" si="11"/>
        <v>1.509373844686648</v>
      </c>
      <c r="J31" s="312">
        <f>分析係数表!G34</f>
        <v>0.43749758717185111</v>
      </c>
      <c r="K31" s="304">
        <f t="shared" si="9"/>
        <v>0.66034741519070883</v>
      </c>
      <c r="L31" s="49"/>
      <c r="M31" s="50"/>
      <c r="N31" s="314">
        <f>分析係数表!I34</f>
        <v>0.137069350800852</v>
      </c>
      <c r="O31" s="306">
        <f t="shared" si="7"/>
        <v>1.8750128995714241</v>
      </c>
      <c r="P31" s="312">
        <f>分析係数表!C34</f>
        <v>0.24606089914510665</v>
      </c>
      <c r="Q31" s="306">
        <f t="shared" si="8"/>
        <v>0.46136735997721817</v>
      </c>
      <c r="R31" s="306">
        <v>0.51323706201693697</v>
      </c>
      <c r="S31" s="307">
        <f t="shared" si="3"/>
        <v>2.0226109067035849</v>
      </c>
      <c r="T31" s="312">
        <f>分析係数表!F34</f>
        <v>0.68044247766447119</v>
      </c>
      <c r="U31" s="309">
        <f t="shared" si="5"/>
        <v>1.37627037670857</v>
      </c>
      <c r="V31" s="316">
        <f>分析係数表!D34</f>
        <v>0.15389009392691583</v>
      </c>
      <c r="W31" s="297">
        <f t="shared" si="6"/>
        <v>0</v>
      </c>
      <c r="X31" s="312">
        <f>分析係数表!E34</f>
        <v>0.1433320704064108</v>
      </c>
      <c r="Y31" s="298">
        <f t="shared" si="4"/>
        <v>0</v>
      </c>
    </row>
    <row r="32" spans="1:25">
      <c r="A32" s="278">
        <v>28</v>
      </c>
      <c r="B32" s="268" t="s">
        <v>66</v>
      </c>
      <c r="C32" s="283"/>
      <c r="D32" s="312">
        <f>投入係数表!V32</f>
        <v>5.9428423601779259E-3</v>
      </c>
      <c r="E32" s="302">
        <f t="shared" si="12"/>
        <v>0.59428423601779257</v>
      </c>
      <c r="F32" s="312">
        <f>分析係数表!C35</f>
        <v>0.75377646979277246</v>
      </c>
      <c r="G32" s="302">
        <f t="shared" si="10"/>
        <v>0.44795747347898646</v>
      </c>
      <c r="H32" s="302">
        <v>0.69890036783097975</v>
      </c>
      <c r="I32" s="302">
        <f t="shared" si="11"/>
        <v>0.69890036783097975</v>
      </c>
      <c r="J32" s="312">
        <f>分析係数表!G35</f>
        <v>0.30282397072447498</v>
      </c>
      <c r="K32" s="304">
        <f t="shared" si="9"/>
        <v>0.2116437845273734</v>
      </c>
      <c r="L32" s="49"/>
      <c r="M32" s="50"/>
      <c r="N32" s="314">
        <f>分析係数表!I35</f>
        <v>5.7629969222324183E-2</v>
      </c>
      <c r="O32" s="306">
        <f t="shared" si="7"/>
        <v>0.78833769228802919</v>
      </c>
      <c r="P32" s="312">
        <f>分析係数表!C35</f>
        <v>0.75377646979277246</v>
      </c>
      <c r="Q32" s="306">
        <f t="shared" si="8"/>
        <v>0.59423040269745164</v>
      </c>
      <c r="R32" s="306">
        <v>0.92165082571789503</v>
      </c>
      <c r="S32" s="307">
        <f t="shared" si="3"/>
        <v>1.6205511935488748</v>
      </c>
      <c r="T32" s="312">
        <f>分析係数表!F35</f>
        <v>0.60548890850388704</v>
      </c>
      <c r="U32" s="309">
        <f t="shared" si="5"/>
        <v>0.98122577335657957</v>
      </c>
      <c r="V32" s="316">
        <f>分析係数表!D35</f>
        <v>4.0363234612300396E-2</v>
      </c>
      <c r="W32" s="297">
        <f t="shared" si="6"/>
        <v>0</v>
      </c>
      <c r="X32" s="312">
        <f>分析係数表!E35</f>
        <v>3.9154079363329694E-2</v>
      </c>
      <c r="Y32" s="298">
        <f t="shared" si="4"/>
        <v>0</v>
      </c>
    </row>
    <row r="33" spans="1:25">
      <c r="A33" s="278">
        <v>29</v>
      </c>
      <c r="B33" s="268" t="s">
        <v>93</v>
      </c>
      <c r="C33" s="283"/>
      <c r="D33" s="312">
        <f>投入係数表!V33</f>
        <v>2.4168996136314097E-3</v>
      </c>
      <c r="E33" s="302">
        <f t="shared" si="12"/>
        <v>0.24168996136314097</v>
      </c>
      <c r="F33" s="312">
        <f>分析係数表!C36</f>
        <v>0.99118010215945485</v>
      </c>
      <c r="G33" s="302">
        <f t="shared" si="10"/>
        <v>0.23955828059483275</v>
      </c>
      <c r="H33" s="302">
        <v>0.50057710198568905</v>
      </c>
      <c r="I33" s="302">
        <f t="shared" si="11"/>
        <v>0.50057710198568905</v>
      </c>
      <c r="J33" s="312">
        <f>分析係数表!G36</f>
        <v>5.8650173764370726E-2</v>
      </c>
      <c r="K33" s="304">
        <f t="shared" si="9"/>
        <v>2.9358934013925791E-2</v>
      </c>
      <c r="L33" s="49"/>
      <c r="M33" s="50"/>
      <c r="N33" s="314">
        <f>分析係数表!I36</f>
        <v>0.2375179181177472</v>
      </c>
      <c r="O33" s="306">
        <f t="shared" si="7"/>
        <v>3.2490790811227583</v>
      </c>
      <c r="P33" s="312">
        <f>分析係数表!C36</f>
        <v>0.99118010215945485</v>
      </c>
      <c r="Q33" s="306">
        <f t="shared" si="8"/>
        <v>3.2204225355514033</v>
      </c>
      <c r="R33" s="306">
        <v>3.5209684207708039</v>
      </c>
      <c r="S33" s="307">
        <f t="shared" si="3"/>
        <v>4.0215455227564929</v>
      </c>
      <c r="T33" s="312">
        <f>分析係数表!F36</f>
        <v>0.81306518983088305</v>
      </c>
      <c r="U33" s="309">
        <f t="shared" si="5"/>
        <v>3.2697786738735459</v>
      </c>
      <c r="V33" s="316">
        <f>分析係数表!D36</f>
        <v>1.5774342104513773E-2</v>
      </c>
      <c r="W33" s="297">
        <f t="shared" si="6"/>
        <v>0</v>
      </c>
      <c r="X33" s="312">
        <f>分析係数表!E36</f>
        <v>1.3229670821596217E-2</v>
      </c>
      <c r="Y33" s="298">
        <f t="shared" si="4"/>
        <v>0</v>
      </c>
    </row>
    <row r="34" spans="1:25">
      <c r="A34" s="278">
        <v>30</v>
      </c>
      <c r="B34" s="268" t="s">
        <v>94</v>
      </c>
      <c r="C34" s="283"/>
      <c r="D34" s="312">
        <f>投入係数表!V34</f>
        <v>1.8721989474869274E-2</v>
      </c>
      <c r="E34" s="302">
        <f t="shared" si="12"/>
        <v>1.8721989474869274</v>
      </c>
      <c r="F34" s="312">
        <f>分析係数表!C37</f>
        <v>0.58105140483022077</v>
      </c>
      <c r="G34" s="302">
        <f t="shared" si="10"/>
        <v>1.0878438285589398</v>
      </c>
      <c r="H34" s="302">
        <v>1.3967537197094131</v>
      </c>
      <c r="I34" s="302">
        <f t="shared" si="11"/>
        <v>1.3967537197094131</v>
      </c>
      <c r="J34" s="312">
        <f>分析係数表!G37</f>
        <v>0.40235165952905672</v>
      </c>
      <c r="K34" s="304">
        <f t="shared" si="9"/>
        <v>0.56198617707846532</v>
      </c>
      <c r="L34" s="49"/>
      <c r="M34" s="50"/>
      <c r="N34" s="314">
        <f>分析係数表!I37</f>
        <v>4.2719417558337268E-2</v>
      </c>
      <c r="O34" s="306">
        <f t="shared" si="7"/>
        <v>0.58437176886054443</v>
      </c>
      <c r="P34" s="312">
        <f>分析係数表!C37</f>
        <v>0.58105140483022077</v>
      </c>
      <c r="Q34" s="306">
        <f t="shared" si="8"/>
        <v>0.33955003723954041</v>
      </c>
      <c r="R34" s="306">
        <v>0.45851423045231954</v>
      </c>
      <c r="S34" s="307">
        <f t="shared" si="3"/>
        <v>1.8552679501617326</v>
      </c>
      <c r="T34" s="312">
        <f>分析係数表!F37</f>
        <v>0.63403708963374472</v>
      </c>
      <c r="U34" s="309">
        <f t="shared" si="5"/>
        <v>1.1763086916113084</v>
      </c>
      <c r="V34" s="316">
        <f>分析係数表!D37</f>
        <v>7.9200513574427991E-2</v>
      </c>
      <c r="W34" s="297">
        <f t="shared" si="6"/>
        <v>0</v>
      </c>
      <c r="X34" s="312">
        <f>分析係数表!E37</f>
        <v>7.3600662533244779E-2</v>
      </c>
      <c r="Y34" s="298">
        <f t="shared" si="4"/>
        <v>0</v>
      </c>
    </row>
    <row r="35" spans="1:25">
      <c r="A35" s="278">
        <v>31</v>
      </c>
      <c r="B35" s="268" t="s">
        <v>95</v>
      </c>
      <c r="C35" s="283"/>
      <c r="D35" s="312">
        <f>投入係数表!V35</f>
        <v>2.0080148127920819E-2</v>
      </c>
      <c r="E35" s="302">
        <f t="shared" si="12"/>
        <v>2.0080148127920818</v>
      </c>
      <c r="F35" s="312">
        <f>分析係数表!C38</f>
        <v>0.47456671407271833</v>
      </c>
      <c r="G35" s="302">
        <f t="shared" si="10"/>
        <v>0.95293699151608291</v>
      </c>
      <c r="H35" s="302">
        <v>1.2553957283549426</v>
      </c>
      <c r="I35" s="302">
        <f t="shared" si="11"/>
        <v>1.2553957283549426</v>
      </c>
      <c r="J35" s="312">
        <f>分析係数表!G38</f>
        <v>0.18003386475673192</v>
      </c>
      <c r="K35" s="304">
        <f t="shared" si="9"/>
        <v>0.22601374477483269</v>
      </c>
      <c r="L35" s="49"/>
      <c r="M35" s="50"/>
      <c r="N35" s="314">
        <f>分析係数表!I38</f>
        <v>5.150358926080905E-2</v>
      </c>
      <c r="O35" s="306">
        <f t="shared" si="7"/>
        <v>0.70453309710754808</v>
      </c>
      <c r="P35" s="312">
        <f>分析係数表!C38</f>
        <v>0.47456671407271833</v>
      </c>
      <c r="Q35" s="306">
        <f t="shared" si="8"/>
        <v>0.33434795684980445</v>
      </c>
      <c r="R35" s="306">
        <v>0.46716254370423532</v>
      </c>
      <c r="S35" s="307">
        <f t="shared" si="3"/>
        <v>1.7225582720591779</v>
      </c>
      <c r="T35" s="312">
        <f>分析係数表!F38</f>
        <v>0.4997199825516766</v>
      </c>
      <c r="U35" s="309">
        <f t="shared" si="5"/>
        <v>0.8607967896576586</v>
      </c>
      <c r="V35" s="316">
        <f>分析係数表!D38</f>
        <v>3.5590827435143364E-2</v>
      </c>
      <c r="W35" s="297">
        <f t="shared" si="6"/>
        <v>0</v>
      </c>
      <c r="X35" s="312">
        <f>分析係数表!E38</f>
        <v>3.1059891839156476E-2</v>
      </c>
      <c r="Y35" s="298">
        <f t="shared" si="4"/>
        <v>0</v>
      </c>
    </row>
    <row r="36" spans="1:25">
      <c r="A36" s="278">
        <v>32</v>
      </c>
      <c r="B36" s="268" t="s">
        <v>67</v>
      </c>
      <c r="C36" s="283"/>
      <c r="D36" s="312">
        <f>投入係数表!V36</f>
        <v>0</v>
      </c>
      <c r="E36" s="302">
        <f t="shared" si="12"/>
        <v>0</v>
      </c>
      <c r="F36" s="312">
        <f>分析係数表!C39</f>
        <v>1</v>
      </c>
      <c r="G36" s="302">
        <f t="shared" si="10"/>
        <v>0</v>
      </c>
      <c r="H36" s="302">
        <v>1.9560846202797216E-2</v>
      </c>
      <c r="I36" s="302">
        <f t="shared" si="11"/>
        <v>1.9560846202797216E-2</v>
      </c>
      <c r="J36" s="312">
        <f>分析係数表!G39</f>
        <v>0.33345520667958617</v>
      </c>
      <c r="K36" s="304">
        <f t="shared" si="9"/>
        <v>6.5226660133813437E-3</v>
      </c>
      <c r="L36" s="49"/>
      <c r="M36" s="50"/>
      <c r="N36" s="314">
        <f>分析係数表!I39</f>
        <v>5.0851604954235139E-3</v>
      </c>
      <c r="O36" s="306">
        <f t="shared" si="7"/>
        <v>6.9561440756826257E-2</v>
      </c>
      <c r="P36" s="312">
        <f>分析係数表!C39</f>
        <v>1</v>
      </c>
      <c r="Q36" s="306">
        <f t="shared" si="8"/>
        <v>6.9561440756826257E-2</v>
      </c>
      <c r="R36" s="306">
        <v>7.271149437839268E-2</v>
      </c>
      <c r="S36" s="307">
        <f t="shared" si="3"/>
        <v>9.2272340581189896E-2</v>
      </c>
      <c r="T36" s="312">
        <f>分析係数表!F39</f>
        <v>0.70859596344355691</v>
      </c>
      <c r="U36" s="309">
        <f t="shared" si="5"/>
        <v>6.5383808073320268E-2</v>
      </c>
      <c r="V36" s="316">
        <f>分析係数表!D39</f>
        <v>4.8027598057070089E-2</v>
      </c>
      <c r="W36" s="297">
        <f t="shared" si="6"/>
        <v>0</v>
      </c>
      <c r="X36" s="312">
        <f>分析係数表!E39</f>
        <v>4.8027598057070089E-2</v>
      </c>
      <c r="Y36" s="298">
        <f t="shared" si="4"/>
        <v>0</v>
      </c>
    </row>
    <row r="37" spans="1:25">
      <c r="A37" s="278">
        <v>33</v>
      </c>
      <c r="B37" s="268" t="s">
        <v>96</v>
      </c>
      <c r="C37" s="283"/>
      <c r="D37" s="312">
        <f>投入係数表!V37</f>
        <v>5.7320523046778624E-3</v>
      </c>
      <c r="E37" s="302">
        <f t="shared" si="12"/>
        <v>0.57320523046778626</v>
      </c>
      <c r="F37" s="312">
        <f>分析係数表!C40</f>
        <v>0.78927678494152065</v>
      </c>
      <c r="G37" s="302">
        <f t="shared" si="10"/>
        <v>0.45241758141527771</v>
      </c>
      <c r="H37" s="302">
        <v>0.48121408153794498</v>
      </c>
      <c r="I37" s="302">
        <f t="shared" si="11"/>
        <v>0.48121408153794498</v>
      </c>
      <c r="J37" s="312">
        <f>分析係数表!G40</f>
        <v>0.52314226927728547</v>
      </c>
      <c r="K37" s="304">
        <f t="shared" si="9"/>
        <v>0.25174342662394522</v>
      </c>
      <c r="L37" s="49"/>
      <c r="M37" s="50"/>
      <c r="N37" s="314">
        <f>分析係数表!I40</f>
        <v>3.428475595158087E-2</v>
      </c>
      <c r="O37" s="306">
        <f t="shared" si="7"/>
        <v>0.46899149439520588</v>
      </c>
      <c r="P37" s="312">
        <f>分析係数表!C40</f>
        <v>0.78927678494152065</v>
      </c>
      <c r="Q37" s="306">
        <f t="shared" si="8"/>
        <v>0.3701640988611673</v>
      </c>
      <c r="R37" s="306">
        <v>0.37783062016582741</v>
      </c>
      <c r="S37" s="307">
        <f t="shared" si="3"/>
        <v>0.85904470170377234</v>
      </c>
      <c r="T37" s="312">
        <f>分析係数表!F40</f>
        <v>0.70623799726049996</v>
      </c>
      <c r="U37" s="309">
        <f t="shared" si="5"/>
        <v>0.60669000968851583</v>
      </c>
      <c r="V37" s="316">
        <f>分析係数表!D40</f>
        <v>9.0697433955161888E-2</v>
      </c>
      <c r="W37" s="297">
        <f t="shared" si="6"/>
        <v>0</v>
      </c>
      <c r="X37" s="312">
        <f>分析係数表!E40</f>
        <v>9.0562666353757981E-2</v>
      </c>
      <c r="Y37" s="298">
        <f t="shared" si="4"/>
        <v>0</v>
      </c>
    </row>
    <row r="38" spans="1:25">
      <c r="A38" s="278">
        <v>34</v>
      </c>
      <c r="B38" s="268" t="s">
        <v>97</v>
      </c>
      <c r="C38" s="283"/>
      <c r="D38" s="312">
        <f>投入係数表!V38</f>
        <v>0</v>
      </c>
      <c r="E38" s="302">
        <f t="shared" si="12"/>
        <v>0</v>
      </c>
      <c r="F38" s="312">
        <f>分析係数表!C41</f>
        <v>0.99594790611943085</v>
      </c>
      <c r="G38" s="302">
        <f t="shared" si="10"/>
        <v>0</v>
      </c>
      <c r="H38" s="302">
        <v>2.5708695742562558E-3</v>
      </c>
      <c r="I38" s="302">
        <f t="shared" si="11"/>
        <v>2.5708695742562558E-3</v>
      </c>
      <c r="J38" s="312">
        <f>分析係数表!G41</f>
        <v>0.50896339569449323</v>
      </c>
      <c r="K38" s="304">
        <f t="shared" si="9"/>
        <v>1.3084785084011201E-3</v>
      </c>
      <c r="L38" s="49"/>
      <c r="M38" s="50"/>
      <c r="N38" s="314">
        <f>分析係数表!I41</f>
        <v>5.504775199299148E-2</v>
      </c>
      <c r="O38" s="306">
        <f t="shared" si="7"/>
        <v>0.75301476570957848</v>
      </c>
      <c r="P38" s="312">
        <f>分析係数表!C41</f>
        <v>0.99594790611943085</v>
      </c>
      <c r="Q38" s="306">
        <f t="shared" si="8"/>
        <v>0.74996347918546846</v>
      </c>
      <c r="R38" s="306">
        <v>0.76224061316319336</v>
      </c>
      <c r="S38" s="307">
        <f t="shared" si="3"/>
        <v>0.76481148273744959</v>
      </c>
      <c r="T38" s="312">
        <f>分析係数表!F41</f>
        <v>0.58132099287543681</v>
      </c>
      <c r="U38" s="309">
        <f t="shared" si="5"/>
        <v>0.44460097050746922</v>
      </c>
      <c r="V38" s="316">
        <f>分析係数表!D41</f>
        <v>0.12149342216939719</v>
      </c>
      <c r="W38" s="297">
        <f t="shared" si="6"/>
        <v>0</v>
      </c>
      <c r="X38" s="312">
        <f>分析係数表!E41</f>
        <v>0.11755967401821014</v>
      </c>
      <c r="Y38" s="298">
        <f t="shared" si="4"/>
        <v>0</v>
      </c>
    </row>
    <row r="39" spans="1:25">
      <c r="A39" s="278">
        <v>35</v>
      </c>
      <c r="B39" s="268" t="s">
        <v>3</v>
      </c>
      <c r="C39" s="283"/>
      <c r="D39" s="312">
        <f>投入係数表!V39</f>
        <v>3.3295247402850934E-4</v>
      </c>
      <c r="E39" s="302">
        <f>$C$24*D39</f>
        <v>3.3295247402850933E-2</v>
      </c>
      <c r="F39" s="312">
        <f>分析係数表!C42</f>
        <v>0.9655414908579466</v>
      </c>
      <c r="G39" s="302">
        <f>E39*F39</f>
        <v>3.2147942815832865E-2</v>
      </c>
      <c r="H39" s="302">
        <v>5.6634189550414119E-2</v>
      </c>
      <c r="I39" s="302">
        <f>C39+H39</f>
        <v>5.6634189550414119E-2</v>
      </c>
      <c r="J39" s="312">
        <f>分析係数表!G42</f>
        <v>0.53299358903562055</v>
      </c>
      <c r="K39" s="304">
        <f t="shared" si="9"/>
        <v>3.018565995059886E-2</v>
      </c>
      <c r="L39" s="49"/>
      <c r="M39" s="50"/>
      <c r="N39" s="314">
        <f>分析係数表!I42</f>
        <v>1.3420289237220641E-2</v>
      </c>
      <c r="O39" s="306">
        <f t="shared" si="7"/>
        <v>0.18358017520873704</v>
      </c>
      <c r="P39" s="312">
        <f>分析係数表!C42</f>
        <v>0.9655414908579466</v>
      </c>
      <c r="Q39" s="306">
        <f>O39*P39</f>
        <v>0.177254276063007</v>
      </c>
      <c r="R39" s="306">
        <v>0.19048687954031332</v>
      </c>
      <c r="S39" s="307">
        <f>I39+R39</f>
        <v>0.24712106909072745</v>
      </c>
      <c r="T39" s="312">
        <f>分析係数表!F42</f>
        <v>0.58706867988829459</v>
      </c>
      <c r="U39" s="309">
        <f>S39*T39</f>
        <v>0.14507703980367739</v>
      </c>
      <c r="V39" s="316">
        <f>分析係数表!D42</f>
        <v>0.12536880137580664</v>
      </c>
      <c r="W39" s="297">
        <f>ROUND(S39*V39,0)</f>
        <v>0</v>
      </c>
      <c r="X39" s="312">
        <f>分析係数表!E42</f>
        <v>0.11770088827882173</v>
      </c>
      <c r="Y39" s="298">
        <f>ROUND(S39*X39,0)</f>
        <v>0</v>
      </c>
    </row>
    <row r="40" spans="1:25">
      <c r="A40" s="278">
        <v>36</v>
      </c>
      <c r="B40" s="268" t="s">
        <v>98</v>
      </c>
      <c r="C40" s="283"/>
      <c r="D40" s="312">
        <f>投入係数表!V40</f>
        <v>4.7492436709088162E-2</v>
      </c>
      <c r="E40" s="302">
        <f>$C$24*D40</f>
        <v>4.7492436709088164</v>
      </c>
      <c r="F40" s="312">
        <f>分析係数表!C43</f>
        <v>0.68354347123018677</v>
      </c>
      <c r="G40" s="302">
        <f>E40*F40</f>
        <v>3.2463145045310071</v>
      </c>
      <c r="H40" s="302">
        <v>4.5684591846431424</v>
      </c>
      <c r="I40" s="302">
        <f>C40+H40</f>
        <v>4.5684591846431424</v>
      </c>
      <c r="J40" s="312">
        <f>分析係数表!G43</f>
        <v>0.37257380440005849</v>
      </c>
      <c r="K40" s="304">
        <f t="shared" si="9"/>
        <v>1.7020882186688848</v>
      </c>
      <c r="L40" s="49"/>
      <c r="M40" s="50"/>
      <c r="N40" s="314">
        <f>分析係数表!I43</f>
        <v>1.4147055315786071E-2</v>
      </c>
      <c r="O40" s="306">
        <f t="shared" si="7"/>
        <v>0.19352182711209345</v>
      </c>
      <c r="P40" s="312">
        <f>分析係数表!C43</f>
        <v>0.68354347123018677</v>
      </c>
      <c r="Q40" s="306">
        <f>O40*P40</f>
        <v>0.13228058146300842</v>
      </c>
      <c r="R40" s="306">
        <v>0.62561292575712391</v>
      </c>
      <c r="S40" s="307">
        <f>I40+R40</f>
        <v>5.1940721104002661</v>
      </c>
      <c r="T40" s="312">
        <f>分析係数表!F43</f>
        <v>0.62240825035949521</v>
      </c>
      <c r="U40" s="309">
        <f>S40*T40</f>
        <v>3.2328333344752807</v>
      </c>
      <c r="V40" s="316">
        <f>分析係数表!D43</f>
        <v>0.13048156468325811</v>
      </c>
      <c r="W40" s="297">
        <f>ROUND(S40*V40,0)</f>
        <v>1</v>
      </c>
      <c r="X40" s="312">
        <f>分析係数表!E43</f>
        <v>0.11291103502841897</v>
      </c>
      <c r="Y40" s="298">
        <f>ROUND(S40*X40,0)</f>
        <v>1</v>
      </c>
    </row>
    <row r="41" spans="1:25">
      <c r="A41" s="278">
        <v>37</v>
      </c>
      <c r="B41" s="268" t="s">
        <v>99</v>
      </c>
      <c r="C41" s="283"/>
      <c r="D41" s="312">
        <f>投入係数表!V41</f>
        <v>2.1797608011938383E-4</v>
      </c>
      <c r="E41" s="302">
        <f>$C$24*D41</f>
        <v>2.1797608011938384E-2</v>
      </c>
      <c r="F41" s="312">
        <f>分析係数表!C44</f>
        <v>0.55987382763194615</v>
      </c>
      <c r="G41" s="302">
        <f>E41*F41</f>
        <v>1.220391023086472E-2</v>
      </c>
      <c r="H41" s="302">
        <v>2.6464028014684348E-2</v>
      </c>
      <c r="I41" s="302">
        <f>C41+H41</f>
        <v>2.6464028014684348E-2</v>
      </c>
      <c r="J41" s="312">
        <f>分析係数表!G44</f>
        <v>0.32381925449611038</v>
      </c>
      <c r="K41" s="304">
        <f t="shared" si="9"/>
        <v>8.5695618226792648E-3</v>
      </c>
      <c r="L41" s="49"/>
      <c r="M41" s="50"/>
      <c r="N41" s="314">
        <f>分析係数表!I44</f>
        <v>0.11509284654657072</v>
      </c>
      <c r="O41" s="306">
        <f t="shared" si="7"/>
        <v>1.5743896842172331</v>
      </c>
      <c r="P41" s="312">
        <f>分析係数表!C44</f>
        <v>0.55987382763194615</v>
      </c>
      <c r="Q41" s="306">
        <f>O41*P41</f>
        <v>0.88145957868695335</v>
      </c>
      <c r="R41" s="306">
        <v>0.9051626998584007</v>
      </c>
      <c r="S41" s="307">
        <f>I41+R41</f>
        <v>0.93162672787308509</v>
      </c>
      <c r="T41" s="312">
        <f>分析係数表!F44</f>
        <v>0.5344179716450459</v>
      </c>
      <c r="U41" s="309">
        <f>S41*T41</f>
        <v>0.49787806624024528</v>
      </c>
      <c r="V41" s="316">
        <f>分析係数表!D44</f>
        <v>0.19836337849438287</v>
      </c>
      <c r="W41" s="297">
        <f>ROUND(S41*V41,0)</f>
        <v>0</v>
      </c>
      <c r="X41" s="312">
        <f>分析係数表!E44</f>
        <v>0.16230318686650563</v>
      </c>
      <c r="Y41" s="298">
        <f>ROUND(S41*X41,0)</f>
        <v>0</v>
      </c>
    </row>
    <row r="42" spans="1:25">
      <c r="A42" s="278">
        <v>38</v>
      </c>
      <c r="B42" s="268" t="s">
        <v>4</v>
      </c>
      <c r="C42" s="283"/>
      <c r="D42" s="312">
        <f>投入係数表!V42</f>
        <v>7.8806736658546461E-4</v>
      </c>
      <c r="E42" s="302">
        <f>$C$24*D42</f>
        <v>7.8806736658546456E-2</v>
      </c>
      <c r="F42" s="312">
        <f>分析係数表!C45</f>
        <v>1</v>
      </c>
      <c r="G42" s="302">
        <f>E42*F42</f>
        <v>7.8806736658546456E-2</v>
      </c>
      <c r="H42" s="302">
        <v>0.10992001777111922</v>
      </c>
      <c r="I42" s="302">
        <f>C42+H42</f>
        <v>0.10992001777111922</v>
      </c>
      <c r="J42" s="312">
        <f>分析係数表!G45</f>
        <v>0</v>
      </c>
      <c r="K42" s="304">
        <f t="shared" si="9"/>
        <v>0</v>
      </c>
      <c r="L42" s="49"/>
      <c r="M42" s="50"/>
      <c r="N42" s="314">
        <f>分析係数表!I45</f>
        <v>0</v>
      </c>
      <c r="O42" s="306">
        <f t="shared" si="7"/>
        <v>0</v>
      </c>
      <c r="P42" s="312">
        <f>分析係数表!C45</f>
        <v>1</v>
      </c>
      <c r="Q42" s="306">
        <f>O42*P42</f>
        <v>0</v>
      </c>
      <c r="R42" s="306">
        <v>1.5453283168055517E-2</v>
      </c>
      <c r="S42" s="307">
        <f>I42+R42</f>
        <v>0.12537330093917473</v>
      </c>
      <c r="T42" s="312">
        <f>分析係数表!F45</f>
        <v>0</v>
      </c>
      <c r="U42" s="309">
        <f>S42*T42</f>
        <v>0</v>
      </c>
      <c r="V42" s="316">
        <f>分析係数表!D45</f>
        <v>0</v>
      </c>
      <c r="W42" s="297">
        <f>ROUND(S42*V42,0)</f>
        <v>0</v>
      </c>
      <c r="X42" s="312">
        <f>分析係数表!E45</f>
        <v>0</v>
      </c>
      <c r="Y42" s="298">
        <f>ROUND(S42*X42,0)</f>
        <v>0</v>
      </c>
    </row>
    <row r="43" spans="1:25">
      <c r="A43" s="278">
        <v>39</v>
      </c>
      <c r="B43" s="268" t="s">
        <v>5</v>
      </c>
      <c r="C43" s="283"/>
      <c r="D43" s="312">
        <f>投入係数表!V43</f>
        <v>2.1653887519551976E-3</v>
      </c>
      <c r="E43" s="302">
        <f>$C$24*D43</f>
        <v>0.21653887519551976</v>
      </c>
      <c r="F43" s="312">
        <f>分析係数表!C46</f>
        <v>0.63561708735819755</v>
      </c>
      <c r="G43" s="302">
        <f>E43*F43</f>
        <v>0.13763580915159651</v>
      </c>
      <c r="H43" s="302">
        <v>0.19272473186025141</v>
      </c>
      <c r="I43" s="302">
        <f>C43+H43</f>
        <v>0.19272473186025141</v>
      </c>
      <c r="J43" s="312">
        <f>分析係数表!G46</f>
        <v>7.4261727822867345E-3</v>
      </c>
      <c r="K43" s="304">
        <f t="shared" si="9"/>
        <v>1.4312071582141081E-3</v>
      </c>
      <c r="L43" s="49"/>
      <c r="M43" s="50"/>
      <c r="N43" s="314">
        <f>分析係数表!I46</f>
        <v>7.1346566917706757E-6</v>
      </c>
      <c r="O43" s="306">
        <f t="shared" si="7"/>
        <v>9.7597116006771417E-5</v>
      </c>
      <c r="P43" s="312">
        <f>分析係数表!C46</f>
        <v>0.63561708735819755</v>
      </c>
      <c r="Q43" s="306">
        <f>O43*P43</f>
        <v>6.2034394610784163E-5</v>
      </c>
      <c r="R43" s="306">
        <v>3.1036144002552793E-2</v>
      </c>
      <c r="S43" s="307">
        <f>I43+R43</f>
        <v>0.22376087586280419</v>
      </c>
      <c r="T43" s="312">
        <f>分析係数表!F46</f>
        <v>0.64740426293918441</v>
      </c>
      <c r="U43" s="309">
        <f>S43*T43</f>
        <v>0.14486374491258508</v>
      </c>
      <c r="V43" s="316">
        <f>分析係数表!D46</f>
        <v>3.6867524451068895E-3</v>
      </c>
      <c r="W43" s="297">
        <f>ROUND(S43*V43,0)</f>
        <v>0</v>
      </c>
      <c r="X43" s="312">
        <f>分析係数表!E46</f>
        <v>3.6024838177901608E-3</v>
      </c>
      <c r="Y43" s="298">
        <f>ROUND(S43*X43,0)</f>
        <v>0</v>
      </c>
    </row>
    <row r="44" spans="1:25">
      <c r="A44" s="279">
        <v>40</v>
      </c>
      <c r="B44" s="276" t="s">
        <v>298</v>
      </c>
      <c r="C44" s="289">
        <f>SUM(C5:C43)</f>
        <v>100</v>
      </c>
      <c r="D44" s="313">
        <f>投入係数表!V44</f>
        <v>0.69292679596720297</v>
      </c>
      <c r="E44" s="303">
        <f>SUM(E5:E43)</f>
        <v>69.292679596720291</v>
      </c>
      <c r="F44" s="313">
        <f>分析係数表!C47</f>
        <v>0.59941121331825653</v>
      </c>
      <c r="G44" s="303">
        <f>SUM(G5:G43)</f>
        <v>17.383140847751211</v>
      </c>
      <c r="H44" s="303">
        <f>SUM(H5:H43)</f>
        <v>22.525967159288609</v>
      </c>
      <c r="I44" s="303">
        <f>SUM(I5:I43)</f>
        <v>122.52596715928857</v>
      </c>
      <c r="J44" s="313">
        <f>分析係数表!G47</f>
        <v>0.26745444124294698</v>
      </c>
      <c r="K44" s="305">
        <f>SUM(K5:K43)</f>
        <v>22.610414780671771</v>
      </c>
      <c r="L44" s="318">
        <f>'データ入力（最終需要額等）'!$H$32</f>
        <v>0.60499999999999998</v>
      </c>
      <c r="M44" s="303">
        <f>K44*L44</f>
        <v>13.679300942306421</v>
      </c>
      <c r="N44" s="315">
        <f>分析係数表!I47</f>
        <v>1</v>
      </c>
      <c r="O44" s="303">
        <f>SUM(O5:O43)</f>
        <v>13.679300942306423</v>
      </c>
      <c r="P44" s="313">
        <f>分析係数表!C47</f>
        <v>0.59941121331825653</v>
      </c>
      <c r="Q44" s="303">
        <f>SUM(Q5:Q43)</f>
        <v>8.5092802302187724</v>
      </c>
      <c r="R44" s="303">
        <f>SUM(R7:R43)</f>
        <v>10.587741690159822</v>
      </c>
      <c r="S44" s="308">
        <f>SUM(S5:S43)</f>
        <v>133.15800720731656</v>
      </c>
      <c r="T44" s="313">
        <f>分析係数表!F47</f>
        <v>0.52032812004185636</v>
      </c>
      <c r="U44" s="310">
        <f>SUM(U5:U43)</f>
        <v>47.150048192351534</v>
      </c>
      <c r="V44" s="317">
        <f>分析係数表!D47</f>
        <v>6.7043132898265148E-2</v>
      </c>
      <c r="W44" s="300">
        <f>SUM(W5:W43)</f>
        <v>3</v>
      </c>
      <c r="X44" s="313">
        <f>分析係数表!E47</f>
        <v>6.0489972943054145E-2</v>
      </c>
      <c r="Y44" s="301">
        <f>SUM(Y5:Y43)</f>
        <v>3</v>
      </c>
    </row>
    <row r="45" spans="1:25">
      <c r="B45" s="292" t="s">
        <v>299</v>
      </c>
      <c r="C45" s="104" t="s">
        <v>300</v>
      </c>
      <c r="D45" s="104" t="s">
        <v>301</v>
      </c>
      <c r="E45" s="104"/>
      <c r="F45" s="104" t="s">
        <v>131</v>
      </c>
      <c r="G45" s="104"/>
      <c r="H45" s="104" t="s">
        <v>302</v>
      </c>
      <c r="I45" s="104"/>
      <c r="J45" s="104" t="s">
        <v>131</v>
      </c>
      <c r="K45" s="104"/>
      <c r="L45" s="104" t="s">
        <v>300</v>
      </c>
      <c r="M45" s="104"/>
      <c r="N45" s="104" t="s">
        <v>131</v>
      </c>
      <c r="O45" s="104"/>
      <c r="P45" s="104" t="s">
        <v>131</v>
      </c>
      <c r="Q45" s="104"/>
      <c r="R45" s="104"/>
      <c r="S45" s="104" t="s">
        <v>302</v>
      </c>
      <c r="T45" s="104" t="s">
        <v>131</v>
      </c>
      <c r="U45" s="104"/>
      <c r="V45" s="104" t="s">
        <v>131</v>
      </c>
      <c r="W45" s="104"/>
      <c r="X45" s="104" t="s">
        <v>131</v>
      </c>
      <c r="Y45" s="293"/>
    </row>
    <row r="46" spans="1:25">
      <c r="B46" s="83" t="s">
        <v>303</v>
      </c>
    </row>
  </sheetData>
  <phoneticPr fontId="3"/>
  <pageMargins left="0.78740157480314965" right="0" top="0.82677165354330717" bottom="0.78740157480314965" header="0.51181102362204722" footer="0.51181102362204722"/>
  <pageSetup paperSize="9" scale="80" orientation="portrait" r:id="rId1"/>
  <headerFooter alignWithMargins="0">
    <oddFooter>&amp;C&amp;"Fj丸ゴシック体-L,標準"&amp;12- 43 -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77392-A6A9-4544-9F8E-3EEF2E2DDDD6}">
  <dimension ref="A1:Y46"/>
  <sheetViews>
    <sheetView showGridLines="0"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8.1640625" defaultRowHeight="11"/>
  <cols>
    <col min="1" max="1" width="2.75" style="83" customWidth="1"/>
    <col min="2" max="2" width="17.5" style="83" customWidth="1"/>
    <col min="3" max="3" width="8.58203125" style="83" customWidth="1"/>
    <col min="4" max="4" width="8.1640625" style="83" customWidth="1"/>
    <col min="5" max="5" width="8.25" style="83" bestFit="1" customWidth="1"/>
    <col min="6" max="16384" width="8.1640625" style="83"/>
  </cols>
  <sheetData>
    <row r="1" spans="1:25" ht="13">
      <c r="B1" s="284" t="s">
        <v>257</v>
      </c>
      <c r="F1" s="285"/>
      <c r="G1" s="83" t="s">
        <v>374</v>
      </c>
    </row>
    <row r="2" spans="1:25">
      <c r="B2" s="83" t="s">
        <v>340</v>
      </c>
      <c r="S2" s="83" t="s">
        <v>259</v>
      </c>
      <c r="U2" s="286" t="s">
        <v>245</v>
      </c>
      <c r="W2" s="83" t="s">
        <v>233</v>
      </c>
      <c r="Y2" s="83" t="s">
        <v>260</v>
      </c>
    </row>
    <row r="3" spans="1:25" ht="44">
      <c r="B3" s="39"/>
      <c r="C3" s="40" t="s">
        <v>261</v>
      </c>
      <c r="D3" s="40" t="s">
        <v>341</v>
      </c>
      <c r="E3" s="40" t="s">
        <v>263</v>
      </c>
      <c r="F3" s="40" t="s">
        <v>264</v>
      </c>
      <c r="G3" s="40" t="s">
        <v>265</v>
      </c>
      <c r="H3" s="40" t="s">
        <v>266</v>
      </c>
      <c r="I3" s="40" t="s">
        <v>267</v>
      </c>
      <c r="J3" s="40" t="s">
        <v>268</v>
      </c>
      <c r="K3" s="41" t="s">
        <v>269</v>
      </c>
      <c r="L3" s="40" t="s">
        <v>402</v>
      </c>
      <c r="M3" s="40" t="s">
        <v>270</v>
      </c>
      <c r="N3" s="40" t="s">
        <v>186</v>
      </c>
      <c r="O3" s="40" t="s">
        <v>270</v>
      </c>
      <c r="P3" s="40" t="s">
        <v>264</v>
      </c>
      <c r="Q3" s="40" t="s">
        <v>271</v>
      </c>
      <c r="R3" s="40" t="s">
        <v>272</v>
      </c>
      <c r="S3" s="42" t="s">
        <v>273</v>
      </c>
      <c r="T3" s="40" t="s">
        <v>403</v>
      </c>
      <c r="U3" s="43" t="s">
        <v>245</v>
      </c>
      <c r="V3" s="44" t="s">
        <v>274</v>
      </c>
      <c r="W3" s="42" t="s">
        <v>275</v>
      </c>
      <c r="X3" s="40" t="s">
        <v>276</v>
      </c>
      <c r="Y3" s="43" t="s">
        <v>277</v>
      </c>
    </row>
    <row r="4" spans="1:25" ht="19">
      <c r="B4" s="45"/>
      <c r="C4" s="46" t="s">
        <v>197</v>
      </c>
      <c r="D4" s="46" t="s">
        <v>198</v>
      </c>
      <c r="E4" s="46" t="s">
        <v>278</v>
      </c>
      <c r="F4" s="46" t="s">
        <v>200</v>
      </c>
      <c r="G4" s="46" t="s">
        <v>279</v>
      </c>
      <c r="H4" s="46" t="s">
        <v>280</v>
      </c>
      <c r="I4" s="46" t="s">
        <v>281</v>
      </c>
      <c r="J4" s="46" t="s">
        <v>282</v>
      </c>
      <c r="K4" s="47" t="s">
        <v>283</v>
      </c>
      <c r="L4" s="46" t="s">
        <v>284</v>
      </c>
      <c r="M4" s="46" t="s">
        <v>285</v>
      </c>
      <c r="N4" s="46" t="s">
        <v>286</v>
      </c>
      <c r="O4" s="46" t="s">
        <v>287</v>
      </c>
      <c r="P4" s="46" t="s">
        <v>288</v>
      </c>
      <c r="Q4" s="46" t="s">
        <v>289</v>
      </c>
      <c r="R4" s="46" t="s">
        <v>290</v>
      </c>
      <c r="S4" s="46" t="s">
        <v>291</v>
      </c>
      <c r="T4" s="48" t="s">
        <v>292</v>
      </c>
      <c r="U4" s="47" t="s">
        <v>293</v>
      </c>
      <c r="V4" s="46" t="s">
        <v>294</v>
      </c>
      <c r="W4" s="46" t="s">
        <v>295</v>
      </c>
      <c r="X4" s="46" t="s">
        <v>296</v>
      </c>
      <c r="Y4" s="47" t="s">
        <v>297</v>
      </c>
    </row>
    <row r="5" spans="1:25">
      <c r="A5" s="277">
        <v>1</v>
      </c>
      <c r="B5" s="268" t="s">
        <v>73</v>
      </c>
      <c r="C5" s="283"/>
      <c r="D5" s="312">
        <f>投入係数表!W5</f>
        <v>0</v>
      </c>
      <c r="E5" s="302">
        <f>$C$25*D5</f>
        <v>0</v>
      </c>
      <c r="F5" s="312">
        <f>分析係数表!C8</f>
        <v>0.17333290637377241</v>
      </c>
      <c r="G5" s="302">
        <f t="shared" ref="G5:G10" si="0">E5*F5</f>
        <v>0</v>
      </c>
      <c r="H5" s="302">
        <f t="array" ref="H5:H43">MMULT(逆行列係数表!C5:AO43,G5:G43)</f>
        <v>1.3338484955700673E-3</v>
      </c>
      <c r="I5" s="302">
        <f>C5+H5</f>
        <v>1.3338484955700673E-3</v>
      </c>
      <c r="J5" s="312">
        <f>分析係数表!G8</f>
        <v>0.15155149614048036</v>
      </c>
      <c r="K5" s="304">
        <f t="shared" ref="K5:K10" si="1">I5*J5</f>
        <v>2.0214673512837259E-4</v>
      </c>
      <c r="L5" s="49" t="s">
        <v>132</v>
      </c>
      <c r="M5" s="50" t="s">
        <v>132</v>
      </c>
      <c r="N5" s="314">
        <f>分析係数表!I8</f>
        <v>1.1299182227411633E-2</v>
      </c>
      <c r="O5" s="306">
        <f>$M$44*N5</f>
        <v>0.16721055643244603</v>
      </c>
      <c r="P5" s="312">
        <f>分析係数表!C8</f>
        <v>0.17333290637377241</v>
      </c>
      <c r="Q5" s="306">
        <f t="shared" ref="Q5:Q10" si="2">O5*P5</f>
        <v>2.8983091722811556E-2</v>
      </c>
      <c r="R5" s="306">
        <f t="array" ref="R5:R43">MMULT(逆行列係数表!C5:AO43,Q5:Q43)</f>
        <v>4.3840627918546315E-2</v>
      </c>
      <c r="S5" s="307">
        <f t="shared" ref="S5:S11" si="3">I5+R5</f>
        <v>4.5174476414116385E-2</v>
      </c>
      <c r="T5" s="312">
        <f>分析係数表!F8</f>
        <v>0.42721038226158625</v>
      </c>
      <c r="U5" s="309">
        <f t="shared" ref="U5:U12" si="4">S5*T5</f>
        <v>1.9299005337341673E-2</v>
      </c>
      <c r="V5" s="316">
        <f>分析係数表!D8</f>
        <v>0.32298797552049696</v>
      </c>
      <c r="W5" s="287">
        <f t="shared" ref="W5:W10" si="5">ROUND(S5*V5,0)</f>
        <v>0</v>
      </c>
      <c r="X5" s="312">
        <f>分析係数表!E8</f>
        <v>0.12265584155979949</v>
      </c>
      <c r="Y5" s="288">
        <f t="shared" ref="Y5:Y12" si="6">ROUND(S5*X5,0)</f>
        <v>0</v>
      </c>
    </row>
    <row r="6" spans="1:25">
      <c r="A6" s="278">
        <v>2</v>
      </c>
      <c r="B6" s="268" t="s">
        <v>74</v>
      </c>
      <c r="C6" s="283"/>
      <c r="D6" s="312">
        <f>投入係数表!W6</f>
        <v>8.3690342385559731E-7</v>
      </c>
      <c r="E6" s="302">
        <f>$C$25*D6</f>
        <v>8.369034238555973E-5</v>
      </c>
      <c r="F6" s="312">
        <f>分析係数表!C9</f>
        <v>0.39351462480142041</v>
      </c>
      <c r="G6" s="302">
        <f t="shared" si="0"/>
        <v>3.2933373683355951E-5</v>
      </c>
      <c r="H6" s="302">
        <v>1.2072615016547358E-3</v>
      </c>
      <c r="I6" s="302">
        <f>C6+H6</f>
        <v>1.2072615016547358E-3</v>
      </c>
      <c r="J6" s="312">
        <f>分析係数表!G9</f>
        <v>0.22817522849038765</v>
      </c>
      <c r="K6" s="304">
        <f t="shared" si="1"/>
        <v>2.7546716898771786E-4</v>
      </c>
      <c r="L6" s="49"/>
      <c r="M6" s="50"/>
      <c r="N6" s="314">
        <f>分析係数表!I9</f>
        <v>5.0911500837573466E-4</v>
      </c>
      <c r="O6" s="306">
        <f>$M$44*N6</f>
        <v>7.5341207996534E-3</v>
      </c>
      <c r="P6" s="312">
        <f>分析係数表!C9</f>
        <v>0.39351462480142041</v>
      </c>
      <c r="Q6" s="306">
        <f t="shared" si="2"/>
        <v>2.9647867196841851E-3</v>
      </c>
      <c r="R6" s="306">
        <v>4.0819754209630507E-3</v>
      </c>
      <c r="S6" s="307">
        <f t="shared" si="3"/>
        <v>5.289236922617787E-3</v>
      </c>
      <c r="T6" s="312">
        <f>分析係数表!F9</f>
        <v>0.63987813845992225</v>
      </c>
      <c r="U6" s="309">
        <f t="shared" si="4"/>
        <v>3.3844670759181576E-3</v>
      </c>
      <c r="V6" s="316">
        <f>分析係数表!D9</f>
        <v>0.29572434079210003</v>
      </c>
      <c r="W6" s="287">
        <f t="shared" si="5"/>
        <v>0</v>
      </c>
      <c r="X6" s="312">
        <f>分析係数表!E9</f>
        <v>0.26862065342998215</v>
      </c>
      <c r="Y6" s="288">
        <f t="shared" si="6"/>
        <v>0</v>
      </c>
    </row>
    <row r="7" spans="1:25">
      <c r="A7" s="278">
        <v>3</v>
      </c>
      <c r="B7" s="268" t="s">
        <v>75</v>
      </c>
      <c r="C7" s="283"/>
      <c r="D7" s="312">
        <f>投入係数表!W7</f>
        <v>0</v>
      </c>
      <c r="E7" s="302">
        <f>$C$25*D7</f>
        <v>0</v>
      </c>
      <c r="F7" s="312">
        <f>分析係数表!C10</f>
        <v>0.12671464860287895</v>
      </c>
      <c r="G7" s="302">
        <f t="shared" si="0"/>
        <v>0</v>
      </c>
      <c r="H7" s="302">
        <v>6.3323309177312499E-5</v>
      </c>
      <c r="I7" s="302">
        <f>C7+H7</f>
        <v>6.3323309177312499E-5</v>
      </c>
      <c r="J7" s="312">
        <f>分析係数表!G10</f>
        <v>0.17153349174243465</v>
      </c>
      <c r="K7" s="304">
        <f t="shared" si="1"/>
        <v>1.086206833187017E-5</v>
      </c>
      <c r="L7" s="49"/>
      <c r="M7" s="50"/>
      <c r="N7" s="314">
        <f>分析係数表!I10</f>
        <v>1.1608350684055029E-3</v>
      </c>
      <c r="O7" s="306">
        <f>$M$44*N7</f>
        <v>1.7178577511874075E-2</v>
      </c>
      <c r="P7" s="312">
        <f>分析係数表!C10</f>
        <v>0.12671464860287895</v>
      </c>
      <c r="Q7" s="306">
        <f t="shared" si="2"/>
        <v>2.1767774129144422E-3</v>
      </c>
      <c r="R7" s="306">
        <v>3.3257387094428334E-3</v>
      </c>
      <c r="S7" s="307">
        <f t="shared" si="3"/>
        <v>3.3890620186201458E-3</v>
      </c>
      <c r="T7" s="312">
        <f>分析係数表!F10</f>
        <v>0.47381340455197063</v>
      </c>
      <c r="U7" s="309">
        <f t="shared" si="4"/>
        <v>1.6057830132801853E-3</v>
      </c>
      <c r="V7" s="316">
        <f>分析係数表!D10</f>
        <v>9.5045460793747427E-2</v>
      </c>
      <c r="W7" s="287">
        <f t="shared" si="5"/>
        <v>0</v>
      </c>
      <c r="X7" s="312">
        <f>分析係数表!E10</f>
        <v>4.2279520059697977E-2</v>
      </c>
      <c r="Y7" s="288">
        <f t="shared" si="6"/>
        <v>0</v>
      </c>
    </row>
    <row r="8" spans="1:25">
      <c r="A8" s="278">
        <v>4</v>
      </c>
      <c r="B8" s="268" t="s">
        <v>76</v>
      </c>
      <c r="C8" s="283"/>
      <c r="D8" s="312">
        <f>投入係数表!W8</f>
        <v>4.0171364345068674E-5</v>
      </c>
      <c r="E8" s="302">
        <f>$C$25*D8</f>
        <v>4.0171364345068673E-3</v>
      </c>
      <c r="F8" s="312">
        <f>分析係数表!C11</f>
        <v>9.348517078458185E-3</v>
      </c>
      <c r="G8" s="302">
        <f t="shared" si="0"/>
        <v>3.7554268564484067E-5</v>
      </c>
      <c r="H8" s="302">
        <v>1.1578452470796925E-2</v>
      </c>
      <c r="I8" s="302">
        <f>C8+H8</f>
        <v>1.1578452470796925E-2</v>
      </c>
      <c r="J8" s="312">
        <f>分析係数表!G11</f>
        <v>0.2579516055394917</v>
      </c>
      <c r="K8" s="304">
        <f t="shared" si="1"/>
        <v>2.9866804045047615E-3</v>
      </c>
      <c r="L8" s="49"/>
      <c r="M8" s="50"/>
      <c r="N8" s="314">
        <f>分析係数表!I11</f>
        <v>-1.9466162084954558E-5</v>
      </c>
      <c r="O8" s="306">
        <f>$M$44*N8</f>
        <v>-2.8806932469263E-4</v>
      </c>
      <c r="P8" s="312">
        <f>分析係数表!C11</f>
        <v>9.348517078458185E-3</v>
      </c>
      <c r="Q8" s="306">
        <f t="shared" si="2"/>
        <v>-2.6930210016689677E-6</v>
      </c>
      <c r="R8" s="306">
        <v>1.800570043249022E-3</v>
      </c>
      <c r="S8" s="307">
        <f t="shared" si="3"/>
        <v>1.3379022514045947E-2</v>
      </c>
      <c r="T8" s="312">
        <f>分析係数表!F11</f>
        <v>0.54360066960888753</v>
      </c>
      <c r="U8" s="309">
        <f t="shared" si="4"/>
        <v>7.2728455973477589E-3</v>
      </c>
      <c r="V8" s="316">
        <f>分析係数表!D11</f>
        <v>4.0785268604474206E-2</v>
      </c>
      <c r="W8" s="287">
        <f t="shared" si="5"/>
        <v>0</v>
      </c>
      <c r="X8" s="312">
        <f>分析係数表!E11</f>
        <v>3.926343022371024E-2</v>
      </c>
      <c r="Y8" s="288">
        <f t="shared" si="6"/>
        <v>0</v>
      </c>
    </row>
    <row r="9" spans="1:25">
      <c r="A9" s="278">
        <v>5</v>
      </c>
      <c r="B9" s="268" t="s">
        <v>77</v>
      </c>
      <c r="C9" s="283"/>
      <c r="D9" s="312">
        <f>投入係数表!W9</f>
        <v>0</v>
      </c>
      <c r="E9" s="302">
        <f>$C$25*D9</f>
        <v>0</v>
      </c>
      <c r="F9" s="312">
        <f>分析係数表!C12</f>
        <v>0.26169189557273109</v>
      </c>
      <c r="G9" s="302">
        <f t="shared" si="0"/>
        <v>0</v>
      </c>
      <c r="H9" s="302">
        <v>2.5488790755233168E-3</v>
      </c>
      <c r="I9" s="302">
        <f>C9+H9</f>
        <v>2.5488790755233168E-3</v>
      </c>
      <c r="J9" s="312">
        <f>分析係数表!G12</f>
        <v>0.13770114594385849</v>
      </c>
      <c r="K9" s="304">
        <f t="shared" si="1"/>
        <v>3.5098356957188333E-4</v>
      </c>
      <c r="L9" s="49"/>
      <c r="M9" s="50"/>
      <c r="N9" s="314">
        <f>分析係数表!I12</f>
        <v>0.10146071966313146</v>
      </c>
      <c r="O9" s="306">
        <f>$M$44*N9</f>
        <v>1.5014629421367398</v>
      </c>
      <c r="P9" s="312">
        <f>分析係数表!C12</f>
        <v>0.26169189557273109</v>
      </c>
      <c r="Q9" s="306">
        <f t="shared" si="2"/>
        <v>0.39292068345997327</v>
      </c>
      <c r="R9" s="306">
        <v>0.45131617113626821</v>
      </c>
      <c r="S9" s="307">
        <f t="shared" si="3"/>
        <v>0.45386505021179152</v>
      </c>
      <c r="T9" s="312">
        <f>分析係数表!F12</f>
        <v>0.33651535386825859</v>
      </c>
      <c r="U9" s="309">
        <f t="shared" si="4"/>
        <v>0.15273255798045599</v>
      </c>
      <c r="V9" s="316">
        <f>分析係数表!D12</f>
        <v>3.4578030097235327E-2</v>
      </c>
      <c r="W9" s="287">
        <f t="shared" si="5"/>
        <v>0</v>
      </c>
      <c r="X9" s="312">
        <f>分析係数表!E12</f>
        <v>3.3355134693599395E-2</v>
      </c>
      <c r="Y9" s="288">
        <f t="shared" si="6"/>
        <v>0</v>
      </c>
    </row>
    <row r="10" spans="1:25">
      <c r="A10" s="278">
        <v>6</v>
      </c>
      <c r="B10" s="268" t="s">
        <v>78</v>
      </c>
      <c r="C10" s="283"/>
      <c r="D10" s="312">
        <f>投入係数表!W10</f>
        <v>1.4034870418058367E-3</v>
      </c>
      <c r="E10" s="302">
        <f t="shared" ref="E10:E38" si="7">$C$25*D10</f>
        <v>0.14034870418058368</v>
      </c>
      <c r="F10" s="312">
        <f>分析係数表!C13</f>
        <v>8.2810371123538395E-2</v>
      </c>
      <c r="G10" s="302">
        <f t="shared" si="0"/>
        <v>1.1622328279901839E-2</v>
      </c>
      <c r="H10" s="302">
        <v>1.5892709570603868E-2</v>
      </c>
      <c r="I10" s="302">
        <f t="shared" ref="I10:I38" si="8">C10+H10</f>
        <v>1.5892709570603868E-2</v>
      </c>
      <c r="J10" s="312">
        <f>分析係数表!G13</f>
        <v>0.2721720626600464</v>
      </c>
      <c r="K10" s="304">
        <f t="shared" si="1"/>
        <v>4.3255515450883152E-3</v>
      </c>
      <c r="L10" s="49"/>
      <c r="M10" s="50"/>
      <c r="N10" s="314">
        <f>分析係数表!I13</f>
        <v>1.212874021164739E-2</v>
      </c>
      <c r="O10" s="306">
        <f t="shared" ref="O10:O43" si="9">$M$44*N10</f>
        <v>0.17948674150011659</v>
      </c>
      <c r="P10" s="312">
        <f>分析係数表!C13</f>
        <v>8.2810371123538395E-2</v>
      </c>
      <c r="Q10" s="306">
        <f t="shared" si="2"/>
        <v>1.4863363675379255E-2</v>
      </c>
      <c r="R10" s="306">
        <v>1.692783716729895E-2</v>
      </c>
      <c r="S10" s="307">
        <f t="shared" si="3"/>
        <v>3.2820546737902814E-2</v>
      </c>
      <c r="T10" s="312">
        <f>分析係数表!F13</f>
        <v>0.39077170920544851</v>
      </c>
      <c r="U10" s="309">
        <f t="shared" si="4"/>
        <v>1.282534114582759E-2</v>
      </c>
      <c r="V10" s="316">
        <f>分析係数表!D13</f>
        <v>0.12720758845381647</v>
      </c>
      <c r="W10" s="287">
        <f t="shared" si="5"/>
        <v>0</v>
      </c>
      <c r="X10" s="312">
        <f>分析係数表!E13</f>
        <v>9.5492852763317662E-2</v>
      </c>
      <c r="Y10" s="288">
        <f t="shared" si="6"/>
        <v>0</v>
      </c>
    </row>
    <row r="11" spans="1:25">
      <c r="A11" s="278">
        <v>7</v>
      </c>
      <c r="B11" s="268" t="s">
        <v>79</v>
      </c>
      <c r="C11" s="283"/>
      <c r="D11" s="312">
        <f>投入係数表!W11</f>
        <v>2.4203247017903877E-3</v>
      </c>
      <c r="E11" s="302">
        <f t="shared" si="7"/>
        <v>0.24203247017903878</v>
      </c>
      <c r="F11" s="312">
        <f>分析係数表!C14</f>
        <v>0.29759344347769412</v>
      </c>
      <c r="G11" s="302">
        <f t="shared" ref="G11:G38" si="10">E11*F11</f>
        <v>7.2027276233992465E-2</v>
      </c>
      <c r="H11" s="302">
        <v>0.13596726114913968</v>
      </c>
      <c r="I11" s="302">
        <f t="shared" si="8"/>
        <v>0.13596726114913968</v>
      </c>
      <c r="J11" s="312">
        <f>分析係数表!G14</f>
        <v>0.17335642824825784</v>
      </c>
      <c r="K11" s="304">
        <f t="shared" ref="K11:K38" si="11">I11*J11</f>
        <v>2.3570798751512967E-2</v>
      </c>
      <c r="L11" s="49"/>
      <c r="M11" s="50"/>
      <c r="N11" s="314">
        <f>分析係数表!I14</f>
        <v>1.9165801846449152E-3</v>
      </c>
      <c r="O11" s="306">
        <f t="shared" si="9"/>
        <v>2.8362445411705593E-2</v>
      </c>
      <c r="P11" s="312">
        <f>分析係数表!C14</f>
        <v>0.29759344347769412</v>
      </c>
      <c r="Q11" s="306">
        <f t="shared" ref="Q11:Q38" si="12">O11*P11</f>
        <v>8.4404777955175928E-3</v>
      </c>
      <c r="R11" s="306">
        <v>3.1728133995072606E-2</v>
      </c>
      <c r="S11" s="307">
        <f t="shared" si="3"/>
        <v>0.16769539514421228</v>
      </c>
      <c r="T11" s="312">
        <f>分析係数表!F14</f>
        <v>0.35598651785260127</v>
      </c>
      <c r="U11" s="309">
        <f t="shared" si="4"/>
        <v>5.9697299777304147E-2</v>
      </c>
      <c r="V11" s="316">
        <f>分析係数表!D14</f>
        <v>4.3833041969742803E-2</v>
      </c>
      <c r="W11" s="287">
        <f t="shared" ref="W11:W38" si="13">ROUND(S11*V11,0)</f>
        <v>0</v>
      </c>
      <c r="X11" s="312">
        <f>分析係数表!E14</f>
        <v>3.8757158040430381E-2</v>
      </c>
      <c r="Y11" s="288">
        <f t="shared" si="6"/>
        <v>0</v>
      </c>
    </row>
    <row r="12" spans="1:25">
      <c r="A12" s="278">
        <v>8</v>
      </c>
      <c r="B12" s="268" t="s">
        <v>80</v>
      </c>
      <c r="C12" s="283"/>
      <c r="D12" s="312">
        <f>投入係数表!W12</f>
        <v>1.1149227412604268E-2</v>
      </c>
      <c r="E12" s="302">
        <f t="shared" si="7"/>
        <v>1.1149227412604268</v>
      </c>
      <c r="F12" s="312">
        <f>分析係数表!C15</f>
        <v>0.21593049601829584</v>
      </c>
      <c r="G12" s="302">
        <f t="shared" si="10"/>
        <v>0.24074582054244206</v>
      </c>
      <c r="H12" s="302">
        <v>0.33881896421207564</v>
      </c>
      <c r="I12" s="302">
        <f t="shared" si="8"/>
        <v>0.33881896421207564</v>
      </c>
      <c r="J12" s="312">
        <f>分析係数表!G15</f>
        <v>0.1171240792325445</v>
      </c>
      <c r="K12" s="304">
        <f t="shared" si="11"/>
        <v>3.9683859209863809E-2</v>
      </c>
      <c r="L12" s="49"/>
      <c r="M12" s="50"/>
      <c r="N12" s="314">
        <f>分析係数表!I15</f>
        <v>7.9892300155183192E-3</v>
      </c>
      <c r="O12" s="306">
        <f t="shared" si="9"/>
        <v>0.1182283433858413</v>
      </c>
      <c r="P12" s="312">
        <f>分析係数表!C15</f>
        <v>0.21593049601829584</v>
      </c>
      <c r="Q12" s="306">
        <f t="shared" si="12"/>
        <v>2.5529104830726117E-2</v>
      </c>
      <c r="R12" s="306">
        <v>6.7071912680783982E-2</v>
      </c>
      <c r="S12" s="307">
        <f t="shared" ref="S12:S38" si="14">I12+R12</f>
        <v>0.40589087689285963</v>
      </c>
      <c r="T12" s="312">
        <f>分析係数表!F15</f>
        <v>0.35842164855867914</v>
      </c>
      <c r="U12" s="309">
        <f t="shared" si="4"/>
        <v>0.14548007723086664</v>
      </c>
      <c r="V12" s="316">
        <f>分析係数表!D15</f>
        <v>1.5678367482667734E-2</v>
      </c>
      <c r="W12" s="287">
        <f t="shared" si="13"/>
        <v>0</v>
      </c>
      <c r="X12" s="312">
        <f>分析係数表!E15</f>
        <v>1.5634458686506418E-2</v>
      </c>
      <c r="Y12" s="288">
        <f t="shared" si="6"/>
        <v>0</v>
      </c>
    </row>
    <row r="13" spans="1:25">
      <c r="A13" s="278">
        <v>9</v>
      </c>
      <c r="B13" s="268" t="s">
        <v>81</v>
      </c>
      <c r="C13" s="283"/>
      <c r="D13" s="312">
        <f>投入係数表!W13</f>
        <v>3.9275877681543185E-3</v>
      </c>
      <c r="E13" s="302">
        <f t="shared" si="7"/>
        <v>0.39275877681543186</v>
      </c>
      <c r="F13" s="312">
        <f>分析係数表!C16</f>
        <v>0.18770505348742417</v>
      </c>
      <c r="G13" s="302">
        <f t="shared" si="10"/>
        <v>7.3722807209795932E-2</v>
      </c>
      <c r="H13" s="302">
        <v>0.16655153231906719</v>
      </c>
      <c r="I13" s="302">
        <f t="shared" si="8"/>
        <v>0.16655153231906719</v>
      </c>
      <c r="J13" s="312">
        <f>分析係数表!G16</f>
        <v>1.5279579137581789E-2</v>
      </c>
      <c r="K13" s="304">
        <f t="shared" si="11"/>
        <v>2.5448373185546981E-3</v>
      </c>
      <c r="L13" s="49"/>
      <c r="M13" s="50"/>
      <c r="N13" s="314">
        <f>分析係数表!I16</f>
        <v>6.0242927132958465E-3</v>
      </c>
      <c r="O13" s="306">
        <f t="shared" si="9"/>
        <v>8.9150286846279347E-2</v>
      </c>
      <c r="P13" s="312">
        <f>分析係数表!C16</f>
        <v>0.18770505348742417</v>
      </c>
      <c r="Q13" s="306">
        <f t="shared" si="12"/>
        <v>1.6733959360900073E-2</v>
      </c>
      <c r="R13" s="306">
        <v>3.2742782643691008E-2</v>
      </c>
      <c r="S13" s="307">
        <f t="shared" si="14"/>
        <v>0.19929431496275821</v>
      </c>
      <c r="T13" s="312">
        <f>分析係数表!F16</f>
        <v>0.2627694146106877</v>
      </c>
      <c r="U13" s="309">
        <f t="shared" ref="U13:U38" si="15">S13*T13</f>
        <v>5.2368450478001996E-2</v>
      </c>
      <c r="V13" s="316">
        <f>分析係数表!D16</f>
        <v>1.0339400475073228E-2</v>
      </c>
      <c r="W13" s="287">
        <f t="shared" si="13"/>
        <v>0</v>
      </c>
      <c r="X13" s="312">
        <f>分析係数表!E16</f>
        <v>1.0339400475073228E-2</v>
      </c>
      <c r="Y13" s="288">
        <f t="shared" ref="Y13:Y38" si="16">ROUND(S13*X13,0)</f>
        <v>0</v>
      </c>
    </row>
    <row r="14" spans="1:25">
      <c r="A14" s="278">
        <v>10</v>
      </c>
      <c r="B14" s="268" t="s">
        <v>82</v>
      </c>
      <c r="C14" s="283"/>
      <c r="D14" s="312">
        <f>投入係数表!W14</f>
        <v>3.1670099365543512E-2</v>
      </c>
      <c r="E14" s="302">
        <f t="shared" si="7"/>
        <v>3.1670099365543511</v>
      </c>
      <c r="F14" s="312">
        <f>分析係数表!C17</f>
        <v>0.24245613901755958</v>
      </c>
      <c r="G14" s="302">
        <f t="shared" si="10"/>
        <v>0.76786100144721425</v>
      </c>
      <c r="H14" s="302">
        <v>0.90330001767302925</v>
      </c>
      <c r="I14" s="302">
        <f t="shared" si="8"/>
        <v>0.90330001767302925</v>
      </c>
      <c r="J14" s="312">
        <f>分析係数表!G17</f>
        <v>0.24054742090319753</v>
      </c>
      <c r="K14" s="304">
        <f t="shared" si="11"/>
        <v>0.21728648955305993</v>
      </c>
      <c r="L14" s="49"/>
      <c r="M14" s="50"/>
      <c r="N14" s="314">
        <f>分析係数表!I17</f>
        <v>2.8816966460243139E-3</v>
      </c>
      <c r="O14" s="306">
        <f t="shared" si="9"/>
        <v>4.2644687903366889E-2</v>
      </c>
      <c r="P14" s="312">
        <f>分析係数表!C17</f>
        <v>0.24245613901755958</v>
      </c>
      <c r="Q14" s="306">
        <f t="shared" si="12"/>
        <v>1.0339466378659163E-2</v>
      </c>
      <c r="R14" s="306">
        <v>2.5385879702450116E-2</v>
      </c>
      <c r="S14" s="307">
        <f t="shared" si="14"/>
        <v>0.92868589737547935</v>
      </c>
      <c r="T14" s="312">
        <f>分析係数表!F17</f>
        <v>0.42825667105631338</v>
      </c>
      <c r="U14" s="309">
        <f>S14*T14</f>
        <v>0.39771593086696788</v>
      </c>
      <c r="V14" s="316">
        <f>分析係数表!D17</f>
        <v>5.1560411778863557E-2</v>
      </c>
      <c r="W14" s="287">
        <f t="shared" si="13"/>
        <v>0</v>
      </c>
      <c r="X14" s="312">
        <f>分析係数表!E17</f>
        <v>4.9008807340167618E-2</v>
      </c>
      <c r="Y14" s="288">
        <f t="shared" si="16"/>
        <v>0</v>
      </c>
    </row>
    <row r="15" spans="1:25">
      <c r="A15" s="278">
        <v>11</v>
      </c>
      <c r="B15" s="268" t="s">
        <v>83</v>
      </c>
      <c r="C15" s="283"/>
      <c r="D15" s="312">
        <f>投入係数表!W15</f>
        <v>7.0718339315797973E-3</v>
      </c>
      <c r="E15" s="302">
        <f t="shared" si="7"/>
        <v>0.70718339315797973</v>
      </c>
      <c r="F15" s="312">
        <f>分析係数表!C18</f>
        <v>0.40831687749419565</v>
      </c>
      <c r="G15" s="302">
        <f t="shared" si="10"/>
        <v>0.28875491491001642</v>
      </c>
      <c r="H15" s="302">
        <v>0.36025338156099834</v>
      </c>
      <c r="I15" s="302">
        <f t="shared" si="8"/>
        <v>0.36025338156099834</v>
      </c>
      <c r="J15" s="312">
        <f>分析係数表!G18</f>
        <v>0.21766947174074985</v>
      </c>
      <c r="K15" s="304">
        <f t="shared" si="11"/>
        <v>7.8416163257201299E-2</v>
      </c>
      <c r="L15" s="49"/>
      <c r="M15" s="50"/>
      <c r="N15" s="314">
        <f>分析係数表!I18</f>
        <v>4.4543159123807785E-4</v>
      </c>
      <c r="O15" s="306">
        <f t="shared" si="9"/>
        <v>6.5917039591431217E-3</v>
      </c>
      <c r="P15" s="312">
        <f>分析係数表!C18</f>
        <v>0.40831687749419565</v>
      </c>
      <c r="Q15" s="306">
        <f t="shared" si="12"/>
        <v>2.6915039779634464E-3</v>
      </c>
      <c r="R15" s="306">
        <v>8.6414082147818101E-3</v>
      </c>
      <c r="S15" s="307">
        <f t="shared" si="14"/>
        <v>0.36889478977578016</v>
      </c>
      <c r="T15" s="312">
        <f>分析係数表!F18</f>
        <v>0.48997194925916815</v>
      </c>
      <c r="U15" s="309">
        <f t="shared" si="15"/>
        <v>0.18074809921799007</v>
      </c>
      <c r="V15" s="316">
        <f>分析係数表!D18</f>
        <v>3.8565313316438733E-2</v>
      </c>
      <c r="W15" s="287">
        <f t="shared" si="13"/>
        <v>0</v>
      </c>
      <c r="X15" s="312">
        <f>分析係数表!E18</f>
        <v>3.6576455199010559E-2</v>
      </c>
      <c r="Y15" s="288">
        <f t="shared" si="16"/>
        <v>0</v>
      </c>
    </row>
    <row r="16" spans="1:25">
      <c r="A16" s="278">
        <v>12</v>
      </c>
      <c r="B16" s="268" t="s">
        <v>84</v>
      </c>
      <c r="C16" s="283"/>
      <c r="D16" s="312">
        <f>投入係数表!W16</f>
        <v>6.5362994306546005E-2</v>
      </c>
      <c r="E16" s="302">
        <f t="shared" si="7"/>
        <v>6.5362994306546005</v>
      </c>
      <c r="F16" s="312">
        <f>分析係数表!C19</f>
        <v>0.72110086081153413</v>
      </c>
      <c r="G16" s="302">
        <f t="shared" si="10"/>
        <v>4.7133311459669729</v>
      </c>
      <c r="H16" s="302">
        <v>8.6403428130425901</v>
      </c>
      <c r="I16" s="302">
        <f t="shared" si="8"/>
        <v>8.6403428130425901</v>
      </c>
      <c r="J16" s="312">
        <f>分析係数表!G19</f>
        <v>6.2445810408374151E-2</v>
      </c>
      <c r="K16" s="304">
        <f t="shared" si="11"/>
        <v>0.53955320916661575</v>
      </c>
      <c r="L16" s="49"/>
      <c r="M16" s="50"/>
      <c r="N16" s="314">
        <f>分析係数表!I19</f>
        <v>-1.2604560155461526E-4</v>
      </c>
      <c r="O16" s="306">
        <f t="shared" si="9"/>
        <v>-1.8652814644124593E-3</v>
      </c>
      <c r="P16" s="312">
        <f>分析係数表!C19</f>
        <v>0.72110086081153413</v>
      </c>
      <c r="Q16" s="306">
        <f t="shared" si="12"/>
        <v>-1.3450560696436234E-3</v>
      </c>
      <c r="R16" s="306">
        <v>1.0638502960447086E-2</v>
      </c>
      <c r="S16" s="307">
        <f t="shared" si="14"/>
        <v>8.6509813160030369</v>
      </c>
      <c r="T16" s="312">
        <f>分析係数表!F19</f>
        <v>0.21331101927013058</v>
      </c>
      <c r="U16" s="309">
        <f t="shared" si="15"/>
        <v>1.8453496422034634</v>
      </c>
      <c r="V16" s="316">
        <f>分析係数表!D19</f>
        <v>1.2736199640345095E-2</v>
      </c>
      <c r="W16" s="287">
        <f t="shared" si="13"/>
        <v>0</v>
      </c>
      <c r="X16" s="312">
        <f>分析係数表!E19</f>
        <v>1.2523714081279422E-2</v>
      </c>
      <c r="Y16" s="288">
        <f t="shared" si="16"/>
        <v>0</v>
      </c>
    </row>
    <row r="17" spans="1:25">
      <c r="A17" s="278">
        <v>13</v>
      </c>
      <c r="B17" s="268" t="s">
        <v>85</v>
      </c>
      <c r="C17" s="283"/>
      <c r="D17" s="312">
        <f>投入係数表!W17</f>
        <v>2.0924259403237645E-2</v>
      </c>
      <c r="E17" s="302">
        <f t="shared" si="7"/>
        <v>2.0924259403237646</v>
      </c>
      <c r="F17" s="312">
        <f>分析係数表!C20</f>
        <v>4.9598906854145253E-2</v>
      </c>
      <c r="G17" s="302">
        <f t="shared" si="10"/>
        <v>0.1037820393133157</v>
      </c>
      <c r="H17" s="302">
        <v>0.12613041917727102</v>
      </c>
      <c r="I17" s="302">
        <f t="shared" si="8"/>
        <v>0.12613041917727102</v>
      </c>
      <c r="J17" s="312">
        <f>分析係数表!G20</f>
        <v>0.11671945764775135</v>
      </c>
      <c r="K17" s="304">
        <f t="shared" si="11"/>
        <v>1.4721874119254611E-2</v>
      </c>
      <c r="L17" s="49"/>
      <c r="M17" s="50"/>
      <c r="N17" s="314">
        <f>分析係数表!I20</f>
        <v>7.0439320449493942E-4</v>
      </c>
      <c r="O17" s="306">
        <f t="shared" si="9"/>
        <v>1.0423938414330145E-2</v>
      </c>
      <c r="P17" s="312">
        <f>分析係数表!C20</f>
        <v>4.9598906854145253E-2</v>
      </c>
      <c r="Q17" s="306">
        <f t="shared" si="12"/>
        <v>5.1701595046570745E-4</v>
      </c>
      <c r="R17" s="306">
        <v>1.184083056779137E-3</v>
      </c>
      <c r="S17" s="307">
        <f t="shared" si="14"/>
        <v>0.12731450223405016</v>
      </c>
      <c r="T17" s="312">
        <f>分析係数表!F20</f>
        <v>0.2109583665362576</v>
      </c>
      <c r="U17" s="309">
        <f t="shared" si="15"/>
        <v>2.6858059427671943E-2</v>
      </c>
      <c r="V17" s="316">
        <f>分析係数表!D20</f>
        <v>3.0797631013066269E-2</v>
      </c>
      <c r="W17" s="287">
        <f t="shared" si="13"/>
        <v>0</v>
      </c>
      <c r="X17" s="312">
        <f>分析係数表!E20</f>
        <v>2.9972730221401771E-2</v>
      </c>
      <c r="Y17" s="288">
        <f t="shared" si="16"/>
        <v>0</v>
      </c>
    </row>
    <row r="18" spans="1:25">
      <c r="A18" s="278">
        <v>14</v>
      </c>
      <c r="B18" s="268" t="s">
        <v>86</v>
      </c>
      <c r="C18" s="283"/>
      <c r="D18" s="312">
        <f>投入係数表!W18</f>
        <v>1.9746736285872819E-2</v>
      </c>
      <c r="E18" s="302">
        <f t="shared" si="7"/>
        <v>1.9746736285872819</v>
      </c>
      <c r="F18" s="312">
        <f>分析係数表!C21</f>
        <v>0.28411166756853934</v>
      </c>
      <c r="G18" s="302">
        <f t="shared" si="10"/>
        <v>0.56102781752155118</v>
      </c>
      <c r="H18" s="302">
        <v>0.65430766675919094</v>
      </c>
      <c r="I18" s="302">
        <f t="shared" si="8"/>
        <v>0.65430766675919094</v>
      </c>
      <c r="J18" s="312">
        <f>分析係数表!G21</f>
        <v>0.29005387701730417</v>
      </c>
      <c r="K18" s="304">
        <f t="shared" si="11"/>
        <v>0.18978447550564961</v>
      </c>
      <c r="L18" s="49"/>
      <c r="M18" s="50"/>
      <c r="N18" s="314">
        <f>分析係数表!I21</f>
        <v>2.3737267060065176E-3</v>
      </c>
      <c r="O18" s="306">
        <f t="shared" si="9"/>
        <v>3.5127512358107175E-2</v>
      </c>
      <c r="P18" s="312">
        <f>分析係数表!C21</f>
        <v>0.28411166756853934</v>
      </c>
      <c r="Q18" s="306">
        <f t="shared" si="12"/>
        <v>9.9801361135963031E-3</v>
      </c>
      <c r="R18" s="306">
        <v>1.9220635241014573E-2</v>
      </c>
      <c r="S18" s="307">
        <f t="shared" si="14"/>
        <v>0.67352830200020553</v>
      </c>
      <c r="T18" s="312">
        <f>分析係数表!F21</f>
        <v>0.45791147145628314</v>
      </c>
      <c r="U18" s="309">
        <f t="shared" si="15"/>
        <v>0.30841633583636596</v>
      </c>
      <c r="V18" s="316">
        <f>分析係数表!D21</f>
        <v>5.9847590028896828E-2</v>
      </c>
      <c r="W18" s="287">
        <f t="shared" si="13"/>
        <v>0</v>
      </c>
      <c r="X18" s="312">
        <f>分析係数表!E21</f>
        <v>5.4782163530779596E-2</v>
      </c>
      <c r="Y18" s="288">
        <f t="shared" si="16"/>
        <v>0</v>
      </c>
    </row>
    <row r="19" spans="1:25">
      <c r="A19" s="278">
        <v>15</v>
      </c>
      <c r="B19" s="268" t="s">
        <v>70</v>
      </c>
      <c r="C19" s="283"/>
      <c r="D19" s="312">
        <f>投入係数表!W19</f>
        <v>1.487093693849011E-2</v>
      </c>
      <c r="E19" s="302">
        <f t="shared" si="7"/>
        <v>1.4870936938490109</v>
      </c>
      <c r="F19" s="312">
        <f>分析係数表!C22</f>
        <v>0.28280144764930404</v>
      </c>
      <c r="G19" s="302">
        <f t="shared" si="10"/>
        <v>0.42055224941065122</v>
      </c>
      <c r="H19" s="302">
        <v>0.49217338741248806</v>
      </c>
      <c r="I19" s="302">
        <f t="shared" si="8"/>
        <v>0.49217338741248806</v>
      </c>
      <c r="J19" s="312">
        <f>分析係数表!G22</f>
        <v>0.21325815420745545</v>
      </c>
      <c r="K19" s="304">
        <f t="shared" si="11"/>
        <v>0.10495998814961809</v>
      </c>
      <c r="L19" s="49"/>
      <c r="M19" s="50"/>
      <c r="N19" s="314">
        <f>分析係数表!I22</f>
        <v>5.2408897921031505E-5</v>
      </c>
      <c r="O19" s="306">
        <f t="shared" si="9"/>
        <v>7.7557125878784995E-4</v>
      </c>
      <c r="P19" s="312">
        <f>分析係数表!C22</f>
        <v>0.28280144764930404</v>
      </c>
      <c r="Q19" s="306">
        <f t="shared" si="12"/>
        <v>2.1933267474039697E-4</v>
      </c>
      <c r="R19" s="306">
        <v>3.3061586154771892E-3</v>
      </c>
      <c r="S19" s="307">
        <f t="shared" si="14"/>
        <v>0.49547954602796523</v>
      </c>
      <c r="T19" s="312">
        <f>分析係数表!F22</f>
        <v>0.43073258580094059</v>
      </c>
      <c r="U19" s="309">
        <f t="shared" si="15"/>
        <v>0.21341918607210164</v>
      </c>
      <c r="V19" s="316">
        <f>分析係数表!D22</f>
        <v>2.2938556731137788E-2</v>
      </c>
      <c r="W19" s="287">
        <f t="shared" si="13"/>
        <v>0</v>
      </c>
      <c r="X19" s="312">
        <f>分析係数表!E22</f>
        <v>2.2183368519679003E-2</v>
      </c>
      <c r="Y19" s="288">
        <f t="shared" si="16"/>
        <v>0</v>
      </c>
    </row>
    <row r="20" spans="1:25">
      <c r="A20" s="278">
        <v>16</v>
      </c>
      <c r="B20" s="268" t="s">
        <v>71</v>
      </c>
      <c r="C20" s="283"/>
      <c r="D20" s="312">
        <f>投入係数表!W20</f>
        <v>1.4503536335417502E-3</v>
      </c>
      <c r="E20" s="302">
        <f t="shared" si="7"/>
        <v>0.14503536335417502</v>
      </c>
      <c r="F20" s="312">
        <f>分析係数表!C23</f>
        <v>0.31843177703160996</v>
      </c>
      <c r="G20" s="302">
        <f t="shared" si="10"/>
        <v>4.6183868485295196E-2</v>
      </c>
      <c r="H20" s="302">
        <v>7.1347795651911003E-2</v>
      </c>
      <c r="I20" s="302">
        <f t="shared" si="8"/>
        <v>7.1347795651911003E-2</v>
      </c>
      <c r="J20" s="312">
        <f>分析係数表!G23</f>
        <v>0.24379890925547271</v>
      </c>
      <c r="K20" s="304">
        <f t="shared" si="11"/>
        <v>1.7394514757718259E-2</v>
      </c>
      <c r="L20" s="49"/>
      <c r="M20" s="50"/>
      <c r="N20" s="314">
        <f>分析係数表!I23</f>
        <v>7.2227388731505603E-6</v>
      </c>
      <c r="O20" s="306">
        <f t="shared" si="9"/>
        <v>1.0688545079093059E-4</v>
      </c>
      <c r="P20" s="312">
        <f>分析係数表!C23</f>
        <v>0.31843177703160996</v>
      </c>
      <c r="Q20" s="306">
        <f t="shared" si="12"/>
        <v>3.403572403418073E-5</v>
      </c>
      <c r="R20" s="306">
        <v>3.2609379495982232E-3</v>
      </c>
      <c r="S20" s="307">
        <f t="shared" si="14"/>
        <v>7.4608733601509228E-2</v>
      </c>
      <c r="T20" s="312">
        <f>分析係数表!F23</f>
        <v>0.43764444987651224</v>
      </c>
      <c r="U20" s="309">
        <f t="shared" si="15"/>
        <v>3.2652098173015759E-2</v>
      </c>
      <c r="V20" s="316">
        <f>分析係数表!D23</f>
        <v>3.7770855561684982E-2</v>
      </c>
      <c r="W20" s="287">
        <f t="shared" si="13"/>
        <v>0</v>
      </c>
      <c r="X20" s="312">
        <f>分析係数表!E23</f>
        <v>3.6503495425501575E-2</v>
      </c>
      <c r="Y20" s="288">
        <f t="shared" si="16"/>
        <v>0</v>
      </c>
    </row>
    <row r="21" spans="1:25">
      <c r="A21" s="278">
        <v>17</v>
      </c>
      <c r="B21" s="268" t="s">
        <v>72</v>
      </c>
      <c r="C21" s="283"/>
      <c r="D21" s="312">
        <f>投入係数表!W21</f>
        <v>4.4021120094804421E-4</v>
      </c>
      <c r="E21" s="302">
        <f t="shared" si="7"/>
        <v>4.4021120094804418E-2</v>
      </c>
      <c r="F21" s="312">
        <f>分析係数表!C24</f>
        <v>6.5709335168878003E-2</v>
      </c>
      <c r="G21" s="302">
        <f t="shared" si="10"/>
        <v>2.8925985348189341E-3</v>
      </c>
      <c r="H21" s="302">
        <v>4.5049924256777996E-3</v>
      </c>
      <c r="I21" s="302">
        <f t="shared" si="8"/>
        <v>4.5049924256777996E-3</v>
      </c>
      <c r="J21" s="312">
        <f>分析係数表!G24</f>
        <v>0.24633125110096343</v>
      </c>
      <c r="K21" s="304">
        <f t="shared" si="11"/>
        <v>1.1097204204175764E-3</v>
      </c>
      <c r="L21" s="49"/>
      <c r="M21" s="50"/>
      <c r="N21" s="314">
        <f>分析係数表!I24</f>
        <v>2.8080599423907303E-4</v>
      </c>
      <c r="O21" s="306">
        <f t="shared" si="9"/>
        <v>4.1554977697742289E-3</v>
      </c>
      <c r="P21" s="312">
        <f>分析係数表!C24</f>
        <v>6.5709335168878003E-2</v>
      </c>
      <c r="Q21" s="306">
        <f t="shared" si="12"/>
        <v>2.7305499574761983E-4</v>
      </c>
      <c r="R21" s="306">
        <v>1.2503253887889919E-3</v>
      </c>
      <c r="S21" s="307">
        <f t="shared" si="14"/>
        <v>5.755317814466792E-3</v>
      </c>
      <c r="T21" s="312">
        <f>分析係数表!F24</f>
        <v>0.36721364788140759</v>
      </c>
      <c r="U21" s="309">
        <f t="shared" si="15"/>
        <v>2.1134312493672008E-3</v>
      </c>
      <c r="V21" s="316">
        <f>分析係数表!D24</f>
        <v>3.9309475738153632E-2</v>
      </c>
      <c r="W21" s="287">
        <f t="shared" si="13"/>
        <v>0</v>
      </c>
      <c r="X21" s="312">
        <f>分析係数表!E24</f>
        <v>3.8550657867992791E-2</v>
      </c>
      <c r="Y21" s="288">
        <f t="shared" si="16"/>
        <v>0</v>
      </c>
    </row>
    <row r="22" spans="1:25">
      <c r="A22" s="278">
        <v>18</v>
      </c>
      <c r="B22" s="268" t="s">
        <v>87</v>
      </c>
      <c r="C22" s="283"/>
      <c r="D22" s="312">
        <f>投入係数表!W22</f>
        <v>8.0007967320595112E-3</v>
      </c>
      <c r="E22" s="302">
        <f t="shared" si="7"/>
        <v>0.80007967320595108</v>
      </c>
      <c r="F22" s="312">
        <f>分析係数表!C25</f>
        <v>0.13092441386923714</v>
      </c>
      <c r="G22" s="302">
        <f t="shared" si="10"/>
        <v>0.10474996226317994</v>
      </c>
      <c r="H22" s="302">
        <v>0.13439876803044593</v>
      </c>
      <c r="I22" s="302">
        <f t="shared" si="8"/>
        <v>0.13439876803044593</v>
      </c>
      <c r="J22" s="312">
        <f>分析係数表!G25</f>
        <v>0.2605848403511512</v>
      </c>
      <c r="K22" s="304">
        <f t="shared" si="11"/>
        <v>3.5022281510605158E-2</v>
      </c>
      <c r="L22" s="49"/>
      <c r="M22" s="50"/>
      <c r="N22" s="314">
        <f>分析係数表!I25</f>
        <v>9.8123550057191766E-5</v>
      </c>
      <c r="O22" s="306">
        <f t="shared" si="9"/>
        <v>1.4520779534280084E-3</v>
      </c>
      <c r="P22" s="312">
        <f>分析係数表!C25</f>
        <v>0.13092441386923714</v>
      </c>
      <c r="Q22" s="306">
        <f t="shared" si="12"/>
        <v>1.9011245494500342E-4</v>
      </c>
      <c r="R22" s="306">
        <v>4.8718642904684488E-3</v>
      </c>
      <c r="S22" s="307">
        <f t="shared" si="14"/>
        <v>0.13927063232091438</v>
      </c>
      <c r="T22" s="312">
        <f>分析係数表!F25</f>
        <v>0.33318683873123567</v>
      </c>
      <c r="U22" s="309">
        <f t="shared" si="15"/>
        <v>4.6403141711105718E-2</v>
      </c>
      <c r="V22" s="316">
        <f>分析係数表!D25</f>
        <v>4.284059086963312E-2</v>
      </c>
      <c r="W22" s="287">
        <f t="shared" si="13"/>
        <v>0</v>
      </c>
      <c r="X22" s="312">
        <f>分析係数表!E25</f>
        <v>4.249917369780222E-2</v>
      </c>
      <c r="Y22" s="288">
        <f t="shared" si="16"/>
        <v>0</v>
      </c>
    </row>
    <row r="23" spans="1:25">
      <c r="A23" s="278">
        <v>19</v>
      </c>
      <c r="B23" s="268" t="s">
        <v>88</v>
      </c>
      <c r="C23" s="283"/>
      <c r="D23" s="312">
        <f>投入係数表!W23</f>
        <v>2.6385054243895416E-2</v>
      </c>
      <c r="E23" s="302">
        <f t="shared" si="7"/>
        <v>2.6385054243895416</v>
      </c>
      <c r="F23" s="312">
        <f>分析係数表!C26</f>
        <v>0.15308736674872969</v>
      </c>
      <c r="G23" s="302">
        <f t="shared" si="10"/>
        <v>0.40392184757203442</v>
      </c>
      <c r="H23" s="302">
        <v>0.4548780163964441</v>
      </c>
      <c r="I23" s="302">
        <f t="shared" si="8"/>
        <v>0.4548780163964441</v>
      </c>
      <c r="J23" s="312">
        <f>分析係数表!G26</f>
        <v>0.20415569699579933</v>
      </c>
      <c r="K23" s="304">
        <f t="shared" si="11"/>
        <v>9.2865938485482677E-2</v>
      </c>
      <c r="L23" s="49"/>
      <c r="M23" s="50"/>
      <c r="N23" s="314">
        <f>分析係数表!I26</f>
        <v>8.8175548492147558E-3</v>
      </c>
      <c r="O23" s="306">
        <f t="shared" si="9"/>
        <v>0.13048627971801094</v>
      </c>
      <c r="P23" s="312">
        <f>分析係数表!C26</f>
        <v>0.15308736674872969</v>
      </c>
      <c r="Q23" s="306">
        <f t="shared" si="12"/>
        <v>1.9975800958868469E-2</v>
      </c>
      <c r="R23" s="306">
        <v>2.1934637391552245E-2</v>
      </c>
      <c r="S23" s="307">
        <f t="shared" si="14"/>
        <v>0.47681265378799637</v>
      </c>
      <c r="T23" s="312">
        <f>分析係数表!F26</f>
        <v>0.33811565690794865</v>
      </c>
      <c r="U23" s="309">
        <f t="shared" si="15"/>
        <v>0.16121782365755069</v>
      </c>
      <c r="V23" s="316">
        <f>分析係数表!D26</f>
        <v>3.3929737559631502E-2</v>
      </c>
      <c r="W23" s="287">
        <f t="shared" si="13"/>
        <v>0</v>
      </c>
      <c r="X23" s="312">
        <f>分析係数表!E26</f>
        <v>3.3531988342571602E-2</v>
      </c>
      <c r="Y23" s="288">
        <f t="shared" si="16"/>
        <v>0</v>
      </c>
    </row>
    <row r="24" spans="1:25">
      <c r="A24" s="278">
        <v>20</v>
      </c>
      <c r="B24" s="268" t="s">
        <v>89</v>
      </c>
      <c r="C24" s="283"/>
      <c r="D24" s="312">
        <f>投入係数表!W24</f>
        <v>1.9382683296495634E-3</v>
      </c>
      <c r="E24" s="302">
        <f t="shared" si="7"/>
        <v>0.19382683296495634</v>
      </c>
      <c r="F24" s="312">
        <f>分析係数表!C27</f>
        <v>0.18884998044104273</v>
      </c>
      <c r="G24" s="302">
        <f t="shared" si="10"/>
        <v>3.6604193614381261E-2</v>
      </c>
      <c r="H24" s="302">
        <v>4.0842826237752816E-2</v>
      </c>
      <c r="I24" s="302">
        <f t="shared" si="8"/>
        <v>4.0842826237752816E-2</v>
      </c>
      <c r="J24" s="312">
        <f>分析係数表!G27</f>
        <v>0.16481626532719168</v>
      </c>
      <c r="K24" s="304">
        <f t="shared" si="11"/>
        <v>6.7315620859138541E-3</v>
      </c>
      <c r="L24" s="49"/>
      <c r="M24" s="50"/>
      <c r="N24" s="314">
        <f>分析係数表!I27</f>
        <v>2.2388024205688101E-2</v>
      </c>
      <c r="O24" s="306">
        <f t="shared" si="9"/>
        <v>0.33130839998088307</v>
      </c>
      <c r="P24" s="312">
        <f>分析係数表!C27</f>
        <v>0.18884998044104273</v>
      </c>
      <c r="Q24" s="306">
        <f t="shared" si="12"/>
        <v>6.2567584856342937E-2</v>
      </c>
      <c r="R24" s="306">
        <v>6.3114400303348736E-2</v>
      </c>
      <c r="S24" s="307">
        <f t="shared" si="14"/>
        <v>0.10395722654110155</v>
      </c>
      <c r="T24" s="312">
        <f>分析係数表!F27</f>
        <v>0.29536956526946395</v>
      </c>
      <c r="U24" s="309">
        <f t="shared" si="15"/>
        <v>3.0705800810064344E-2</v>
      </c>
      <c r="V24" s="316">
        <f>分析係数表!D27</f>
        <v>2.042747265118797E-2</v>
      </c>
      <c r="W24" s="287">
        <f t="shared" si="13"/>
        <v>0</v>
      </c>
      <c r="X24" s="312">
        <f>分析係数表!E27</f>
        <v>2.035082172191522E-2</v>
      </c>
      <c r="Y24" s="288">
        <f t="shared" si="16"/>
        <v>0</v>
      </c>
    </row>
    <row r="25" spans="1:25">
      <c r="A25" s="278">
        <v>21</v>
      </c>
      <c r="B25" s="268" t="s">
        <v>90</v>
      </c>
      <c r="C25" s="282">
        <f>'データ入力（最終需要額等）'!C26</f>
        <v>100</v>
      </c>
      <c r="D25" s="312">
        <f>投入係数表!W25</f>
        <v>0.34667385287739949</v>
      </c>
      <c r="E25" s="302">
        <f t="shared" si="7"/>
        <v>34.667385287739947</v>
      </c>
      <c r="F25" s="312">
        <f>分析係数表!C28</f>
        <v>0.2115566871254172</v>
      </c>
      <c r="G25" s="302">
        <f t="shared" si="10"/>
        <v>7.3341171827746914</v>
      </c>
      <c r="H25" s="302">
        <v>7.9352602489580688</v>
      </c>
      <c r="I25" s="302">
        <f t="shared" si="8"/>
        <v>107.93526024895807</v>
      </c>
      <c r="J25" s="312">
        <f>分析係数表!G28</f>
        <v>0.18177207604774032</v>
      </c>
      <c r="K25" s="304">
        <f t="shared" si="11"/>
        <v>19.619616334206249</v>
      </c>
      <c r="L25" s="49"/>
      <c r="M25" s="50"/>
      <c r="N25" s="314">
        <f>分析係数表!I28</f>
        <v>7.2231792840574596E-3</v>
      </c>
      <c r="O25" s="306">
        <f t="shared" si="9"/>
        <v>0.10689196819646661</v>
      </c>
      <c r="P25" s="312">
        <f>分析係数表!C28</f>
        <v>0.2115566871254172</v>
      </c>
      <c r="Q25" s="306">
        <f t="shared" si="12"/>
        <v>2.2613710671959931E-2</v>
      </c>
      <c r="R25" s="306">
        <v>2.9520981917268093E-2</v>
      </c>
      <c r="S25" s="307">
        <f t="shared" si="14"/>
        <v>107.96478123087535</v>
      </c>
      <c r="T25" s="312">
        <f>分析係数表!F28</f>
        <v>0.29628808224417325</v>
      </c>
      <c r="U25" s="309">
        <f t="shared" si="15"/>
        <v>31.988677980807765</v>
      </c>
      <c r="V25" s="316">
        <f>分析係数表!D28</f>
        <v>3.0551159487848582E-2</v>
      </c>
      <c r="W25" s="287">
        <f t="shared" si="13"/>
        <v>3</v>
      </c>
      <c r="X25" s="312">
        <f>分析係数表!E28</f>
        <v>3.018459578819983E-2</v>
      </c>
      <c r="Y25" s="288">
        <f t="shared" si="16"/>
        <v>3</v>
      </c>
    </row>
    <row r="26" spans="1:25">
      <c r="A26" s="278">
        <v>22</v>
      </c>
      <c r="B26" s="268" t="s">
        <v>64</v>
      </c>
      <c r="C26" s="283"/>
      <c r="D26" s="312">
        <f>投入係数表!W26</f>
        <v>2.114018048659239E-3</v>
      </c>
      <c r="E26" s="302">
        <f t="shared" si="7"/>
        <v>0.21140180486592391</v>
      </c>
      <c r="F26" s="312">
        <f>分析係数表!C29</f>
        <v>0.4024048564090591</v>
      </c>
      <c r="G26" s="302">
        <f t="shared" si="10"/>
        <v>8.5069112931688048E-2</v>
      </c>
      <c r="H26" s="302">
        <v>0.17140975953064996</v>
      </c>
      <c r="I26" s="302">
        <f t="shared" si="8"/>
        <v>0.17140975953064996</v>
      </c>
      <c r="J26" s="312">
        <f>分析係数表!G29</f>
        <v>0.28848634430593861</v>
      </c>
      <c r="K26" s="304">
        <f t="shared" si="11"/>
        <v>4.9449374905357231E-2</v>
      </c>
      <c r="L26" s="49"/>
      <c r="M26" s="50"/>
      <c r="N26" s="314">
        <f>分析係数表!I29</f>
        <v>7.7130042947109994E-3</v>
      </c>
      <c r="O26" s="306">
        <f t="shared" si="9"/>
        <v>0.1141406266336418</v>
      </c>
      <c r="P26" s="312">
        <f>分析係数表!C29</f>
        <v>0.4024048564090591</v>
      </c>
      <c r="Q26" s="306">
        <f t="shared" si="12"/>
        <v>4.5930742470950657E-2</v>
      </c>
      <c r="R26" s="306">
        <v>7.4613238774150006E-2</v>
      </c>
      <c r="S26" s="307">
        <f t="shared" si="14"/>
        <v>0.24602299830479996</v>
      </c>
      <c r="T26" s="312">
        <f>分析係数表!F29</f>
        <v>0.40202182464221792</v>
      </c>
      <c r="U26" s="309">
        <f t="shared" si="15"/>
        <v>9.8906614682444965E-2</v>
      </c>
      <c r="V26" s="316">
        <f>分析係数表!D29</f>
        <v>7.9194780809421356E-2</v>
      </c>
      <c r="W26" s="287">
        <f t="shared" si="13"/>
        <v>0</v>
      </c>
      <c r="X26" s="312">
        <f>分析係数表!E29</f>
        <v>6.5944675090492746E-2</v>
      </c>
      <c r="Y26" s="288">
        <f t="shared" si="16"/>
        <v>0</v>
      </c>
    </row>
    <row r="27" spans="1:25">
      <c r="A27" s="278">
        <v>23</v>
      </c>
      <c r="B27" s="268" t="s">
        <v>91</v>
      </c>
      <c r="C27" s="283"/>
      <c r="D27" s="312">
        <f>投入係数表!W27</f>
        <v>1.754149576401332E-3</v>
      </c>
      <c r="E27" s="302">
        <f t="shared" si="7"/>
        <v>0.17541495764013321</v>
      </c>
      <c r="F27" s="312">
        <f>分析係数表!C30</f>
        <v>1</v>
      </c>
      <c r="G27" s="302">
        <f t="shared" si="10"/>
        <v>0.17541495764013321</v>
      </c>
      <c r="H27" s="302">
        <v>0.35842122392697323</v>
      </c>
      <c r="I27" s="302">
        <f t="shared" si="8"/>
        <v>0.35842122392697323</v>
      </c>
      <c r="J27" s="312">
        <f>分析係数表!G30</f>
        <v>0.33838967095036887</v>
      </c>
      <c r="K27" s="304">
        <f t="shared" si="11"/>
        <v>0.12128604002627695</v>
      </c>
      <c r="L27" s="49"/>
      <c r="M27" s="50"/>
      <c r="N27" s="314">
        <f>分析係数表!I30</f>
        <v>0</v>
      </c>
      <c r="O27" s="306">
        <f t="shared" si="9"/>
        <v>0</v>
      </c>
      <c r="P27" s="312">
        <f>分析係数表!C30</f>
        <v>1</v>
      </c>
      <c r="Q27" s="306">
        <f t="shared" si="12"/>
        <v>0</v>
      </c>
      <c r="R27" s="306">
        <v>0.10308638216394203</v>
      </c>
      <c r="S27" s="307">
        <f t="shared" si="14"/>
        <v>0.46150760609091523</v>
      </c>
      <c r="T27" s="312">
        <f>分析係数表!F30</f>
        <v>0.46362091424568164</v>
      </c>
      <c r="U27" s="309">
        <f t="shared" si="15"/>
        <v>0.21396457826720602</v>
      </c>
      <c r="V27" s="316">
        <f>分析係数表!D30</f>
        <v>7.3824536053885614E-2</v>
      </c>
      <c r="W27" s="287">
        <f t="shared" si="13"/>
        <v>0</v>
      </c>
      <c r="X27" s="312">
        <f>分析係数表!E30</f>
        <v>5.6949248710145881E-2</v>
      </c>
      <c r="Y27" s="288">
        <f t="shared" si="16"/>
        <v>0</v>
      </c>
    </row>
    <row r="28" spans="1:25">
      <c r="A28" s="278">
        <v>24</v>
      </c>
      <c r="B28" s="268" t="s">
        <v>92</v>
      </c>
      <c r="C28" s="283"/>
      <c r="D28" s="312">
        <f>投入係数表!W28</f>
        <v>1.4897717848053488E-2</v>
      </c>
      <c r="E28" s="302">
        <f t="shared" si="7"/>
        <v>1.4897717848053489</v>
      </c>
      <c r="F28" s="312">
        <f>分析係数表!C31</f>
        <v>0.99932498158227889</v>
      </c>
      <c r="G28" s="302">
        <f t="shared" si="10"/>
        <v>1.4887661614124039</v>
      </c>
      <c r="H28" s="302">
        <v>2.4280333032355443</v>
      </c>
      <c r="I28" s="302">
        <f t="shared" si="8"/>
        <v>2.4280333032355443</v>
      </c>
      <c r="J28" s="312">
        <f>分析係数表!G31</f>
        <v>7.0262508387801376E-2</v>
      </c>
      <c r="K28" s="304">
        <f t="shared" si="11"/>
        <v>0.17059971033444851</v>
      </c>
      <c r="L28" s="49"/>
      <c r="M28" s="50"/>
      <c r="N28" s="314">
        <f>分析係数表!I31</f>
        <v>3.314462019579964E-2</v>
      </c>
      <c r="O28" s="306">
        <f t="shared" si="9"/>
        <v>0.49048951279293718</v>
      </c>
      <c r="P28" s="312">
        <f>分析係数表!C31</f>
        <v>0.99932498158227889</v>
      </c>
      <c r="Q28" s="306">
        <f t="shared" si="12"/>
        <v>0.49015842333810289</v>
      </c>
      <c r="R28" s="306">
        <v>0.67859528779878442</v>
      </c>
      <c r="S28" s="307">
        <f t="shared" si="14"/>
        <v>3.1066285910343288</v>
      </c>
      <c r="T28" s="312">
        <f>分析係数表!F31</f>
        <v>0.39948542779773355</v>
      </c>
      <c r="U28" s="309">
        <f t="shared" si="15"/>
        <v>1.241052851698019</v>
      </c>
      <c r="V28" s="316">
        <f>分析係数表!D31</f>
        <v>2.9145126840892164E-3</v>
      </c>
      <c r="W28" s="287">
        <f t="shared" si="13"/>
        <v>0</v>
      </c>
      <c r="X28" s="312">
        <f>分析係数表!E31</f>
        <v>2.9145126840892164E-3</v>
      </c>
      <c r="Y28" s="288">
        <f t="shared" si="16"/>
        <v>0</v>
      </c>
    </row>
    <row r="29" spans="1:25">
      <c r="A29" s="278">
        <v>25</v>
      </c>
      <c r="B29" s="268" t="s">
        <v>1</v>
      </c>
      <c r="C29" s="283"/>
      <c r="D29" s="312">
        <f>投入係数表!W29</f>
        <v>5.3227057757215986E-4</v>
      </c>
      <c r="E29" s="302">
        <f t="shared" si="7"/>
        <v>5.3227057757215986E-2</v>
      </c>
      <c r="F29" s="312">
        <f>分析係数表!C32</f>
        <v>0.9998360837770528</v>
      </c>
      <c r="G29" s="302">
        <f t="shared" si="10"/>
        <v>5.3218332978949831E-2</v>
      </c>
      <c r="H29" s="302">
        <v>0.10598273369424524</v>
      </c>
      <c r="I29" s="302">
        <f t="shared" si="8"/>
        <v>0.10598273369424524</v>
      </c>
      <c r="J29" s="312">
        <f>分析係数表!G32</f>
        <v>0.11380414292785156</v>
      </c>
      <c r="K29" s="304">
        <f t="shared" si="11"/>
        <v>1.2061274173224314E-2</v>
      </c>
      <c r="L29" s="49"/>
      <c r="M29" s="50"/>
      <c r="N29" s="314">
        <f>分析係数表!I32</f>
        <v>7.2296973654795713E-3</v>
      </c>
      <c r="O29" s="306">
        <f t="shared" si="9"/>
        <v>0.1069884257983999</v>
      </c>
      <c r="P29" s="312">
        <f>分析係数表!C32</f>
        <v>0.9998360837770528</v>
      </c>
      <c r="Q29" s="306">
        <f t="shared" si="12"/>
        <v>0.10697088865974395</v>
      </c>
      <c r="R29" s="306">
        <v>0.14445683022933661</v>
      </c>
      <c r="S29" s="307">
        <f t="shared" si="14"/>
        <v>0.25043956392358185</v>
      </c>
      <c r="T29" s="312">
        <f>分析係数表!F32</f>
        <v>0.44272670787830282</v>
      </c>
      <c r="U29" s="309">
        <f t="shared" si="15"/>
        <v>0.11087628365836517</v>
      </c>
      <c r="V29" s="316">
        <f>分析係数表!D32</f>
        <v>2.1120085933633119E-2</v>
      </c>
      <c r="W29" s="287">
        <f t="shared" si="13"/>
        <v>0</v>
      </c>
      <c r="X29" s="312">
        <f>分析係数表!E32</f>
        <v>2.1120085933633119E-2</v>
      </c>
      <c r="Y29" s="288">
        <f t="shared" si="16"/>
        <v>0</v>
      </c>
    </row>
    <row r="30" spans="1:25">
      <c r="A30" s="278">
        <v>26</v>
      </c>
      <c r="B30" s="268" t="s">
        <v>2</v>
      </c>
      <c r="C30" s="283"/>
      <c r="D30" s="312">
        <f>投入係数表!W30</f>
        <v>2.7324896788885251E-3</v>
      </c>
      <c r="E30" s="302">
        <f t="shared" si="7"/>
        <v>0.2732489678888525</v>
      </c>
      <c r="F30" s="312">
        <f>分析係数表!C33</f>
        <v>0.99108509199615646</v>
      </c>
      <c r="G30" s="302">
        <f t="shared" si="10"/>
        <v>0.27081297847797819</v>
      </c>
      <c r="H30" s="302">
        <v>0.37139158938176747</v>
      </c>
      <c r="I30" s="302">
        <f t="shared" si="8"/>
        <v>0.37139158938176747</v>
      </c>
      <c r="J30" s="312">
        <f>分析係数表!G33</f>
        <v>0.4529749017181946</v>
      </c>
      <c r="K30" s="304">
        <f t="shared" si="11"/>
        <v>0.16823106869917021</v>
      </c>
      <c r="L30" s="49"/>
      <c r="M30" s="50"/>
      <c r="N30" s="314">
        <f>分析係数表!I33</f>
        <v>7.7168799106917146E-4</v>
      </c>
      <c r="O30" s="306">
        <f t="shared" si="9"/>
        <v>1.1419797980235888E-2</v>
      </c>
      <c r="P30" s="312">
        <f>分析係数表!C33</f>
        <v>0.99108509199615646</v>
      </c>
      <c r="Q30" s="306">
        <f t="shared" si="12"/>
        <v>1.1317991531819607E-2</v>
      </c>
      <c r="R30" s="306">
        <v>6.8864299767681783E-2</v>
      </c>
      <c r="S30" s="307">
        <f t="shared" si="14"/>
        <v>0.44025588914944924</v>
      </c>
      <c r="T30" s="312">
        <f>分析係数表!F33</f>
        <v>0.63278689994307047</v>
      </c>
      <c r="U30" s="309">
        <f t="shared" si="15"/>
        <v>0.27858815927656005</v>
      </c>
      <c r="V30" s="316">
        <f>分析係数表!D33</f>
        <v>8.7702783269007503E-2</v>
      </c>
      <c r="W30" s="287">
        <f t="shared" si="13"/>
        <v>0</v>
      </c>
      <c r="X30" s="312">
        <f>分析係数表!E33</f>
        <v>8.4336323251883824E-2</v>
      </c>
      <c r="Y30" s="288">
        <f t="shared" si="16"/>
        <v>0</v>
      </c>
    </row>
    <row r="31" spans="1:25">
      <c r="A31" s="278">
        <v>27</v>
      </c>
      <c r="B31" s="268" t="s">
        <v>65</v>
      </c>
      <c r="C31" s="283"/>
      <c r="D31" s="312">
        <f>投入係数表!W31</f>
        <v>4.0122823946485045E-2</v>
      </c>
      <c r="E31" s="302">
        <f t="shared" si="7"/>
        <v>4.0122823946485049</v>
      </c>
      <c r="F31" s="312">
        <f>分析係数表!C34</f>
        <v>0.24606089914510665</v>
      </c>
      <c r="G31" s="302">
        <f t="shared" si="10"/>
        <v>0.98726581365129273</v>
      </c>
      <c r="H31" s="302">
        <v>1.1938032835034555</v>
      </c>
      <c r="I31" s="302">
        <f t="shared" si="8"/>
        <v>1.1938032835034555</v>
      </c>
      <c r="J31" s="312">
        <f>分析係数表!G34</f>
        <v>0.43749758717185111</v>
      </c>
      <c r="K31" s="304">
        <f t="shared" si="11"/>
        <v>0.52228605609059509</v>
      </c>
      <c r="L31" s="49"/>
      <c r="M31" s="50"/>
      <c r="N31" s="314">
        <f>分析係数表!I34</f>
        <v>0.137069350800852</v>
      </c>
      <c r="O31" s="306">
        <f t="shared" si="9"/>
        <v>2.0284160354226706</v>
      </c>
      <c r="P31" s="312">
        <f>分析係数表!C34</f>
        <v>0.24606089914510665</v>
      </c>
      <c r="Q31" s="306">
        <f t="shared" si="12"/>
        <v>0.49911387351645481</v>
      </c>
      <c r="R31" s="306">
        <v>0.55522726633311803</v>
      </c>
      <c r="S31" s="307">
        <f t="shared" si="14"/>
        <v>1.7490305498365735</v>
      </c>
      <c r="T31" s="312">
        <f>分析係数表!F34</f>
        <v>0.68044247766447119</v>
      </c>
      <c r="U31" s="309">
        <f t="shared" si="15"/>
        <v>1.1901146808416505</v>
      </c>
      <c r="V31" s="316">
        <f>分析係数表!D34</f>
        <v>0.15389009392691583</v>
      </c>
      <c r="W31" s="287">
        <f t="shared" si="13"/>
        <v>0</v>
      </c>
      <c r="X31" s="312">
        <f>分析係数表!E34</f>
        <v>0.1433320704064108</v>
      </c>
      <c r="Y31" s="288">
        <f t="shared" si="16"/>
        <v>0</v>
      </c>
    </row>
    <row r="32" spans="1:25">
      <c r="A32" s="278">
        <v>28</v>
      </c>
      <c r="B32" s="268" t="s">
        <v>66</v>
      </c>
      <c r="C32" s="283"/>
      <c r="D32" s="312">
        <f>投入係数表!W32</f>
        <v>1.2153511521230984E-2</v>
      </c>
      <c r="E32" s="302">
        <f t="shared" si="7"/>
        <v>1.2153511521230984</v>
      </c>
      <c r="F32" s="312">
        <f>分析係数表!C35</f>
        <v>0.75377646979277246</v>
      </c>
      <c r="G32" s="302">
        <f t="shared" si="10"/>
        <v>0.91610310100592784</v>
      </c>
      <c r="H32" s="302">
        <v>1.2815210389224918</v>
      </c>
      <c r="I32" s="302">
        <f t="shared" si="8"/>
        <v>1.2815210389224918</v>
      </c>
      <c r="J32" s="312">
        <f>分析係数表!G35</f>
        <v>0.30282397072447498</v>
      </c>
      <c r="K32" s="304">
        <f t="shared" si="11"/>
        <v>0.38807528957346343</v>
      </c>
      <c r="L32" s="49"/>
      <c r="M32" s="50"/>
      <c r="N32" s="314">
        <f>分析係数表!I35</f>
        <v>5.7629969222324183E-2</v>
      </c>
      <c r="O32" s="306">
        <f t="shared" si="9"/>
        <v>0.85283510141751351</v>
      </c>
      <c r="P32" s="312">
        <f>分析係数表!C35</f>
        <v>0.75377646979277246</v>
      </c>
      <c r="Q32" s="306">
        <f t="shared" si="12"/>
        <v>0.64284703206185445</v>
      </c>
      <c r="R32" s="306">
        <v>0.99705517459321868</v>
      </c>
      <c r="S32" s="307">
        <f t="shared" si="14"/>
        <v>2.2785762135157106</v>
      </c>
      <c r="T32" s="312">
        <f>分析係数表!F35</f>
        <v>0.60548890850388704</v>
      </c>
      <c r="U32" s="309">
        <f t="shared" si="15"/>
        <v>1.3796526244645475</v>
      </c>
      <c r="V32" s="316">
        <f>分析係数表!D35</f>
        <v>4.0363234612300396E-2</v>
      </c>
      <c r="W32" s="287">
        <f t="shared" si="13"/>
        <v>0</v>
      </c>
      <c r="X32" s="312">
        <f>分析係数表!E35</f>
        <v>3.9154079363329694E-2</v>
      </c>
      <c r="Y32" s="288">
        <f t="shared" si="16"/>
        <v>0</v>
      </c>
    </row>
    <row r="33" spans="1:25">
      <c r="A33" s="278">
        <v>29</v>
      </c>
      <c r="B33" s="268" t="s">
        <v>93</v>
      </c>
      <c r="C33" s="283"/>
      <c r="D33" s="312">
        <f>投入係数表!W33</f>
        <v>9.9005675042117161E-4</v>
      </c>
      <c r="E33" s="302">
        <f t="shared" si="7"/>
        <v>9.9005675042117158E-2</v>
      </c>
      <c r="F33" s="312">
        <f>分析係数表!C36</f>
        <v>0.99118010215945485</v>
      </c>
      <c r="G33" s="302">
        <f t="shared" si="10"/>
        <v>9.8132455102611468E-2</v>
      </c>
      <c r="H33" s="302">
        <v>0.34259631331617785</v>
      </c>
      <c r="I33" s="302">
        <f t="shared" si="8"/>
        <v>0.34259631331617785</v>
      </c>
      <c r="J33" s="312">
        <f>分析係数表!G36</f>
        <v>5.8650173764370726E-2</v>
      </c>
      <c r="K33" s="304">
        <f t="shared" si="11"/>
        <v>2.0093333307026628E-2</v>
      </c>
      <c r="L33" s="49"/>
      <c r="M33" s="50"/>
      <c r="N33" s="314">
        <f>分析係数表!I36</f>
        <v>0.2375179181177472</v>
      </c>
      <c r="O33" s="306">
        <f t="shared" si="9"/>
        <v>3.5149006761565009</v>
      </c>
      <c r="P33" s="312">
        <f>分析係数表!C36</f>
        <v>0.99118010215945485</v>
      </c>
      <c r="Q33" s="306">
        <f t="shared" si="12"/>
        <v>3.4838996112731375</v>
      </c>
      <c r="R33" s="306">
        <v>3.8090344906644633</v>
      </c>
      <c r="S33" s="307">
        <f t="shared" si="14"/>
        <v>4.1516308039806411</v>
      </c>
      <c r="T33" s="312">
        <f>分析係数表!F36</f>
        <v>0.81306518983088305</v>
      </c>
      <c r="U33" s="309">
        <f t="shared" si="15"/>
        <v>3.3755464877462615</v>
      </c>
      <c r="V33" s="316">
        <f>分析係数表!D36</f>
        <v>1.5774342104513773E-2</v>
      </c>
      <c r="W33" s="287">
        <f t="shared" si="13"/>
        <v>0</v>
      </c>
      <c r="X33" s="312">
        <f>分析係数表!E36</f>
        <v>1.3229670821596217E-2</v>
      </c>
      <c r="Y33" s="288">
        <f t="shared" si="16"/>
        <v>0</v>
      </c>
    </row>
    <row r="34" spans="1:25">
      <c r="A34" s="278">
        <v>30</v>
      </c>
      <c r="B34" s="268" t="s">
        <v>94</v>
      </c>
      <c r="C34" s="283"/>
      <c r="D34" s="312">
        <f>投入係数表!W34</f>
        <v>1.5891959115593938E-2</v>
      </c>
      <c r="E34" s="302">
        <f t="shared" si="7"/>
        <v>1.5891959115593939</v>
      </c>
      <c r="F34" s="312">
        <f>分析係数表!C37</f>
        <v>0.58105140483022077</v>
      </c>
      <c r="G34" s="302">
        <f t="shared" si="10"/>
        <v>0.92340451696202908</v>
      </c>
      <c r="H34" s="302">
        <v>1.374545334752616</v>
      </c>
      <c r="I34" s="302">
        <f t="shared" si="8"/>
        <v>1.374545334752616</v>
      </c>
      <c r="J34" s="312">
        <f>分析係数表!G37</f>
        <v>0.40235165952905672</v>
      </c>
      <c r="K34" s="304">
        <f t="shared" si="11"/>
        <v>0.55305059653563782</v>
      </c>
      <c r="L34" s="49"/>
      <c r="M34" s="50"/>
      <c r="N34" s="314">
        <f>分析係数表!I37</f>
        <v>4.2719417558337268E-2</v>
      </c>
      <c r="O34" s="306">
        <f t="shared" si="9"/>
        <v>0.63218181958960218</v>
      </c>
      <c r="P34" s="312">
        <f>分析係数表!C37</f>
        <v>0.58105140483022077</v>
      </c>
      <c r="Q34" s="306">
        <f t="shared" si="12"/>
        <v>0.36733013438066353</v>
      </c>
      <c r="R34" s="306">
        <v>0.49602731678889045</v>
      </c>
      <c r="S34" s="307">
        <f t="shared" si="14"/>
        <v>1.8705726515415064</v>
      </c>
      <c r="T34" s="312">
        <f>分析係数表!F37</f>
        <v>0.63403708963374472</v>
      </c>
      <c r="U34" s="309">
        <f t="shared" si="15"/>
        <v>1.1860124399318537</v>
      </c>
      <c r="V34" s="316">
        <f>分析係数表!D37</f>
        <v>7.9200513574427991E-2</v>
      </c>
      <c r="W34" s="287">
        <f t="shared" si="13"/>
        <v>0</v>
      </c>
      <c r="X34" s="312">
        <f>分析係数表!E37</f>
        <v>7.3600662533244779E-2</v>
      </c>
      <c r="Y34" s="288">
        <f t="shared" si="16"/>
        <v>0</v>
      </c>
    </row>
    <row r="35" spans="1:25">
      <c r="A35" s="278">
        <v>31</v>
      </c>
      <c r="B35" s="268" t="s">
        <v>95</v>
      </c>
      <c r="C35" s="283"/>
      <c r="D35" s="312">
        <f>投入係数表!W35</f>
        <v>3.9761281667379427E-3</v>
      </c>
      <c r="E35" s="302">
        <f t="shared" si="7"/>
        <v>0.39761281667379428</v>
      </c>
      <c r="F35" s="312">
        <f>分析係数表!C38</f>
        <v>0.47456671407271833</v>
      </c>
      <c r="G35" s="302">
        <f t="shared" si="10"/>
        <v>0.18869380788208071</v>
      </c>
      <c r="H35" s="302">
        <v>0.42422914605282674</v>
      </c>
      <c r="I35" s="302">
        <f t="shared" si="8"/>
        <v>0.42422914605282674</v>
      </c>
      <c r="J35" s="312">
        <f>分析係数表!G38</f>
        <v>0.18003386475673192</v>
      </c>
      <c r="K35" s="304">
        <f t="shared" si="11"/>
        <v>7.6375612706338483E-2</v>
      </c>
      <c r="L35" s="49"/>
      <c r="M35" s="50"/>
      <c r="N35" s="314">
        <f>分析係数表!I38</f>
        <v>5.150358926080905E-2</v>
      </c>
      <c r="O35" s="306">
        <f t="shared" si="9"/>
        <v>0.76217407996798192</v>
      </c>
      <c r="P35" s="312">
        <f>分析係数表!C38</f>
        <v>0.47456671407271833</v>
      </c>
      <c r="Q35" s="306">
        <f t="shared" si="12"/>
        <v>0.36170244868180246</v>
      </c>
      <c r="R35" s="306">
        <v>0.50538318697173246</v>
      </c>
      <c r="S35" s="307">
        <f t="shared" si="14"/>
        <v>0.92961233302455915</v>
      </c>
      <c r="T35" s="312">
        <f>分析係数表!F38</f>
        <v>0.4997199825516766</v>
      </c>
      <c r="U35" s="309">
        <f t="shared" si="15"/>
        <v>0.46454585883885607</v>
      </c>
      <c r="V35" s="316">
        <f>分析係数表!D38</f>
        <v>3.5590827435143364E-2</v>
      </c>
      <c r="W35" s="287">
        <f t="shared" si="13"/>
        <v>0</v>
      </c>
      <c r="X35" s="312">
        <f>分析係数表!E38</f>
        <v>3.1059891839156476E-2</v>
      </c>
      <c r="Y35" s="288">
        <f t="shared" si="16"/>
        <v>0</v>
      </c>
    </row>
    <row r="36" spans="1:25">
      <c r="A36" s="278">
        <v>32</v>
      </c>
      <c r="B36" s="268" t="s">
        <v>67</v>
      </c>
      <c r="C36" s="283"/>
      <c r="D36" s="312">
        <f>投入係数表!W36</f>
        <v>0</v>
      </c>
      <c r="E36" s="302">
        <f t="shared" si="7"/>
        <v>0</v>
      </c>
      <c r="F36" s="312">
        <f>分析係数表!C39</f>
        <v>1</v>
      </c>
      <c r="G36" s="302">
        <f t="shared" si="10"/>
        <v>0</v>
      </c>
      <c r="H36" s="302">
        <v>4.0763109704361485E-2</v>
      </c>
      <c r="I36" s="302">
        <f t="shared" si="8"/>
        <v>4.0763109704361485E-2</v>
      </c>
      <c r="J36" s="312">
        <f>分析係数表!G39</f>
        <v>0.33345520667958617</v>
      </c>
      <c r="K36" s="304">
        <f t="shared" si="11"/>
        <v>1.3592671171370503E-2</v>
      </c>
      <c r="L36" s="49"/>
      <c r="M36" s="50"/>
      <c r="N36" s="314">
        <f>分析係数表!I39</f>
        <v>5.0851604954235139E-3</v>
      </c>
      <c r="O36" s="306">
        <f t="shared" si="9"/>
        <v>7.5252571281243949E-2</v>
      </c>
      <c r="P36" s="312">
        <f>分析係数表!C39</f>
        <v>1</v>
      </c>
      <c r="Q36" s="306">
        <f t="shared" si="12"/>
        <v>7.5252571281243949E-2</v>
      </c>
      <c r="R36" s="306">
        <v>7.8660344785035363E-2</v>
      </c>
      <c r="S36" s="307">
        <f t="shared" si="14"/>
        <v>0.11942345448939684</v>
      </c>
      <c r="T36" s="312">
        <f>分析係数表!F39</f>
        <v>0.70859596344355691</v>
      </c>
      <c r="U36" s="309">
        <f t="shared" si="15"/>
        <v>8.4622977791671924E-2</v>
      </c>
      <c r="V36" s="316">
        <f>分析係数表!D39</f>
        <v>4.8027598057070089E-2</v>
      </c>
      <c r="W36" s="287">
        <f t="shared" si="13"/>
        <v>0</v>
      </c>
      <c r="X36" s="312">
        <f>分析係数表!E39</f>
        <v>4.8027598057070089E-2</v>
      </c>
      <c r="Y36" s="288">
        <f t="shared" si="16"/>
        <v>0</v>
      </c>
    </row>
    <row r="37" spans="1:25">
      <c r="A37" s="278">
        <v>33</v>
      </c>
      <c r="B37" s="268" t="s">
        <v>96</v>
      </c>
      <c r="C37" s="283"/>
      <c r="D37" s="312">
        <f>投入係数表!W37</f>
        <v>5.4984554947312746E-4</v>
      </c>
      <c r="E37" s="302">
        <f t="shared" si="7"/>
        <v>5.4984554947312747E-2</v>
      </c>
      <c r="F37" s="312">
        <f>分析係数表!C40</f>
        <v>0.78927678494152065</v>
      </c>
      <c r="G37" s="302">
        <f t="shared" si="10"/>
        <v>4.3398032750255389E-2</v>
      </c>
      <c r="H37" s="302">
        <v>6.344877140166405E-2</v>
      </c>
      <c r="I37" s="302">
        <f t="shared" si="8"/>
        <v>6.344877140166405E-2</v>
      </c>
      <c r="J37" s="312">
        <f>分析係数表!G40</f>
        <v>0.52314226927728547</v>
      </c>
      <c r="K37" s="304">
        <f t="shared" si="11"/>
        <v>3.3192734253922267E-2</v>
      </c>
      <c r="L37" s="49"/>
      <c r="M37" s="50"/>
      <c r="N37" s="314">
        <f>分析係数表!I40</f>
        <v>3.428475595158087E-2</v>
      </c>
      <c r="O37" s="306">
        <f t="shared" si="9"/>
        <v>0.50736177224461776</v>
      </c>
      <c r="P37" s="312">
        <f>分析係数表!C40</f>
        <v>0.78927678494152065</v>
      </c>
      <c r="Q37" s="306">
        <f t="shared" si="12"/>
        <v>0.40044886839946398</v>
      </c>
      <c r="R37" s="306">
        <v>0.40874262187381977</v>
      </c>
      <c r="S37" s="307">
        <f t="shared" si="14"/>
        <v>0.47219139327548382</v>
      </c>
      <c r="T37" s="312">
        <f>分析係数表!F40</f>
        <v>0.70623799726049996</v>
      </c>
      <c r="U37" s="309">
        <f t="shared" si="15"/>
        <v>0.33347950391052278</v>
      </c>
      <c r="V37" s="316">
        <f>分析係数表!D40</f>
        <v>9.0697433955161888E-2</v>
      </c>
      <c r="W37" s="287">
        <f t="shared" si="13"/>
        <v>0</v>
      </c>
      <c r="X37" s="312">
        <f>分析係数表!E40</f>
        <v>9.0562666353757981E-2</v>
      </c>
      <c r="Y37" s="288">
        <f t="shared" si="16"/>
        <v>0</v>
      </c>
    </row>
    <row r="38" spans="1:25">
      <c r="A38" s="278">
        <v>34</v>
      </c>
      <c r="B38" s="268" t="s">
        <v>97</v>
      </c>
      <c r="C38" s="283"/>
      <c r="D38" s="312">
        <f>投入係数表!W38</f>
        <v>0</v>
      </c>
      <c r="E38" s="302">
        <f t="shared" si="7"/>
        <v>0</v>
      </c>
      <c r="F38" s="312">
        <f>分析係数表!C41</f>
        <v>0.99594790611943085</v>
      </c>
      <c r="G38" s="302">
        <f t="shared" si="10"/>
        <v>0</v>
      </c>
      <c r="H38" s="302">
        <v>2.2789358819016881E-3</v>
      </c>
      <c r="I38" s="302">
        <f t="shared" si="8"/>
        <v>2.2789358819016881E-3</v>
      </c>
      <c r="J38" s="312">
        <f>分析係数表!G41</f>
        <v>0.50896339569449323</v>
      </c>
      <c r="K38" s="304">
        <f t="shared" si="11"/>
        <v>1.1598949450227077E-3</v>
      </c>
      <c r="L38" s="49"/>
      <c r="M38" s="50"/>
      <c r="N38" s="314">
        <f>分析係数表!I41</f>
        <v>5.504775199299148E-2</v>
      </c>
      <c r="O38" s="306">
        <f t="shared" si="9"/>
        <v>0.81462224927864868</v>
      </c>
      <c r="P38" s="312">
        <f>分析係数表!C41</f>
        <v>0.99594790611943085</v>
      </c>
      <c r="Q38" s="306">
        <f t="shared" si="12"/>
        <v>0.81132132344737118</v>
      </c>
      <c r="R38" s="306">
        <v>0.82460290430217054</v>
      </c>
      <c r="S38" s="307">
        <f t="shared" si="14"/>
        <v>0.82688184018407218</v>
      </c>
      <c r="T38" s="312">
        <f>分析係数表!F41</f>
        <v>0.58132099287543681</v>
      </c>
      <c r="U38" s="309">
        <f t="shared" si="15"/>
        <v>0.48068377232647308</v>
      </c>
      <c r="V38" s="316">
        <f>分析係数表!D41</f>
        <v>0.12149342216939719</v>
      </c>
      <c r="W38" s="287">
        <f t="shared" si="13"/>
        <v>0</v>
      </c>
      <c r="X38" s="312">
        <f>分析係数表!E41</f>
        <v>0.11755967401821014</v>
      </c>
      <c r="Y38" s="288">
        <f t="shared" si="16"/>
        <v>0</v>
      </c>
    </row>
    <row r="39" spans="1:25">
      <c r="A39" s="278">
        <v>35</v>
      </c>
      <c r="B39" s="268" t="s">
        <v>3</v>
      </c>
      <c r="C39" s="283"/>
      <c r="D39" s="312">
        <f>投入係数表!W39</f>
        <v>2.4604960661354561E-4</v>
      </c>
      <c r="E39" s="302">
        <f>$C$25*D39</f>
        <v>2.460496066135456E-2</v>
      </c>
      <c r="F39" s="312">
        <f>分析係数表!C42</f>
        <v>0.9655414908579466</v>
      </c>
      <c r="G39" s="302">
        <f>E39*F39</f>
        <v>2.375711039946541E-2</v>
      </c>
      <c r="H39" s="302">
        <v>5.4334528483373411E-2</v>
      </c>
      <c r="I39" s="302">
        <f>C39+H39</f>
        <v>5.4334528483373411E-2</v>
      </c>
      <c r="J39" s="312">
        <f>分析係数表!G42</f>
        <v>0.53299358903562055</v>
      </c>
      <c r="K39" s="304">
        <f>I39*J39</f>
        <v>2.8959955344911349E-2</v>
      </c>
      <c r="L39" s="49"/>
      <c r="M39" s="50"/>
      <c r="N39" s="314">
        <f>分析係数表!I42</f>
        <v>1.3420289237220641E-2</v>
      </c>
      <c r="O39" s="306">
        <f t="shared" si="9"/>
        <v>0.19859968497508507</v>
      </c>
      <c r="P39" s="312">
        <f>分析係数表!C42</f>
        <v>0.9655414908579466</v>
      </c>
      <c r="Q39" s="306">
        <f>O39*P39</f>
        <v>0.19175623591476218</v>
      </c>
      <c r="R39" s="306">
        <v>0.20607145747398087</v>
      </c>
      <c r="S39" s="307">
        <f>I39+R39</f>
        <v>0.26040598595735426</v>
      </c>
      <c r="T39" s="312">
        <f>分析係数表!F42</f>
        <v>0.58706867988829459</v>
      </c>
      <c r="U39" s="309">
        <f>S39*T39</f>
        <v>0.15287619841099373</v>
      </c>
      <c r="V39" s="316">
        <f>分析係数表!D42</f>
        <v>0.12536880137580664</v>
      </c>
      <c r="W39" s="287">
        <f>ROUND(S39*V39,0)</f>
        <v>0</v>
      </c>
      <c r="X39" s="312">
        <f>分析係数表!E42</f>
        <v>0.11770088827882173</v>
      </c>
      <c r="Y39" s="288">
        <f>ROUND(S39*X39,0)</f>
        <v>0</v>
      </c>
    </row>
    <row r="40" spans="1:25">
      <c r="A40" s="278">
        <v>36</v>
      </c>
      <c r="B40" s="268" t="s">
        <v>98</v>
      </c>
      <c r="C40" s="283"/>
      <c r="D40" s="312">
        <f>投入係数表!W40</f>
        <v>3.2440050515490662E-2</v>
      </c>
      <c r="E40" s="302">
        <f>$C$25*D40</f>
        <v>3.2440050515490664</v>
      </c>
      <c r="F40" s="312">
        <f>分析係数表!C43</f>
        <v>0.68354347123018677</v>
      </c>
      <c r="G40" s="302">
        <f>E40*F40</f>
        <v>2.2174184736241096</v>
      </c>
      <c r="H40" s="302">
        <v>3.4902379901333918</v>
      </c>
      <c r="I40" s="302">
        <f>C40+H40</f>
        <v>3.4902379901333918</v>
      </c>
      <c r="J40" s="312">
        <f>分析係数表!G43</f>
        <v>0.37257380440005849</v>
      </c>
      <c r="K40" s="304">
        <f>I40*J40</f>
        <v>1.3003712462456116</v>
      </c>
      <c r="L40" s="49"/>
      <c r="M40" s="50"/>
      <c r="N40" s="314">
        <f>分析係数表!I43</f>
        <v>1.4147055315786071E-2</v>
      </c>
      <c r="O40" s="306">
        <f t="shared" si="9"/>
        <v>0.20935470759064564</v>
      </c>
      <c r="P40" s="312">
        <f>分析係数表!C43</f>
        <v>0.68354347123018677</v>
      </c>
      <c r="Q40" s="306">
        <f>O40*P40</f>
        <v>0.14310304354489065</v>
      </c>
      <c r="R40" s="306">
        <v>0.67679709876316163</v>
      </c>
      <c r="S40" s="307">
        <f>I40+R40</f>
        <v>4.1670350888965535</v>
      </c>
      <c r="T40" s="312">
        <f>分析係数表!F43</f>
        <v>0.62240825035949521</v>
      </c>
      <c r="U40" s="309">
        <f>S40*T40</f>
        <v>2.5935970188667272</v>
      </c>
      <c r="V40" s="316">
        <f>分析係数表!D43</f>
        <v>0.13048156468325811</v>
      </c>
      <c r="W40" s="287">
        <f>ROUND(S40*V40,0)</f>
        <v>1</v>
      </c>
      <c r="X40" s="312">
        <f>分析係数表!E43</f>
        <v>0.11291103502841897</v>
      </c>
      <c r="Y40" s="288">
        <f>ROUND(S40*X40,0)</f>
        <v>0</v>
      </c>
    </row>
    <row r="41" spans="1:25">
      <c r="A41" s="278">
        <v>37</v>
      </c>
      <c r="B41" s="268" t="s">
        <v>99</v>
      </c>
      <c r="C41" s="283"/>
      <c r="D41" s="312">
        <f>投入係数表!W41</f>
        <v>2.2596392444101127E-4</v>
      </c>
      <c r="E41" s="302">
        <f>$C$25*D41</f>
        <v>2.2596392444101127E-2</v>
      </c>
      <c r="F41" s="312">
        <f>分析係数表!C44</f>
        <v>0.55987382763194615</v>
      </c>
      <c r="G41" s="302">
        <f>E41*F41</f>
        <v>1.2651128728352485E-2</v>
      </c>
      <c r="H41" s="302">
        <v>2.1901607189103355E-2</v>
      </c>
      <c r="I41" s="302">
        <f>C41+H41</f>
        <v>2.1901607189103355E-2</v>
      </c>
      <c r="J41" s="312">
        <f>分析係数表!G44</f>
        <v>0.32381925449611038</v>
      </c>
      <c r="K41" s="304">
        <f>I41*J41</f>
        <v>7.0921621122421001E-3</v>
      </c>
      <c r="L41" s="49"/>
      <c r="M41" s="50"/>
      <c r="N41" s="314">
        <f>分析係数表!I44</f>
        <v>0.11509284654657072</v>
      </c>
      <c r="O41" s="306">
        <f t="shared" si="9"/>
        <v>1.7031974991746563</v>
      </c>
      <c r="P41" s="312">
        <f>分析係数表!C44</f>
        <v>0.55987382763194615</v>
      </c>
      <c r="Q41" s="306">
        <f>O41*P41</f>
        <v>0.95357570307607331</v>
      </c>
      <c r="R41" s="306">
        <v>0.97921808190169113</v>
      </c>
      <c r="S41" s="307">
        <f>I41+R41</f>
        <v>1.0011196890907945</v>
      </c>
      <c r="T41" s="312">
        <f>分析係数表!F44</f>
        <v>0.5344179716450459</v>
      </c>
      <c r="U41" s="309">
        <f>S41*T41</f>
        <v>0.53501635361782141</v>
      </c>
      <c r="V41" s="316">
        <f>分析係数表!D44</f>
        <v>0.19836337849438287</v>
      </c>
      <c r="W41" s="287">
        <f>ROUND(S41*V41,0)</f>
        <v>0</v>
      </c>
      <c r="X41" s="312">
        <f>分析係数表!E44</f>
        <v>0.16230318686650563</v>
      </c>
      <c r="Y41" s="288">
        <f>ROUND(S41*X41,0)</f>
        <v>0</v>
      </c>
    </row>
    <row r="42" spans="1:25">
      <c r="A42" s="278">
        <v>38</v>
      </c>
      <c r="B42" s="268" t="s">
        <v>4</v>
      </c>
      <c r="C42" s="283"/>
      <c r="D42" s="312">
        <f>投入係数表!W42</f>
        <v>7.7999399103341666E-4</v>
      </c>
      <c r="E42" s="302">
        <f>$C$25*D42</f>
        <v>7.7999399103341666E-2</v>
      </c>
      <c r="F42" s="312">
        <f>分析係数表!C45</f>
        <v>1</v>
      </c>
      <c r="G42" s="302">
        <f>E42*F42</f>
        <v>7.7999399103341666E-2</v>
      </c>
      <c r="H42" s="302">
        <v>0.10685643927751362</v>
      </c>
      <c r="I42" s="302">
        <f>C42+H42</f>
        <v>0.10685643927751362</v>
      </c>
      <c r="J42" s="312">
        <f>分析係数表!G45</f>
        <v>0</v>
      </c>
      <c r="K42" s="304">
        <f>I42*J42</f>
        <v>0</v>
      </c>
      <c r="L42" s="49"/>
      <c r="M42" s="50"/>
      <c r="N42" s="314">
        <f>分析係数表!I45</f>
        <v>0</v>
      </c>
      <c r="O42" s="306">
        <f t="shared" si="9"/>
        <v>0</v>
      </c>
      <c r="P42" s="312">
        <f>分析係数表!C45</f>
        <v>1</v>
      </c>
      <c r="Q42" s="306">
        <f>O42*P42</f>
        <v>0</v>
      </c>
      <c r="R42" s="306">
        <v>1.671758492177617E-2</v>
      </c>
      <c r="S42" s="307">
        <f>I42+R42</f>
        <v>0.12357402419928978</v>
      </c>
      <c r="T42" s="312">
        <f>分析係数表!F45</f>
        <v>0</v>
      </c>
      <c r="U42" s="309">
        <f>S42*T42</f>
        <v>0</v>
      </c>
      <c r="V42" s="316">
        <f>分析係数表!D45</f>
        <v>0</v>
      </c>
      <c r="W42" s="287">
        <f>ROUND(S42*V42,0)</f>
        <v>0</v>
      </c>
      <c r="X42" s="312">
        <f>分析係数表!E45</f>
        <v>0</v>
      </c>
      <c r="Y42" s="288">
        <f>ROUND(S42*X42,0)</f>
        <v>0</v>
      </c>
    </row>
    <row r="43" spans="1:25">
      <c r="A43" s="278">
        <v>39</v>
      </c>
      <c r="B43" s="268" t="s">
        <v>5</v>
      </c>
      <c r="C43" s="283"/>
      <c r="D43" s="312">
        <f>投入係数表!W43</f>
        <v>4.6573675537563992E-3</v>
      </c>
      <c r="E43" s="302">
        <f>$C$25*D43</f>
        <v>0.46573675537563991</v>
      </c>
      <c r="F43" s="312">
        <f>分析係数表!C46</f>
        <v>0.63561708735819755</v>
      </c>
      <c r="G43" s="302">
        <f>E43*F43</f>
        <v>0.29603023992752159</v>
      </c>
      <c r="H43" s="302">
        <v>0.40162165307754705</v>
      </c>
      <c r="I43" s="302">
        <f>C43+H43</f>
        <v>0.40162165307754705</v>
      </c>
      <c r="J43" s="312">
        <f>分析係数表!G46</f>
        <v>7.4261727822867345E-3</v>
      </c>
      <c r="K43" s="304">
        <f>I43*J43</f>
        <v>2.982511788861485E-3</v>
      </c>
      <c r="L43" s="49"/>
      <c r="M43" s="50"/>
      <c r="N43" s="314">
        <f>分析係数表!I46</f>
        <v>7.1346566917706757E-6</v>
      </c>
      <c r="O43" s="306">
        <f t="shared" si="9"/>
        <v>1.0558196968372412E-4</v>
      </c>
      <c r="P43" s="312">
        <f>分析係数表!C46</f>
        <v>0.63561708735819755</v>
      </c>
      <c r="Q43" s="306">
        <f>O43*P43</f>
        <v>6.7109704047910247E-5</v>
      </c>
      <c r="R43" s="306">
        <v>3.3575348834589243E-2</v>
      </c>
      <c r="S43" s="307">
        <f>I43+R43</f>
        <v>0.43519700191213628</v>
      </c>
      <c r="T43" s="312">
        <f>分析係数表!F46</f>
        <v>0.64740426293918441</v>
      </c>
      <c r="U43" s="309">
        <f>S43*T43</f>
        <v>0.28174839425626941</v>
      </c>
      <c r="V43" s="316">
        <f>分析係数表!D46</f>
        <v>3.6867524451068895E-3</v>
      </c>
      <c r="W43" s="287">
        <f>ROUND(S43*V43,0)</f>
        <v>0</v>
      </c>
      <c r="X43" s="312">
        <f>分析係数表!E46</f>
        <v>3.6024838177901608E-3</v>
      </c>
      <c r="Y43" s="288">
        <f>ROUND(S43*X43,0)</f>
        <v>0</v>
      </c>
    </row>
    <row r="44" spans="1:25">
      <c r="A44" s="279">
        <v>40</v>
      </c>
      <c r="B44" s="276" t="s">
        <v>298</v>
      </c>
      <c r="C44" s="289">
        <f>SUM(C5:C43)</f>
        <v>100</v>
      </c>
      <c r="D44" s="313">
        <f>投入係数表!W44</f>
        <v>0.69754142881173942</v>
      </c>
      <c r="E44" s="303">
        <f>SUM(E5:E43)</f>
        <v>69.754142881173948</v>
      </c>
      <c r="F44" s="313">
        <f>分析係数表!C47</f>
        <v>0.59941121331825653</v>
      </c>
      <c r="G44" s="303">
        <f>SUM(G5:G43)</f>
        <v>23.040103164300643</v>
      </c>
      <c r="H44" s="303">
        <f>SUM(H5:H43)</f>
        <v>32.725079326895084</v>
      </c>
      <c r="I44" s="303">
        <f>SUM(I5:I43)</f>
        <v>132.72507932689504</v>
      </c>
      <c r="J44" s="313">
        <f>分析係数表!G47</f>
        <v>0.26745444124294698</v>
      </c>
      <c r="K44" s="305">
        <f>SUM(K5:K43)</f>
        <v>24.460273270202819</v>
      </c>
      <c r="L44" s="318">
        <f>'データ入力（最終需要額等）'!$H$32</f>
        <v>0.60499999999999998</v>
      </c>
      <c r="M44" s="303">
        <f>K44*L44</f>
        <v>14.798465328472705</v>
      </c>
      <c r="N44" s="315">
        <f>分析係数表!I47</f>
        <v>1</v>
      </c>
      <c r="O44" s="303">
        <f>SUM(O5:O43)</f>
        <v>14.798465328472705</v>
      </c>
      <c r="P44" s="313">
        <f>分析係数表!C47</f>
        <v>0.59941121331825653</v>
      </c>
      <c r="Q44" s="303">
        <f>SUM(Q5:Q43)</f>
        <v>9.2054622519269671</v>
      </c>
      <c r="R44" s="303">
        <f>SUM(R5:R43)</f>
        <v>11.501894481688835</v>
      </c>
      <c r="S44" s="308">
        <f>SUM(S5:S43)</f>
        <v>144.22697380858395</v>
      </c>
      <c r="T44" s="313">
        <f>分析係数表!F47</f>
        <v>0.52032812004185636</v>
      </c>
      <c r="U44" s="310">
        <f>SUM(U5:U43)</f>
        <v>49.690228156256019</v>
      </c>
      <c r="V44" s="317">
        <f>分析係数表!D47</f>
        <v>6.7043132898265148E-2</v>
      </c>
      <c r="W44" s="290">
        <f>SUM(W5:W43)</f>
        <v>4</v>
      </c>
      <c r="X44" s="313">
        <f>分析係数表!E47</f>
        <v>6.0489972943054145E-2</v>
      </c>
      <c r="Y44" s="291">
        <f>SUM(Y5:Y43)</f>
        <v>3</v>
      </c>
    </row>
    <row r="45" spans="1:25">
      <c r="B45" s="292" t="s">
        <v>299</v>
      </c>
      <c r="C45" s="104" t="s">
        <v>300</v>
      </c>
      <c r="D45" s="104" t="s">
        <v>301</v>
      </c>
      <c r="E45" s="104"/>
      <c r="F45" s="104" t="s">
        <v>131</v>
      </c>
      <c r="G45" s="104"/>
      <c r="H45" s="104" t="s">
        <v>302</v>
      </c>
      <c r="I45" s="104"/>
      <c r="J45" s="104" t="s">
        <v>131</v>
      </c>
      <c r="K45" s="104"/>
      <c r="L45" s="104" t="s">
        <v>300</v>
      </c>
      <c r="M45" s="104"/>
      <c r="N45" s="104" t="s">
        <v>131</v>
      </c>
      <c r="O45" s="104"/>
      <c r="P45" s="104" t="s">
        <v>131</v>
      </c>
      <c r="Q45" s="104"/>
      <c r="R45" s="104"/>
      <c r="S45" s="104" t="s">
        <v>302</v>
      </c>
      <c r="T45" s="104" t="s">
        <v>131</v>
      </c>
      <c r="U45" s="104"/>
      <c r="V45" s="104" t="s">
        <v>131</v>
      </c>
      <c r="W45" s="104"/>
      <c r="X45" s="104" t="s">
        <v>131</v>
      </c>
      <c r="Y45" s="293"/>
    </row>
    <row r="46" spans="1:25">
      <c r="B46" s="83" t="s">
        <v>303</v>
      </c>
    </row>
  </sheetData>
  <phoneticPr fontId="3"/>
  <pageMargins left="0.78740157480314965" right="0" top="0.82677165354330717" bottom="0.78740157480314965" header="0.51181102362204722" footer="0.51181102362204722"/>
  <pageSetup paperSize="9" scale="80" orientation="portrait" r:id="rId1"/>
  <headerFooter alignWithMargins="0">
    <oddFooter>&amp;C&amp;"Fj丸ゴシック体-L,標準"&amp;12- 43 -</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EFA0EE-C28C-422C-9339-8116BF4E8292}">
  <dimension ref="A1:Y46"/>
  <sheetViews>
    <sheetView showGridLines="0"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8.1640625" defaultRowHeight="11"/>
  <cols>
    <col min="1" max="1" width="2.75" style="83" customWidth="1"/>
    <col min="2" max="2" width="17.5" style="83" customWidth="1"/>
    <col min="3" max="3" width="8.58203125" style="83" customWidth="1"/>
    <col min="4" max="4" width="8.1640625" style="83" customWidth="1"/>
    <col min="5" max="5" width="8.25" style="83" bestFit="1" customWidth="1"/>
    <col min="6" max="16384" width="8.1640625" style="83"/>
  </cols>
  <sheetData>
    <row r="1" spans="1:25" ht="13">
      <c r="B1" s="284" t="s">
        <v>257</v>
      </c>
      <c r="F1" s="285"/>
      <c r="G1" s="83" t="s">
        <v>374</v>
      </c>
    </row>
    <row r="2" spans="1:25">
      <c r="B2" s="83" t="s">
        <v>342</v>
      </c>
      <c r="S2" s="83" t="s">
        <v>259</v>
      </c>
      <c r="U2" s="286" t="s">
        <v>245</v>
      </c>
      <c r="W2" s="83" t="s">
        <v>233</v>
      </c>
      <c r="Y2" s="83" t="s">
        <v>260</v>
      </c>
    </row>
    <row r="3" spans="1:25" ht="44">
      <c r="B3" s="39"/>
      <c r="C3" s="40" t="s">
        <v>261</v>
      </c>
      <c r="D3" s="40" t="s">
        <v>343</v>
      </c>
      <c r="E3" s="40" t="s">
        <v>263</v>
      </c>
      <c r="F3" s="40" t="s">
        <v>264</v>
      </c>
      <c r="G3" s="40" t="s">
        <v>265</v>
      </c>
      <c r="H3" s="40" t="s">
        <v>266</v>
      </c>
      <c r="I3" s="40" t="s">
        <v>267</v>
      </c>
      <c r="J3" s="40" t="s">
        <v>268</v>
      </c>
      <c r="K3" s="41" t="s">
        <v>269</v>
      </c>
      <c r="L3" s="40" t="s">
        <v>402</v>
      </c>
      <c r="M3" s="40" t="s">
        <v>270</v>
      </c>
      <c r="N3" s="40" t="s">
        <v>186</v>
      </c>
      <c r="O3" s="40" t="s">
        <v>270</v>
      </c>
      <c r="P3" s="40" t="s">
        <v>264</v>
      </c>
      <c r="Q3" s="40" t="s">
        <v>271</v>
      </c>
      <c r="R3" s="40" t="s">
        <v>272</v>
      </c>
      <c r="S3" s="42" t="s">
        <v>273</v>
      </c>
      <c r="T3" s="40" t="s">
        <v>403</v>
      </c>
      <c r="U3" s="43" t="s">
        <v>245</v>
      </c>
      <c r="V3" s="44" t="s">
        <v>274</v>
      </c>
      <c r="W3" s="42" t="s">
        <v>275</v>
      </c>
      <c r="X3" s="40" t="s">
        <v>276</v>
      </c>
      <c r="Y3" s="43" t="s">
        <v>277</v>
      </c>
    </row>
    <row r="4" spans="1:25" ht="19">
      <c r="B4" s="45"/>
      <c r="C4" s="46" t="s">
        <v>197</v>
      </c>
      <c r="D4" s="46" t="s">
        <v>198</v>
      </c>
      <c r="E4" s="46" t="s">
        <v>278</v>
      </c>
      <c r="F4" s="46" t="s">
        <v>200</v>
      </c>
      <c r="G4" s="46" t="s">
        <v>279</v>
      </c>
      <c r="H4" s="46" t="s">
        <v>280</v>
      </c>
      <c r="I4" s="46" t="s">
        <v>281</v>
      </c>
      <c r="J4" s="46" t="s">
        <v>282</v>
      </c>
      <c r="K4" s="47" t="s">
        <v>283</v>
      </c>
      <c r="L4" s="46" t="s">
        <v>284</v>
      </c>
      <c r="M4" s="46" t="s">
        <v>285</v>
      </c>
      <c r="N4" s="46" t="s">
        <v>286</v>
      </c>
      <c r="O4" s="46" t="s">
        <v>287</v>
      </c>
      <c r="P4" s="46" t="s">
        <v>288</v>
      </c>
      <c r="Q4" s="46" t="s">
        <v>289</v>
      </c>
      <c r="R4" s="46" t="s">
        <v>290</v>
      </c>
      <c r="S4" s="46" t="s">
        <v>291</v>
      </c>
      <c r="T4" s="48" t="s">
        <v>292</v>
      </c>
      <c r="U4" s="47" t="s">
        <v>293</v>
      </c>
      <c r="V4" s="46" t="s">
        <v>294</v>
      </c>
      <c r="W4" s="46" t="s">
        <v>295</v>
      </c>
      <c r="X4" s="46" t="s">
        <v>296</v>
      </c>
      <c r="Y4" s="47" t="s">
        <v>297</v>
      </c>
    </row>
    <row r="5" spans="1:25">
      <c r="A5" s="277">
        <v>1</v>
      </c>
      <c r="B5" s="268" t="s">
        <v>73</v>
      </c>
      <c r="C5" s="283"/>
      <c r="D5" s="312">
        <f>投入係数表!X5</f>
        <v>4.0080107022130492E-3</v>
      </c>
      <c r="E5" s="302">
        <f t="shared" ref="E5:E12" si="0">$C$26*D5</f>
        <v>0.4008010702213049</v>
      </c>
      <c r="F5" s="312">
        <f>分析係数表!C8</f>
        <v>0.17333290637377241</v>
      </c>
      <c r="G5" s="302">
        <f t="shared" ref="G5:G10" si="1">E5*F5</f>
        <v>6.947201437917723E-2</v>
      </c>
      <c r="H5" s="302">
        <f t="array" ref="H5:H43">MMULT(逆行列係数表!C5:AO43,G5:G43)</f>
        <v>7.7876219427728918E-2</v>
      </c>
      <c r="I5" s="302">
        <f>C5+H5</f>
        <v>7.7876219427728918E-2</v>
      </c>
      <c r="J5" s="312">
        <f>分析係数表!G8</f>
        <v>0.15155149614048036</v>
      </c>
      <c r="K5" s="304">
        <f>I5*J5</f>
        <v>1.1802257568036661E-2</v>
      </c>
      <c r="L5" s="49" t="s">
        <v>132</v>
      </c>
      <c r="M5" s="50" t="s">
        <v>132</v>
      </c>
      <c r="N5" s="314">
        <f>分析係数表!I8</f>
        <v>1.1299182227411633E-2</v>
      </c>
      <c r="O5" s="306">
        <f>$M$44*N5</f>
        <v>0.2602159365140746</v>
      </c>
      <c r="P5" s="312">
        <f>分析係数表!C8</f>
        <v>0.17333290637377241</v>
      </c>
      <c r="Q5" s="306">
        <f>O5*P5</f>
        <v>4.51039845607576E-2</v>
      </c>
      <c r="R5" s="306">
        <f t="array" ref="R5:R43">MMULT(逆行列係数表!C5:AO43,Q5:Q43)</f>
        <v>6.8225537278195206E-2</v>
      </c>
      <c r="S5" s="307">
        <f t="shared" ref="S5:S10" si="2">I5+R5</f>
        <v>0.14610175670592412</v>
      </c>
      <c r="T5" s="312">
        <f>分析係数表!F8</f>
        <v>0.42721038226158625</v>
      </c>
      <c r="U5" s="309">
        <f t="shared" ref="U5:U10" si="3">S5*T5</f>
        <v>6.241618733142712E-2</v>
      </c>
      <c r="V5" s="316">
        <f>分析係数表!D8</f>
        <v>0.32298797552049696</v>
      </c>
      <c r="W5" s="297">
        <f>ROUND(S5*V5,0)</f>
        <v>0</v>
      </c>
      <c r="X5" s="312">
        <f>分析係数表!E8</f>
        <v>0.12265584155979949</v>
      </c>
      <c r="Y5" s="298">
        <f t="shared" ref="Y5:Y38" si="4">ROUND(S5*X5,0)</f>
        <v>0</v>
      </c>
    </row>
    <row r="6" spans="1:25">
      <c r="A6" s="278">
        <v>2</v>
      </c>
      <c r="B6" s="268" t="s">
        <v>74</v>
      </c>
      <c r="C6" s="283"/>
      <c r="D6" s="312">
        <f>投入係数表!X6</f>
        <v>3.7766258773341279E-4</v>
      </c>
      <c r="E6" s="302">
        <f t="shared" si="0"/>
        <v>3.7766258773341277E-2</v>
      </c>
      <c r="F6" s="312">
        <f>分析係数表!C9</f>
        <v>0.39351462480142041</v>
      </c>
      <c r="G6" s="302">
        <f t="shared" si="1"/>
        <v>1.4861575151344744E-2</v>
      </c>
      <c r="H6" s="302">
        <v>3.1877565337458696E-2</v>
      </c>
      <c r="I6" s="302">
        <f>C6+H6</f>
        <v>3.1877565337458696E-2</v>
      </c>
      <c r="J6" s="312">
        <f>分析係数表!G9</f>
        <v>0.22817522849038765</v>
      </c>
      <c r="K6" s="304">
        <f>I6*J6</f>
        <v>7.2736707545918997E-3</v>
      </c>
      <c r="L6" s="49"/>
      <c r="M6" s="50"/>
      <c r="N6" s="314">
        <f>分析係数表!I9</f>
        <v>5.0911500837573466E-4</v>
      </c>
      <c r="O6" s="306">
        <f>$M$44*N6</f>
        <v>1.1724728040624816E-2</v>
      </c>
      <c r="P6" s="312">
        <f>分析係数表!C9</f>
        <v>0.39351462480142041</v>
      </c>
      <c r="Q6" s="306">
        <f>O6*P6</f>
        <v>4.6138519558051681E-3</v>
      </c>
      <c r="R6" s="306">
        <v>6.3524401787543056E-3</v>
      </c>
      <c r="S6" s="307">
        <f t="shared" si="2"/>
        <v>3.8230005516213E-2</v>
      </c>
      <c r="T6" s="312">
        <f>分析係数表!F9</f>
        <v>0.63987813845992225</v>
      </c>
      <c r="U6" s="309">
        <f t="shared" si="3"/>
        <v>2.4462544763026933E-2</v>
      </c>
      <c r="V6" s="316">
        <f>分析係数表!D9</f>
        <v>0.29572434079210003</v>
      </c>
      <c r="W6" s="297">
        <f>ROUND(S6*V6,0)</f>
        <v>0</v>
      </c>
      <c r="X6" s="312">
        <f>分析係数表!E9</f>
        <v>0.26862065342998215</v>
      </c>
      <c r="Y6" s="298">
        <f t="shared" si="4"/>
        <v>0</v>
      </c>
    </row>
    <row r="7" spans="1:25">
      <c r="A7" s="278">
        <v>3</v>
      </c>
      <c r="B7" s="268" t="s">
        <v>75</v>
      </c>
      <c r="C7" s="283"/>
      <c r="D7" s="312">
        <f>投入係数表!X7</f>
        <v>2.1090593807929318E-3</v>
      </c>
      <c r="E7" s="302">
        <f t="shared" si="0"/>
        <v>0.2109059380792932</v>
      </c>
      <c r="F7" s="312">
        <f>分析係数表!C10</f>
        <v>0.12671464860287895</v>
      </c>
      <c r="G7" s="302">
        <f t="shared" si="1"/>
        <v>2.6724871831978185E-2</v>
      </c>
      <c r="H7" s="302">
        <v>2.7588843602080838E-2</v>
      </c>
      <c r="I7" s="302">
        <f>C7+H7</f>
        <v>2.7588843602080838E-2</v>
      </c>
      <c r="J7" s="312">
        <f>分析係数表!G10</f>
        <v>0.17153349174243465</v>
      </c>
      <c r="K7" s="304">
        <f>I7*J7</f>
        <v>4.7324106762008543E-3</v>
      </c>
      <c r="L7" s="49"/>
      <c r="M7" s="50"/>
      <c r="N7" s="314">
        <f>分析係数表!I10</f>
        <v>1.1608350684055029E-3</v>
      </c>
      <c r="O7" s="306">
        <f>$M$44*N7</f>
        <v>2.6733597032421185E-2</v>
      </c>
      <c r="P7" s="312">
        <f>分析係数表!C10</f>
        <v>0.12671464860287895</v>
      </c>
      <c r="Q7" s="306">
        <f>O7*P7</f>
        <v>3.3875383538542179E-3</v>
      </c>
      <c r="R7" s="306">
        <v>5.175571634607936E-3</v>
      </c>
      <c r="S7" s="307">
        <f t="shared" si="2"/>
        <v>3.2764415236688771E-2</v>
      </c>
      <c r="T7" s="312">
        <f>分析係数表!F10</f>
        <v>0.47381340455197063</v>
      </c>
      <c r="U7" s="309">
        <f t="shared" si="3"/>
        <v>1.5524219131449968E-2</v>
      </c>
      <c r="V7" s="316">
        <f>分析係数表!D10</f>
        <v>9.5045460793747427E-2</v>
      </c>
      <c r="W7" s="297">
        <f>ROUND(S7*V7,0)</f>
        <v>0</v>
      </c>
      <c r="X7" s="312">
        <f>分析係数表!E10</f>
        <v>4.2279520059697977E-2</v>
      </c>
      <c r="Y7" s="298">
        <f t="shared" si="4"/>
        <v>0</v>
      </c>
    </row>
    <row r="8" spans="1:25">
      <c r="A8" s="278">
        <v>4</v>
      </c>
      <c r="B8" s="268" t="s">
        <v>76</v>
      </c>
      <c r="C8" s="283"/>
      <c r="D8" s="312">
        <f>投入係数表!X8</f>
        <v>2.1276765506107761E-4</v>
      </c>
      <c r="E8" s="302">
        <f t="shared" si="0"/>
        <v>2.1276765506107759E-2</v>
      </c>
      <c r="F8" s="312">
        <f>分析係数表!C11</f>
        <v>9.348517078458185E-3</v>
      </c>
      <c r="G8" s="302">
        <f t="shared" si="1"/>
        <v>1.9890620570819841E-4</v>
      </c>
      <c r="H8" s="302">
        <v>8.5214413860890559E-3</v>
      </c>
      <c r="I8" s="302">
        <f>C8+H8</f>
        <v>8.5214413860890559E-3</v>
      </c>
      <c r="J8" s="312">
        <f>分析係数表!G11</f>
        <v>0.2579516055394917</v>
      </c>
      <c r="K8" s="304">
        <f>I8*J8</f>
        <v>2.1981194870523434E-3</v>
      </c>
      <c r="L8" s="49"/>
      <c r="M8" s="50"/>
      <c r="N8" s="314">
        <f>分析係数表!I11</f>
        <v>-1.9466162084954558E-5</v>
      </c>
      <c r="O8" s="306">
        <f>$M$44*N8</f>
        <v>-4.4829842508271352E-4</v>
      </c>
      <c r="P8" s="312">
        <f>分析係数表!C11</f>
        <v>9.348517078458185E-3</v>
      </c>
      <c r="Q8" s="306">
        <f>O8*P8</f>
        <v>-4.1909254831316545E-6</v>
      </c>
      <c r="R8" s="306">
        <v>2.8020779911256581E-3</v>
      </c>
      <c r="S8" s="307">
        <f t="shared" si="2"/>
        <v>1.1323519377214715E-2</v>
      </c>
      <c r="T8" s="312">
        <f>分析係数表!F11</f>
        <v>0.54360066960888753</v>
      </c>
      <c r="U8" s="309">
        <f t="shared" si="3"/>
        <v>6.1554727157831319E-3</v>
      </c>
      <c r="V8" s="316">
        <f>分析係数表!D11</f>
        <v>4.0785268604474206E-2</v>
      </c>
      <c r="W8" s="297">
        <f>ROUND(S8*V8,0)</f>
        <v>0</v>
      </c>
      <c r="X8" s="312">
        <f>分析係数表!E11</f>
        <v>3.926343022371024E-2</v>
      </c>
      <c r="Y8" s="298">
        <f t="shared" si="4"/>
        <v>0</v>
      </c>
    </row>
    <row r="9" spans="1:25">
      <c r="A9" s="278">
        <v>5</v>
      </c>
      <c r="B9" s="268" t="s">
        <v>77</v>
      </c>
      <c r="C9" s="283"/>
      <c r="D9" s="312">
        <f>投入係数表!X9</f>
        <v>3.127684529397841E-3</v>
      </c>
      <c r="E9" s="302">
        <f t="shared" si="0"/>
        <v>0.31276845293978411</v>
      </c>
      <c r="F9" s="312">
        <f>分析係数表!C12</f>
        <v>0.26169189557273109</v>
      </c>
      <c r="G9" s="302">
        <f t="shared" si="1"/>
        <v>8.184896932516264E-2</v>
      </c>
      <c r="H9" s="302">
        <v>9.7997217196680655E-2</v>
      </c>
      <c r="I9" s="302">
        <f t="shared" ref="I9:I38" si="5">C9+H9</f>
        <v>9.7997217196680655E-2</v>
      </c>
      <c r="J9" s="312">
        <f>分析係数表!G12</f>
        <v>0.13770114594385849</v>
      </c>
      <c r="K9" s="304">
        <f t="shared" ref="K9:K38" si="6">I9*J9</f>
        <v>1.3494329107292122E-2</v>
      </c>
      <c r="L9" s="49"/>
      <c r="M9" s="50"/>
      <c r="N9" s="314">
        <f>分析係数表!I12</f>
        <v>0.10146071966313146</v>
      </c>
      <c r="O9" s="306">
        <f>$M$44*N9</f>
        <v>2.3366023890192382</v>
      </c>
      <c r="P9" s="312">
        <f>分析係数表!C12</f>
        <v>0.26169189557273109</v>
      </c>
      <c r="Q9" s="306">
        <f t="shared" ref="Q9:Q38" si="7">O9*P9</f>
        <v>0.61146990838221649</v>
      </c>
      <c r="R9" s="306">
        <v>0.70234596811246541</v>
      </c>
      <c r="S9" s="307">
        <f t="shared" si="2"/>
        <v>0.80034318530914605</v>
      </c>
      <c r="T9" s="312">
        <f>分析係数表!F12</f>
        <v>0.33651535386825859</v>
      </c>
      <c r="U9" s="309">
        <f t="shared" si="3"/>
        <v>0.26932777022035653</v>
      </c>
      <c r="V9" s="316">
        <f>分析係数表!D12</f>
        <v>3.4578030097235327E-2</v>
      </c>
      <c r="W9" s="297">
        <f t="shared" ref="W9:W38" si="8">ROUND(S9*V9,0)</f>
        <v>0</v>
      </c>
      <c r="X9" s="312">
        <f>分析係数表!E12</f>
        <v>3.3355134693599395E-2</v>
      </c>
      <c r="Y9" s="298">
        <f t="shared" si="4"/>
        <v>0</v>
      </c>
    </row>
    <row r="10" spans="1:25">
      <c r="A10" s="278">
        <v>6</v>
      </c>
      <c r="B10" s="268" t="s">
        <v>78</v>
      </c>
      <c r="C10" s="283"/>
      <c r="D10" s="312">
        <f>投入係数表!X10</f>
        <v>1.3965536959071483E-2</v>
      </c>
      <c r="E10" s="302">
        <f t="shared" si="0"/>
        <v>1.3965536959071483</v>
      </c>
      <c r="F10" s="312">
        <f>分析係数表!C13</f>
        <v>8.2810371123538395E-2</v>
      </c>
      <c r="G10" s="302">
        <f t="shared" si="1"/>
        <v>0.11564912985202014</v>
      </c>
      <c r="H10" s="302">
        <v>0.12545025356936818</v>
      </c>
      <c r="I10" s="302">
        <f t="shared" si="5"/>
        <v>0.12545025356936818</v>
      </c>
      <c r="J10" s="312">
        <f>分析係数表!G13</f>
        <v>0.2721720626600464</v>
      </c>
      <c r="K10" s="304">
        <f t="shared" si="6"/>
        <v>3.4144054275200786E-2</v>
      </c>
      <c r="L10" s="49"/>
      <c r="M10" s="50"/>
      <c r="N10" s="314">
        <f>分析係数表!I13</f>
        <v>1.212874021164739E-2</v>
      </c>
      <c r="O10" s="306">
        <f t="shared" ref="O10:O43" si="9">$M$44*N10</f>
        <v>0.2793203463214457</v>
      </c>
      <c r="P10" s="312">
        <f>分析係数表!C13</f>
        <v>8.2810371123538395E-2</v>
      </c>
      <c r="Q10" s="306">
        <f t="shared" si="7"/>
        <v>2.313062154123419E-2</v>
      </c>
      <c r="R10" s="306">
        <v>2.6343390606597596E-2</v>
      </c>
      <c r="S10" s="307">
        <f t="shared" si="2"/>
        <v>0.15179364417596578</v>
      </c>
      <c r="T10" s="312">
        <f>分析係数表!F13</f>
        <v>0.39077170920544851</v>
      </c>
      <c r="U10" s="309">
        <f t="shared" si="3"/>
        <v>5.9316661781165819E-2</v>
      </c>
      <c r="V10" s="316">
        <f>分析係数表!D13</f>
        <v>0.12720758845381647</v>
      </c>
      <c r="W10" s="297">
        <f t="shared" si="8"/>
        <v>0</v>
      </c>
      <c r="X10" s="312">
        <f>分析係数表!E13</f>
        <v>9.5492852763317662E-2</v>
      </c>
      <c r="Y10" s="298">
        <f t="shared" si="4"/>
        <v>0</v>
      </c>
    </row>
    <row r="11" spans="1:25">
      <c r="A11" s="278">
        <v>7</v>
      </c>
      <c r="B11" s="268" t="s">
        <v>79</v>
      </c>
      <c r="C11" s="283"/>
      <c r="D11" s="312">
        <f>投入係数表!X11</f>
        <v>5.5093524682377784E-2</v>
      </c>
      <c r="E11" s="302">
        <f t="shared" si="0"/>
        <v>5.5093524682377781</v>
      </c>
      <c r="F11" s="312">
        <f>分析係数表!C14</f>
        <v>0.29759344347769412</v>
      </c>
      <c r="G11" s="302">
        <f t="shared" ref="G11:G38" si="10">E11*F11</f>
        <v>1.6395471723552137</v>
      </c>
      <c r="H11" s="302">
        <v>1.9244195023311002</v>
      </c>
      <c r="I11" s="302">
        <f t="shared" si="5"/>
        <v>1.9244195023311002</v>
      </c>
      <c r="J11" s="312">
        <f>分析係数表!G14</f>
        <v>0.17335642824825784</v>
      </c>
      <c r="K11" s="304">
        <f t="shared" si="6"/>
        <v>0.33361049137540943</v>
      </c>
      <c r="L11" s="49"/>
      <c r="M11" s="50"/>
      <c r="N11" s="314">
        <f>分析係数表!I14</f>
        <v>1.9165801846449152E-3</v>
      </c>
      <c r="O11" s="306">
        <f t="shared" si="9"/>
        <v>4.4138124123867709E-2</v>
      </c>
      <c r="P11" s="312">
        <f>分析係数表!C14</f>
        <v>0.29759344347769412</v>
      </c>
      <c r="Q11" s="306">
        <f t="shared" si="7"/>
        <v>1.3135216346667672E-2</v>
      </c>
      <c r="R11" s="306">
        <v>4.9375866437639679E-2</v>
      </c>
      <c r="S11" s="307">
        <f t="shared" ref="S11:S38" si="11">I11+R11</f>
        <v>1.9737953687687397</v>
      </c>
      <c r="T11" s="312">
        <f>分析係数表!F14</f>
        <v>0.35598651785260127</v>
      </c>
      <c r="U11" s="309">
        <f t="shared" ref="U11:U38" si="12">S11*T11</f>
        <v>0.70264454028157464</v>
      </c>
      <c r="V11" s="316">
        <f>分析係数表!D14</f>
        <v>4.3833041969742803E-2</v>
      </c>
      <c r="W11" s="297">
        <f t="shared" si="8"/>
        <v>0</v>
      </c>
      <c r="X11" s="312">
        <f>分析係数表!E14</f>
        <v>3.8757158040430381E-2</v>
      </c>
      <c r="Y11" s="298">
        <f t="shared" si="4"/>
        <v>0</v>
      </c>
    </row>
    <row r="12" spans="1:25">
      <c r="A12" s="278">
        <v>8</v>
      </c>
      <c r="B12" s="268" t="s">
        <v>80</v>
      </c>
      <c r="C12" s="283"/>
      <c r="D12" s="312">
        <f>投入係数表!X12</f>
        <v>3.9534889906036486E-2</v>
      </c>
      <c r="E12" s="302">
        <f t="shared" si="0"/>
        <v>3.9534889906036486</v>
      </c>
      <c r="F12" s="312">
        <f>分析係数表!C15</f>
        <v>0.21593049601829584</v>
      </c>
      <c r="G12" s="302">
        <f t="shared" si="10"/>
        <v>0.85367883874391759</v>
      </c>
      <c r="H12" s="302">
        <v>1.0311125965435561</v>
      </c>
      <c r="I12" s="302">
        <f t="shared" si="5"/>
        <v>1.0311125965435561</v>
      </c>
      <c r="J12" s="312">
        <f>分析係数表!G15</f>
        <v>0.1171240792325445</v>
      </c>
      <c r="K12" s="304">
        <f t="shared" si="6"/>
        <v>0.12076811345524216</v>
      </c>
      <c r="L12" s="49"/>
      <c r="M12" s="50"/>
      <c r="N12" s="314">
        <f>分析係数表!I15</f>
        <v>7.9892300155183192E-3</v>
      </c>
      <c r="O12" s="306">
        <f t="shared" si="9"/>
        <v>0.18398897625272528</v>
      </c>
      <c r="P12" s="312">
        <f>分析係数表!C15</f>
        <v>0.21593049601829584</v>
      </c>
      <c r="Q12" s="306">
        <f t="shared" si="7"/>
        <v>3.9728830904149422E-2</v>
      </c>
      <c r="R12" s="306">
        <v>0.10437846117132936</v>
      </c>
      <c r="S12" s="307">
        <f t="shared" si="11"/>
        <v>1.1354910577148856</v>
      </c>
      <c r="T12" s="312">
        <f>分析係数表!F15</f>
        <v>0.35842164855867914</v>
      </c>
      <c r="U12" s="309">
        <f t="shared" si="12"/>
        <v>0.40698457682980754</v>
      </c>
      <c r="V12" s="316">
        <f>分析係数表!D15</f>
        <v>1.5678367482667734E-2</v>
      </c>
      <c r="W12" s="297">
        <f t="shared" si="8"/>
        <v>0</v>
      </c>
      <c r="X12" s="312">
        <f>分析係数表!E15</f>
        <v>1.5634458686506418E-2</v>
      </c>
      <c r="Y12" s="298">
        <f t="shared" si="4"/>
        <v>0</v>
      </c>
    </row>
    <row r="13" spans="1:25">
      <c r="A13" s="278">
        <v>9</v>
      </c>
      <c r="B13" s="268" t="s">
        <v>81</v>
      </c>
      <c r="C13" s="283"/>
      <c r="D13" s="312">
        <f>投入係数表!X13</f>
        <v>8.6250688170384331E-3</v>
      </c>
      <c r="E13" s="302">
        <f t="shared" ref="E13:E38" si="13">$C$26*D13</f>
        <v>0.86250688170384326</v>
      </c>
      <c r="F13" s="312">
        <f>分析係数表!C16</f>
        <v>0.18770505348742417</v>
      </c>
      <c r="G13" s="302">
        <f t="shared" si="10"/>
        <v>0.16189690036349133</v>
      </c>
      <c r="H13" s="302">
        <v>0.25673977076638377</v>
      </c>
      <c r="I13" s="302">
        <f t="shared" si="5"/>
        <v>0.25673977076638377</v>
      </c>
      <c r="J13" s="312">
        <f>分析係数表!G16</f>
        <v>1.5279579137581789E-2</v>
      </c>
      <c r="K13" s="304">
        <f t="shared" si="6"/>
        <v>3.9228756451895686E-3</v>
      </c>
      <c r="L13" s="49"/>
      <c r="M13" s="50"/>
      <c r="N13" s="314">
        <f>分析係数表!I16</f>
        <v>6.0242927132958465E-3</v>
      </c>
      <c r="O13" s="306">
        <f t="shared" si="9"/>
        <v>0.13873720581496429</v>
      </c>
      <c r="P13" s="312">
        <f>分析係数表!C16</f>
        <v>0.18770505348742417</v>
      </c>
      <c r="Q13" s="306">
        <f t="shared" si="7"/>
        <v>2.6041674638193648E-2</v>
      </c>
      <c r="R13" s="306">
        <v>5.0954880071504616E-2</v>
      </c>
      <c r="S13" s="307">
        <f t="shared" si="11"/>
        <v>0.30769465083788838</v>
      </c>
      <c r="T13" s="312">
        <f>分析係数表!F16</f>
        <v>0.2627694146106877</v>
      </c>
      <c r="U13" s="309">
        <f t="shared" si="12"/>
        <v>8.0852743279511877E-2</v>
      </c>
      <c r="V13" s="316">
        <f>分析係数表!D16</f>
        <v>1.0339400475073228E-2</v>
      </c>
      <c r="W13" s="297">
        <f t="shared" si="8"/>
        <v>0</v>
      </c>
      <c r="X13" s="312">
        <f>分析係数表!E16</f>
        <v>1.0339400475073228E-2</v>
      </c>
      <c r="Y13" s="298">
        <f t="shared" si="4"/>
        <v>0</v>
      </c>
    </row>
    <row r="14" spans="1:25">
      <c r="A14" s="278">
        <v>10</v>
      </c>
      <c r="B14" s="268" t="s">
        <v>82</v>
      </c>
      <c r="C14" s="283"/>
      <c r="D14" s="312">
        <f>投入係数表!X14</f>
        <v>6.0660058457913231E-2</v>
      </c>
      <c r="E14" s="302">
        <f t="shared" si="13"/>
        <v>6.0660058457913228</v>
      </c>
      <c r="F14" s="312">
        <f>分析係数表!C17</f>
        <v>0.24245613901755958</v>
      </c>
      <c r="G14" s="302">
        <f t="shared" si="10"/>
        <v>1.47074035662851</v>
      </c>
      <c r="H14" s="302">
        <v>1.6231910580190405</v>
      </c>
      <c r="I14" s="302">
        <f t="shared" si="5"/>
        <v>1.6231910580190405</v>
      </c>
      <c r="J14" s="312">
        <f>分析係数表!G17</f>
        <v>0.24054742090319753</v>
      </c>
      <c r="K14" s="304">
        <f t="shared" si="6"/>
        <v>0.39045442263961266</v>
      </c>
      <c r="L14" s="49"/>
      <c r="M14" s="50"/>
      <c r="N14" s="314">
        <f>分析係数表!I17</f>
        <v>2.8816966460243139E-3</v>
      </c>
      <c r="O14" s="306">
        <f t="shared" si="9"/>
        <v>6.6364394909529667E-2</v>
      </c>
      <c r="P14" s="312">
        <f>分析係数表!C17</f>
        <v>0.24245613901755958</v>
      </c>
      <c r="Q14" s="306">
        <f t="shared" si="7"/>
        <v>1.6090454958001148E-2</v>
      </c>
      <c r="R14" s="306">
        <v>3.9505941502416327E-2</v>
      </c>
      <c r="S14" s="307">
        <f t="shared" si="11"/>
        <v>1.6626969995214569</v>
      </c>
      <c r="T14" s="312">
        <f>分析係数表!F17</f>
        <v>0.42825667105631338</v>
      </c>
      <c r="U14" s="309">
        <f t="shared" si="12"/>
        <v>0.71206108199037976</v>
      </c>
      <c r="V14" s="316">
        <f>分析係数表!D17</f>
        <v>5.1560411778863557E-2</v>
      </c>
      <c r="W14" s="297">
        <f t="shared" si="8"/>
        <v>0</v>
      </c>
      <c r="X14" s="312">
        <f>分析係数表!E17</f>
        <v>4.9008807340167618E-2</v>
      </c>
      <c r="Y14" s="298">
        <f t="shared" si="4"/>
        <v>0</v>
      </c>
    </row>
    <row r="15" spans="1:25">
      <c r="A15" s="278">
        <v>11</v>
      </c>
      <c r="B15" s="268" t="s">
        <v>83</v>
      </c>
      <c r="C15" s="283"/>
      <c r="D15" s="312">
        <f>投入係数表!X15</f>
        <v>7.8910204070777156E-3</v>
      </c>
      <c r="E15" s="302">
        <f t="shared" si="13"/>
        <v>0.78910204070777157</v>
      </c>
      <c r="F15" s="312">
        <f>分析係数表!C18</f>
        <v>0.40831687749419565</v>
      </c>
      <c r="G15" s="302">
        <f t="shared" si="10"/>
        <v>0.32220368128609495</v>
      </c>
      <c r="H15" s="302">
        <v>0.36683055243089324</v>
      </c>
      <c r="I15" s="302">
        <f t="shared" si="5"/>
        <v>0.36683055243089324</v>
      </c>
      <c r="J15" s="312">
        <f>分析係数表!G18</f>
        <v>0.21766947174074985</v>
      </c>
      <c r="K15" s="304">
        <f t="shared" si="6"/>
        <v>7.9847812565999973E-2</v>
      </c>
      <c r="L15" s="49"/>
      <c r="M15" s="50"/>
      <c r="N15" s="314">
        <f>分析係数表!I18</f>
        <v>4.4543159123807785E-4</v>
      </c>
      <c r="O15" s="306">
        <f t="shared" si="9"/>
        <v>1.0258122785716211E-2</v>
      </c>
      <c r="P15" s="312">
        <f>分析係数表!C18</f>
        <v>0.40831687749419565</v>
      </c>
      <c r="Q15" s="306">
        <f t="shared" si="7"/>
        <v>4.188564664815703E-3</v>
      </c>
      <c r="R15" s="306">
        <v>1.3447907712204317E-2</v>
      </c>
      <c r="S15" s="307">
        <f t="shared" si="11"/>
        <v>0.38027846014309757</v>
      </c>
      <c r="T15" s="312">
        <f>分析係数表!F18</f>
        <v>0.48997194925916815</v>
      </c>
      <c r="U15" s="309">
        <f t="shared" si="12"/>
        <v>0.1863257783775884</v>
      </c>
      <c r="V15" s="316">
        <f>分析係数表!D18</f>
        <v>3.8565313316438733E-2</v>
      </c>
      <c r="W15" s="297">
        <f t="shared" si="8"/>
        <v>0</v>
      </c>
      <c r="X15" s="312">
        <f>分析係数表!E18</f>
        <v>3.6576455199010559E-2</v>
      </c>
      <c r="Y15" s="298">
        <f t="shared" si="4"/>
        <v>0</v>
      </c>
    </row>
    <row r="16" spans="1:25">
      <c r="A16" s="278">
        <v>12</v>
      </c>
      <c r="B16" s="268" t="s">
        <v>84</v>
      </c>
      <c r="C16" s="283"/>
      <c r="D16" s="312">
        <f>投入係数表!X16</f>
        <v>5.9734519158397541E-3</v>
      </c>
      <c r="E16" s="302">
        <f t="shared" si="13"/>
        <v>0.59734519158397537</v>
      </c>
      <c r="F16" s="312">
        <f>分析係数表!C19</f>
        <v>0.72110086081153413</v>
      </c>
      <c r="G16" s="302">
        <f t="shared" si="10"/>
        <v>0.43074613185283539</v>
      </c>
      <c r="H16" s="302">
        <v>0.8780093306608302</v>
      </c>
      <c r="I16" s="302">
        <f t="shared" si="5"/>
        <v>0.8780093306608302</v>
      </c>
      <c r="J16" s="312">
        <f>分析係数表!G19</f>
        <v>6.2445810408374151E-2</v>
      </c>
      <c r="K16" s="304">
        <f t="shared" si="6"/>
        <v>5.4828004199229695E-2</v>
      </c>
      <c r="L16" s="49"/>
      <c r="M16" s="50"/>
      <c r="N16" s="314">
        <f>分析係数表!I19</f>
        <v>-1.2604560155461526E-4</v>
      </c>
      <c r="O16" s="306">
        <f t="shared" si="9"/>
        <v>-2.9027830149020951E-3</v>
      </c>
      <c r="P16" s="312">
        <f>分析係数表!C19</f>
        <v>0.72110086081153413</v>
      </c>
      <c r="Q16" s="306">
        <f t="shared" si="7"/>
        <v>-2.0931993307950012E-3</v>
      </c>
      <c r="R16" s="306">
        <v>1.6555820816725197E-2</v>
      </c>
      <c r="S16" s="307">
        <f t="shared" si="11"/>
        <v>0.89456515147755544</v>
      </c>
      <c r="T16" s="312">
        <f>分析係数表!F19</f>
        <v>0.21331101927013058</v>
      </c>
      <c r="U16" s="309">
        <f t="shared" si="12"/>
        <v>0.1908206042652161</v>
      </c>
      <c r="V16" s="316">
        <f>分析係数表!D19</f>
        <v>1.2736199640345095E-2</v>
      </c>
      <c r="W16" s="297">
        <f t="shared" si="8"/>
        <v>0</v>
      </c>
      <c r="X16" s="312">
        <f>分析係数表!E19</f>
        <v>1.2523714081279422E-2</v>
      </c>
      <c r="Y16" s="298">
        <f t="shared" si="4"/>
        <v>0</v>
      </c>
    </row>
    <row r="17" spans="1:25">
      <c r="A17" s="278">
        <v>13</v>
      </c>
      <c r="B17" s="268" t="s">
        <v>85</v>
      </c>
      <c r="C17" s="283"/>
      <c r="D17" s="312">
        <f>投入係数表!X17</f>
        <v>1.8446955693795428E-2</v>
      </c>
      <c r="E17" s="302">
        <f t="shared" si="13"/>
        <v>1.8446955693795428</v>
      </c>
      <c r="F17" s="312">
        <f>分析係数表!C20</f>
        <v>4.9598906854145253E-2</v>
      </c>
      <c r="G17" s="302">
        <f t="shared" si="10"/>
        <v>9.149488371991038E-2</v>
      </c>
      <c r="H17" s="302">
        <v>9.9542328544485734E-2</v>
      </c>
      <c r="I17" s="302">
        <f t="shared" si="5"/>
        <v>9.9542328544485734E-2</v>
      </c>
      <c r="J17" s="312">
        <f>分析係数表!G20</f>
        <v>0.11671945764775135</v>
      </c>
      <c r="K17" s="304">
        <f t="shared" si="6"/>
        <v>1.1618526600706653E-2</v>
      </c>
      <c r="L17" s="49"/>
      <c r="M17" s="50"/>
      <c r="N17" s="314">
        <f>分析係数表!I20</f>
        <v>7.0439320449493942E-4</v>
      </c>
      <c r="O17" s="306">
        <f t="shared" si="9"/>
        <v>1.6221911789079006E-2</v>
      </c>
      <c r="P17" s="312">
        <f>分析係数表!C20</f>
        <v>4.9598906854145253E-2</v>
      </c>
      <c r="Q17" s="306">
        <f t="shared" si="7"/>
        <v>8.0458909182269038E-4</v>
      </c>
      <c r="R17" s="306">
        <v>1.8426903665900551E-3</v>
      </c>
      <c r="S17" s="307">
        <f t="shared" si="11"/>
        <v>0.10138501891107579</v>
      </c>
      <c r="T17" s="312">
        <f>分析係数表!F20</f>
        <v>0.2109583665362576</v>
      </c>
      <c r="U17" s="309">
        <f t="shared" si="12"/>
        <v>2.1388017980728136E-2</v>
      </c>
      <c r="V17" s="316">
        <f>分析係数表!D20</f>
        <v>3.0797631013066269E-2</v>
      </c>
      <c r="W17" s="297">
        <f t="shared" si="8"/>
        <v>0</v>
      </c>
      <c r="X17" s="312">
        <f>分析係数表!E20</f>
        <v>2.9972730221401771E-2</v>
      </c>
      <c r="Y17" s="298">
        <f t="shared" si="4"/>
        <v>0</v>
      </c>
    </row>
    <row r="18" spans="1:25">
      <c r="A18" s="278">
        <v>14</v>
      </c>
      <c r="B18" s="268" t="s">
        <v>86</v>
      </c>
      <c r="C18" s="283"/>
      <c r="D18" s="312">
        <f>投入係数表!X18</f>
        <v>1.7263435612518186E-2</v>
      </c>
      <c r="E18" s="302">
        <f t="shared" si="13"/>
        <v>1.7263435612518185</v>
      </c>
      <c r="F18" s="312">
        <f>分析係数表!C21</f>
        <v>0.28411166756853934</v>
      </c>
      <c r="G18" s="302">
        <f t="shared" si="10"/>
        <v>0.49047434798346501</v>
      </c>
      <c r="H18" s="302">
        <v>0.54951859102827505</v>
      </c>
      <c r="I18" s="302">
        <f t="shared" si="5"/>
        <v>0.54951859102827505</v>
      </c>
      <c r="J18" s="312">
        <f>分析係数表!G21</f>
        <v>0.29005387701730417</v>
      </c>
      <c r="K18" s="304">
        <f t="shared" si="6"/>
        <v>0.15938999782083757</v>
      </c>
      <c r="L18" s="49"/>
      <c r="M18" s="50"/>
      <c r="N18" s="314">
        <f>分析係数表!I21</f>
        <v>2.3737267060065176E-3</v>
      </c>
      <c r="O18" s="306">
        <f t="shared" si="9"/>
        <v>5.4666037364497946E-2</v>
      </c>
      <c r="P18" s="312">
        <f>分析係数表!C21</f>
        <v>0.28411166756853934</v>
      </c>
      <c r="Q18" s="306">
        <f t="shared" si="7"/>
        <v>1.5531259034991592E-2</v>
      </c>
      <c r="R18" s="306">
        <v>2.9911482303192228E-2</v>
      </c>
      <c r="S18" s="307">
        <f t="shared" si="11"/>
        <v>0.57943007333146723</v>
      </c>
      <c r="T18" s="312">
        <f>分析係数表!F21</f>
        <v>0.45791147145628314</v>
      </c>
      <c r="U18" s="309">
        <f t="shared" si="12"/>
        <v>0.26532767748523423</v>
      </c>
      <c r="V18" s="316">
        <f>分析係数表!D21</f>
        <v>5.9847590028896828E-2</v>
      </c>
      <c r="W18" s="297">
        <f t="shared" si="8"/>
        <v>0</v>
      </c>
      <c r="X18" s="312">
        <f>分析係数表!E21</f>
        <v>5.4782163530779596E-2</v>
      </c>
      <c r="Y18" s="298">
        <f t="shared" si="4"/>
        <v>0</v>
      </c>
    </row>
    <row r="19" spans="1:25">
      <c r="A19" s="278">
        <v>15</v>
      </c>
      <c r="B19" s="268" t="s">
        <v>70</v>
      </c>
      <c r="C19" s="283"/>
      <c r="D19" s="312">
        <f>投入係数表!X19</f>
        <v>1.0638382753053881E-4</v>
      </c>
      <c r="E19" s="302">
        <f t="shared" si="13"/>
        <v>1.063838275305388E-2</v>
      </c>
      <c r="F19" s="312">
        <f>分析係数表!C22</f>
        <v>0.28280144764930404</v>
      </c>
      <c r="G19" s="302">
        <f t="shared" si="10"/>
        <v>3.0085500432110259E-3</v>
      </c>
      <c r="H19" s="302">
        <v>2.1671094720547252E-2</v>
      </c>
      <c r="I19" s="302">
        <f t="shared" si="5"/>
        <v>2.1671094720547252E-2</v>
      </c>
      <c r="J19" s="312">
        <f>分析係数表!G22</f>
        <v>0.21325815420745545</v>
      </c>
      <c r="K19" s="304">
        <f t="shared" si="6"/>
        <v>4.6215376597588398E-3</v>
      </c>
      <c r="L19" s="49"/>
      <c r="M19" s="50"/>
      <c r="N19" s="314">
        <f>分析係数表!I22</f>
        <v>5.2408897921031505E-5</v>
      </c>
      <c r="O19" s="306">
        <f t="shared" si="9"/>
        <v>1.2069572982996133E-3</v>
      </c>
      <c r="P19" s="312">
        <f>分析係数表!C22</f>
        <v>0.28280144764930404</v>
      </c>
      <c r="Q19" s="306">
        <f t="shared" si="7"/>
        <v>3.4132927121002354E-4</v>
      </c>
      <c r="R19" s="306">
        <v>5.1451007564707494E-3</v>
      </c>
      <c r="S19" s="307">
        <f t="shared" si="11"/>
        <v>2.6816195477018002E-2</v>
      </c>
      <c r="T19" s="312">
        <f>分析係数表!F22</f>
        <v>0.43073258580094059</v>
      </c>
      <c r="U19" s="309">
        <f t="shared" si="12"/>
        <v>1.1550609219159453E-2</v>
      </c>
      <c r="V19" s="316">
        <f>分析係数表!D22</f>
        <v>2.2938556731137788E-2</v>
      </c>
      <c r="W19" s="297">
        <f t="shared" si="8"/>
        <v>0</v>
      </c>
      <c r="X19" s="312">
        <f>分析係数表!E22</f>
        <v>2.2183368519679003E-2</v>
      </c>
      <c r="Y19" s="298">
        <f t="shared" si="4"/>
        <v>0</v>
      </c>
    </row>
    <row r="20" spans="1:25">
      <c r="A20" s="278">
        <v>16</v>
      </c>
      <c r="B20" s="268" t="s">
        <v>71</v>
      </c>
      <c r="C20" s="283"/>
      <c r="D20" s="312">
        <f>投入係数表!X20</f>
        <v>4.7872722388742464E-5</v>
      </c>
      <c r="E20" s="302">
        <f t="shared" si="13"/>
        <v>4.7872722388742463E-3</v>
      </c>
      <c r="F20" s="312">
        <f>分析係数表!C23</f>
        <v>0.31843177703160996</v>
      </c>
      <c r="G20" s="302">
        <f t="shared" si="10"/>
        <v>1.5244196061588201E-3</v>
      </c>
      <c r="H20" s="302">
        <v>2.822366581945094E-2</v>
      </c>
      <c r="I20" s="302">
        <f t="shared" si="5"/>
        <v>2.822366581945094E-2</v>
      </c>
      <c r="J20" s="312">
        <f>分析係数表!G23</f>
        <v>0.24379890925547271</v>
      </c>
      <c r="K20" s="304">
        <f t="shared" si="6"/>
        <v>6.8808989419731062E-3</v>
      </c>
      <c r="L20" s="49"/>
      <c r="M20" s="50"/>
      <c r="N20" s="314">
        <f>分析係数表!I23</f>
        <v>7.2227388731505603E-6</v>
      </c>
      <c r="O20" s="306">
        <f t="shared" si="9"/>
        <v>1.6633697220263578E-4</v>
      </c>
      <c r="P20" s="312">
        <f>分析係数表!C23</f>
        <v>0.31843177703160996</v>
      </c>
      <c r="Q20" s="306">
        <f t="shared" si="7"/>
        <v>5.2966977644542823E-5</v>
      </c>
      <c r="R20" s="306">
        <v>5.0747275804431998E-3</v>
      </c>
      <c r="S20" s="307">
        <f t="shared" si="11"/>
        <v>3.3298393399894141E-2</v>
      </c>
      <c r="T20" s="312">
        <f>分析係数表!F23</f>
        <v>0.43764444987651224</v>
      </c>
      <c r="U20" s="309">
        <f t="shared" si="12"/>
        <v>1.4572857061268358E-2</v>
      </c>
      <c r="V20" s="316">
        <f>分析係数表!D23</f>
        <v>3.7770855561684982E-2</v>
      </c>
      <c r="W20" s="297">
        <f t="shared" si="8"/>
        <v>0</v>
      </c>
      <c r="X20" s="312">
        <f>分析係数表!E23</f>
        <v>3.6503495425501575E-2</v>
      </c>
      <c r="Y20" s="298">
        <f t="shared" si="4"/>
        <v>0</v>
      </c>
    </row>
    <row r="21" spans="1:25">
      <c r="A21" s="278">
        <v>17</v>
      </c>
      <c r="B21" s="268" t="s">
        <v>72</v>
      </c>
      <c r="C21" s="283"/>
      <c r="D21" s="312">
        <f>投入係数表!X21</f>
        <v>1.4627776285449086E-4</v>
      </c>
      <c r="E21" s="302">
        <f t="shared" si="13"/>
        <v>1.4627776285449087E-2</v>
      </c>
      <c r="F21" s="312">
        <f>分析係数表!C24</f>
        <v>6.5709335168878003E-2</v>
      </c>
      <c r="G21" s="302">
        <f t="shared" si="10"/>
        <v>9.6118145471593924E-4</v>
      </c>
      <c r="H21" s="302">
        <v>2.932238541515047E-3</v>
      </c>
      <c r="I21" s="302">
        <f t="shared" si="5"/>
        <v>2.932238541515047E-3</v>
      </c>
      <c r="J21" s="312">
        <f>分析係数表!G24</f>
        <v>0.24633125110096343</v>
      </c>
      <c r="K21" s="304">
        <f t="shared" si="6"/>
        <v>7.2230198845786586E-4</v>
      </c>
      <c r="L21" s="49"/>
      <c r="M21" s="50"/>
      <c r="N21" s="314">
        <f>分析係数表!I24</f>
        <v>2.8080599423907303E-4</v>
      </c>
      <c r="O21" s="306">
        <f t="shared" si="9"/>
        <v>6.4668569192927192E-3</v>
      </c>
      <c r="P21" s="312">
        <f>分析係数表!C24</f>
        <v>6.5709335168878003E-2</v>
      </c>
      <c r="Q21" s="306">
        <f t="shared" si="7"/>
        <v>4.249328687989831E-4</v>
      </c>
      <c r="R21" s="306">
        <v>1.945777820089349E-3</v>
      </c>
      <c r="S21" s="307">
        <f t="shared" si="11"/>
        <v>4.8780163616043964E-3</v>
      </c>
      <c r="T21" s="312">
        <f>分析係数表!F24</f>
        <v>0.36721364788140759</v>
      </c>
      <c r="U21" s="309">
        <f t="shared" si="12"/>
        <v>1.7912741825699418E-3</v>
      </c>
      <c r="V21" s="316">
        <f>分析係数表!D24</f>
        <v>3.9309475738153632E-2</v>
      </c>
      <c r="W21" s="297">
        <f t="shared" si="8"/>
        <v>0</v>
      </c>
      <c r="X21" s="312">
        <f>分析係数表!E24</f>
        <v>3.8550657867992791E-2</v>
      </c>
      <c r="Y21" s="298">
        <f t="shared" si="4"/>
        <v>0</v>
      </c>
    </row>
    <row r="22" spans="1:25">
      <c r="A22" s="278">
        <v>18</v>
      </c>
      <c r="B22" s="268" t="s">
        <v>87</v>
      </c>
      <c r="C22" s="283"/>
      <c r="D22" s="312">
        <f>投入係数表!X22</f>
        <v>1.4388412673505373E-3</v>
      </c>
      <c r="E22" s="302">
        <f t="shared" si="13"/>
        <v>0.14388412673505374</v>
      </c>
      <c r="F22" s="312">
        <f>分析係数表!C25</f>
        <v>0.13092441386923714</v>
      </c>
      <c r="G22" s="302">
        <f t="shared" si="10"/>
        <v>1.8837944957873946E-2</v>
      </c>
      <c r="H22" s="302">
        <v>3.2353188047531373E-2</v>
      </c>
      <c r="I22" s="302">
        <f t="shared" si="5"/>
        <v>3.2353188047531373E-2</v>
      </c>
      <c r="J22" s="312">
        <f>分析係数表!G25</f>
        <v>0.2605848403511512</v>
      </c>
      <c r="K22" s="304">
        <f t="shared" si="6"/>
        <v>8.4307503422167366E-3</v>
      </c>
      <c r="L22" s="49"/>
      <c r="M22" s="50"/>
      <c r="N22" s="314">
        <f>分析係数表!I25</f>
        <v>9.8123550057191766E-5</v>
      </c>
      <c r="O22" s="306">
        <f t="shared" si="9"/>
        <v>2.2597486223626378E-3</v>
      </c>
      <c r="P22" s="312">
        <f>分析係数表!C25</f>
        <v>0.13092441386923714</v>
      </c>
      <c r="Q22" s="306">
        <f t="shared" si="7"/>
        <v>2.9585626387464446E-4</v>
      </c>
      <c r="R22" s="306">
        <v>7.5816787884794646E-3</v>
      </c>
      <c r="S22" s="307">
        <f t="shared" si="11"/>
        <v>3.9934866836010836E-2</v>
      </c>
      <c r="T22" s="312">
        <f>分析係数表!F25</f>
        <v>0.33318683873123567</v>
      </c>
      <c r="U22" s="309">
        <f t="shared" si="12"/>
        <v>1.3305772036243314E-2</v>
      </c>
      <c r="V22" s="316">
        <f>分析係数表!D25</f>
        <v>4.284059086963312E-2</v>
      </c>
      <c r="W22" s="297">
        <f t="shared" si="8"/>
        <v>0</v>
      </c>
      <c r="X22" s="312">
        <f>分析係数表!E25</f>
        <v>4.249917369780222E-2</v>
      </c>
      <c r="Y22" s="298">
        <f t="shared" si="4"/>
        <v>0</v>
      </c>
    </row>
    <row r="23" spans="1:25">
      <c r="A23" s="278">
        <v>19</v>
      </c>
      <c r="B23" s="268" t="s">
        <v>88</v>
      </c>
      <c r="C23" s="283"/>
      <c r="D23" s="312">
        <f>投入係数表!X23</f>
        <v>1.2553291648603579E-3</v>
      </c>
      <c r="E23" s="302">
        <f t="shared" si="13"/>
        <v>0.12553291648603579</v>
      </c>
      <c r="F23" s="312">
        <f>分析係数表!C26</f>
        <v>0.15308736674872969</v>
      </c>
      <c r="G23" s="302">
        <f t="shared" si="10"/>
        <v>1.9217503625135416E-2</v>
      </c>
      <c r="H23" s="302">
        <v>2.6799457276950336E-2</v>
      </c>
      <c r="I23" s="302">
        <f t="shared" si="5"/>
        <v>2.6799457276950336E-2</v>
      </c>
      <c r="J23" s="312">
        <f>分析係数表!G26</f>
        <v>0.20415569699579933</v>
      </c>
      <c r="K23" s="304">
        <f t="shared" si="6"/>
        <v>5.4712618794849422E-3</v>
      </c>
      <c r="L23" s="49"/>
      <c r="M23" s="50"/>
      <c r="N23" s="314">
        <f>分析係数表!I26</f>
        <v>8.8175548492147558E-3</v>
      </c>
      <c r="O23" s="306">
        <f t="shared" si="9"/>
        <v>0.20306498706484216</v>
      </c>
      <c r="P23" s="312">
        <f>分析係数表!C26</f>
        <v>0.15308736674872969</v>
      </c>
      <c r="Q23" s="306">
        <f t="shared" si="7"/>
        <v>3.1086684148621542E-2</v>
      </c>
      <c r="R23" s="306">
        <v>3.4135059010137102E-2</v>
      </c>
      <c r="S23" s="307">
        <f t="shared" si="11"/>
        <v>6.0934516287087438E-2</v>
      </c>
      <c r="T23" s="312">
        <f>分析係数表!F26</f>
        <v>0.33811565690794865</v>
      </c>
      <c r="U23" s="309">
        <f t="shared" si="12"/>
        <v>2.0602914002776664E-2</v>
      </c>
      <c r="V23" s="316">
        <f>分析係数表!D26</f>
        <v>3.3929737559631502E-2</v>
      </c>
      <c r="W23" s="297">
        <f t="shared" si="8"/>
        <v>0</v>
      </c>
      <c r="X23" s="312">
        <f>分析係数表!E26</f>
        <v>3.3531988342571602E-2</v>
      </c>
      <c r="Y23" s="298">
        <f t="shared" si="4"/>
        <v>0</v>
      </c>
    </row>
    <row r="24" spans="1:25">
      <c r="A24" s="278">
        <v>20</v>
      </c>
      <c r="B24" s="268" t="s">
        <v>89</v>
      </c>
      <c r="C24" s="283"/>
      <c r="D24" s="312">
        <f>投入係数表!X24</f>
        <v>3.4574743947425112E-5</v>
      </c>
      <c r="E24" s="302">
        <f t="shared" si="13"/>
        <v>3.4574743947425111E-3</v>
      </c>
      <c r="F24" s="312">
        <f>分析係数表!C27</f>
        <v>0.18884998044104273</v>
      </c>
      <c r="G24" s="302">
        <f t="shared" si="10"/>
        <v>6.5294397182252926E-4</v>
      </c>
      <c r="H24" s="302">
        <v>2.5545859645879228E-3</v>
      </c>
      <c r="I24" s="302">
        <f t="shared" si="5"/>
        <v>2.5545859645879228E-3</v>
      </c>
      <c r="J24" s="312">
        <f>分析係数表!G27</f>
        <v>0.16481626532719168</v>
      </c>
      <c r="K24" s="304">
        <f t="shared" si="6"/>
        <v>4.2103731814064298E-4</v>
      </c>
      <c r="L24" s="49"/>
      <c r="M24" s="50"/>
      <c r="N24" s="314">
        <f>分析係数表!I27</f>
        <v>2.2388024205688101E-2</v>
      </c>
      <c r="O24" s="306">
        <f t="shared" si="9"/>
        <v>0.51558781583766278</v>
      </c>
      <c r="P24" s="312">
        <f>分析係数表!C27</f>
        <v>0.18884998044104273</v>
      </c>
      <c r="Q24" s="306">
        <f t="shared" si="7"/>
        <v>9.7368748936582553E-2</v>
      </c>
      <c r="R24" s="306">
        <v>9.8219712516148527E-2</v>
      </c>
      <c r="S24" s="307">
        <f t="shared" si="11"/>
        <v>0.10077429848073645</v>
      </c>
      <c r="T24" s="312">
        <f>分析係数表!F27</f>
        <v>0.29536956526946395</v>
      </c>
      <c r="U24" s="309">
        <f t="shared" si="12"/>
        <v>2.9765660732590328E-2</v>
      </c>
      <c r="V24" s="316">
        <f>分析係数表!D27</f>
        <v>2.042747265118797E-2</v>
      </c>
      <c r="W24" s="297">
        <f t="shared" si="8"/>
        <v>0</v>
      </c>
      <c r="X24" s="312">
        <f>分析係数表!E27</f>
        <v>2.035082172191522E-2</v>
      </c>
      <c r="Y24" s="298">
        <f t="shared" si="4"/>
        <v>0</v>
      </c>
    </row>
    <row r="25" spans="1:25">
      <c r="A25" s="278">
        <v>21</v>
      </c>
      <c r="B25" s="268" t="s">
        <v>90</v>
      </c>
      <c r="C25" s="283"/>
      <c r="D25" s="312">
        <f>投入係数表!X25</f>
        <v>2.6595956882634704E-6</v>
      </c>
      <c r="E25" s="302">
        <f t="shared" si="13"/>
        <v>2.6595956882634705E-4</v>
      </c>
      <c r="F25" s="312">
        <f>分析係数表!C28</f>
        <v>0.2115566871254172</v>
      </c>
      <c r="G25" s="302">
        <f t="shared" si="10"/>
        <v>5.6265525290206363E-5</v>
      </c>
      <c r="H25" s="302">
        <v>5.4550383364192129E-2</v>
      </c>
      <c r="I25" s="302">
        <f t="shared" si="5"/>
        <v>5.4550383364192129E-2</v>
      </c>
      <c r="J25" s="312">
        <f>分析係数表!G28</f>
        <v>0.18177207604774032</v>
      </c>
      <c r="K25" s="304">
        <f t="shared" si="6"/>
        <v>9.9157364333093204E-3</v>
      </c>
      <c r="L25" s="49"/>
      <c r="M25" s="50"/>
      <c r="N25" s="314">
        <f>分析係数表!I28</f>
        <v>7.2231792840574596E-3</v>
      </c>
      <c r="O25" s="306">
        <f t="shared" si="9"/>
        <v>0.16634711470094082</v>
      </c>
      <c r="P25" s="312">
        <f>分析係数表!C28</f>
        <v>0.2115566871254172</v>
      </c>
      <c r="Q25" s="306">
        <f t="shared" si="7"/>
        <v>3.5191844499002825E-2</v>
      </c>
      <c r="R25" s="306">
        <v>4.594105850918858E-2</v>
      </c>
      <c r="S25" s="307">
        <f t="shared" si="11"/>
        <v>0.10049144187338072</v>
      </c>
      <c r="T25" s="312">
        <f>分析係数表!F28</f>
        <v>0.29628808224417325</v>
      </c>
      <c r="U25" s="309">
        <f t="shared" si="12"/>
        <v>2.9774416594615782E-2</v>
      </c>
      <c r="V25" s="316">
        <f>分析係数表!D28</f>
        <v>3.0551159487848582E-2</v>
      </c>
      <c r="W25" s="297">
        <f t="shared" si="8"/>
        <v>0</v>
      </c>
      <c r="X25" s="312">
        <f>分析係数表!E28</f>
        <v>3.018459578819983E-2</v>
      </c>
      <c r="Y25" s="298">
        <f t="shared" si="4"/>
        <v>0</v>
      </c>
    </row>
    <row r="26" spans="1:25">
      <c r="A26" s="278">
        <v>22</v>
      </c>
      <c r="B26" s="268" t="s">
        <v>64</v>
      </c>
      <c r="C26" s="282">
        <f>'データ入力（最終需要額等）'!C27</f>
        <v>100</v>
      </c>
      <c r="D26" s="312">
        <f>投入係数表!X26</f>
        <v>4.552695899169408E-2</v>
      </c>
      <c r="E26" s="302">
        <f t="shared" si="13"/>
        <v>4.5526958991694082</v>
      </c>
      <c r="F26" s="312">
        <f>分析係数表!C29</f>
        <v>0.4024048564090591</v>
      </c>
      <c r="G26" s="302">
        <f t="shared" si="10"/>
        <v>1.832026939579378</v>
      </c>
      <c r="H26" s="302">
        <v>1.9543110532577868</v>
      </c>
      <c r="I26" s="302">
        <f t="shared" si="5"/>
        <v>101.95431105325778</v>
      </c>
      <c r="J26" s="312">
        <f>分析係数表!G29</f>
        <v>0.28848634430593861</v>
      </c>
      <c r="K26" s="304">
        <f t="shared" si="6"/>
        <v>29.412426481984888</v>
      </c>
      <c r="L26" s="49"/>
      <c r="M26" s="50"/>
      <c r="N26" s="314">
        <f>分析係数表!I29</f>
        <v>7.7130042947109994E-3</v>
      </c>
      <c r="O26" s="306">
        <f t="shared" si="9"/>
        <v>0.17762760131580493</v>
      </c>
      <c r="P26" s="312">
        <f>分析係数表!C29</f>
        <v>0.4024048564090591</v>
      </c>
      <c r="Q26" s="306">
        <f t="shared" si="7"/>
        <v>7.1478209401772075E-2</v>
      </c>
      <c r="R26" s="306">
        <v>0.11611440221364072</v>
      </c>
      <c r="S26" s="307">
        <f t="shared" si="11"/>
        <v>102.07042545547142</v>
      </c>
      <c r="T26" s="312">
        <f>分析係数表!F29</f>
        <v>0.40202182464221792</v>
      </c>
      <c r="U26" s="309">
        <f t="shared" si="12"/>
        <v>41.034538683616105</v>
      </c>
      <c r="V26" s="316">
        <f>分析係数表!D29</f>
        <v>7.9194780809421356E-2</v>
      </c>
      <c r="W26" s="297">
        <f t="shared" si="8"/>
        <v>8</v>
      </c>
      <c r="X26" s="312">
        <f>分析係数表!E29</f>
        <v>6.5944675090492746E-2</v>
      </c>
      <c r="Y26" s="298">
        <f t="shared" si="4"/>
        <v>7</v>
      </c>
    </row>
    <row r="27" spans="1:25">
      <c r="A27" s="278">
        <v>23</v>
      </c>
      <c r="B27" s="268" t="s">
        <v>91</v>
      </c>
      <c r="C27" s="283"/>
      <c r="D27" s="312">
        <f>投入係数表!X27</f>
        <v>2.244698760894369E-3</v>
      </c>
      <c r="E27" s="302">
        <f t="shared" si="13"/>
        <v>0.22446987608943691</v>
      </c>
      <c r="F27" s="312">
        <f>分析係数表!C30</f>
        <v>1</v>
      </c>
      <c r="G27" s="302">
        <f t="shared" si="10"/>
        <v>0.22446987608943691</v>
      </c>
      <c r="H27" s="302">
        <v>0.44886614952432746</v>
      </c>
      <c r="I27" s="302">
        <f t="shared" si="5"/>
        <v>0.44886614952432746</v>
      </c>
      <c r="J27" s="312">
        <f>分析係数表!G30</f>
        <v>0.33838967095036887</v>
      </c>
      <c r="K27" s="304">
        <f t="shared" si="6"/>
        <v>0.15189166863829623</v>
      </c>
      <c r="L27" s="49"/>
      <c r="M27" s="50"/>
      <c r="N27" s="314">
        <f>分析係数表!I30</f>
        <v>0</v>
      </c>
      <c r="O27" s="306">
        <f t="shared" si="9"/>
        <v>0</v>
      </c>
      <c r="P27" s="312">
        <f>分析係数表!C30</f>
        <v>1</v>
      </c>
      <c r="Q27" s="306">
        <f t="shared" si="7"/>
        <v>0</v>
      </c>
      <c r="R27" s="306">
        <v>0.16042479643009441</v>
      </c>
      <c r="S27" s="307">
        <f t="shared" si="11"/>
        <v>0.6092909459544219</v>
      </c>
      <c r="T27" s="312">
        <f>分析係数表!F30</f>
        <v>0.46362091424568164</v>
      </c>
      <c r="U27" s="309">
        <f t="shared" si="12"/>
        <v>0.28248002540500528</v>
      </c>
      <c r="V27" s="316">
        <f>分析係数表!D30</f>
        <v>7.3824536053885614E-2</v>
      </c>
      <c r="W27" s="297">
        <f t="shared" si="8"/>
        <v>0</v>
      </c>
      <c r="X27" s="312">
        <f>分析係数表!E30</f>
        <v>5.6949248710145881E-2</v>
      </c>
      <c r="Y27" s="298">
        <f t="shared" si="4"/>
        <v>0</v>
      </c>
    </row>
    <row r="28" spans="1:25">
      <c r="A28" s="278">
        <v>24</v>
      </c>
      <c r="B28" s="268" t="s">
        <v>92</v>
      </c>
      <c r="C28" s="283"/>
      <c r="D28" s="312">
        <f>投入係数表!X28</f>
        <v>1.8603871839402975E-2</v>
      </c>
      <c r="E28" s="302">
        <f t="shared" si="13"/>
        <v>1.8603871839402975</v>
      </c>
      <c r="F28" s="312">
        <f>分析係数表!C31</f>
        <v>0.99932498158227889</v>
      </c>
      <c r="G28" s="302">
        <f t="shared" si="10"/>
        <v>1.8591313883270455</v>
      </c>
      <c r="H28" s="302">
        <v>2.600465876415488</v>
      </c>
      <c r="I28" s="302">
        <f t="shared" si="5"/>
        <v>2.600465876415488</v>
      </c>
      <c r="J28" s="312">
        <f>分析係数表!G31</f>
        <v>7.0262508387801376E-2</v>
      </c>
      <c r="K28" s="304">
        <f t="shared" si="6"/>
        <v>0.18271525545383449</v>
      </c>
      <c r="L28" s="49"/>
      <c r="M28" s="50"/>
      <c r="N28" s="314">
        <f>分析係数表!I31</f>
        <v>3.314462019579964E-2</v>
      </c>
      <c r="O28" s="306">
        <f t="shared" si="9"/>
        <v>0.76330819443992959</v>
      </c>
      <c r="P28" s="312">
        <f>分析係数表!C31</f>
        <v>0.99932498158227889</v>
      </c>
      <c r="Q28" s="306">
        <f t="shared" si="7"/>
        <v>0.76279294735028524</v>
      </c>
      <c r="R28" s="306">
        <v>1.0560416285675027</v>
      </c>
      <c r="S28" s="307">
        <f t="shared" si="11"/>
        <v>3.6565075049829909</v>
      </c>
      <c r="T28" s="312">
        <f>分析係数表!F31</f>
        <v>0.39948542779773355</v>
      </c>
      <c r="U28" s="309">
        <f t="shared" si="12"/>
        <v>1.4607214648737534</v>
      </c>
      <c r="V28" s="316">
        <f>分析係数表!D31</f>
        <v>2.9145126840892164E-3</v>
      </c>
      <c r="W28" s="297">
        <f t="shared" si="8"/>
        <v>0</v>
      </c>
      <c r="X28" s="312">
        <f>分析係数表!E31</f>
        <v>2.9145126840892164E-3</v>
      </c>
      <c r="Y28" s="298">
        <f t="shared" si="4"/>
        <v>0</v>
      </c>
    </row>
    <row r="29" spans="1:25">
      <c r="A29" s="278">
        <v>25</v>
      </c>
      <c r="B29" s="268" t="s">
        <v>1</v>
      </c>
      <c r="C29" s="283"/>
      <c r="D29" s="312">
        <f>投入係数表!X29</f>
        <v>7.2075043151940044E-4</v>
      </c>
      <c r="E29" s="302">
        <f t="shared" si="13"/>
        <v>7.2075043151940049E-2</v>
      </c>
      <c r="F29" s="312">
        <f>分析係数表!C32</f>
        <v>0.9998360837770528</v>
      </c>
      <c r="G29" s="302">
        <f t="shared" si="10"/>
        <v>7.2063228883097824E-2</v>
      </c>
      <c r="H29" s="302">
        <v>0.13787212620984035</v>
      </c>
      <c r="I29" s="302">
        <f t="shared" si="5"/>
        <v>0.13787212620984035</v>
      </c>
      <c r="J29" s="312">
        <f>分析係数表!G32</f>
        <v>0.11380414292785156</v>
      </c>
      <c r="K29" s="304">
        <f t="shared" si="6"/>
        <v>1.5690419156951459E-2</v>
      </c>
      <c r="L29" s="49"/>
      <c r="M29" s="50"/>
      <c r="N29" s="314">
        <f>分析係数表!I32</f>
        <v>7.2296973654795713E-3</v>
      </c>
      <c r="O29" s="306">
        <f t="shared" si="9"/>
        <v>0.1664972236758554</v>
      </c>
      <c r="P29" s="312">
        <f>分析係数表!C32</f>
        <v>0.9998360837770528</v>
      </c>
      <c r="Q29" s="306">
        <f t="shared" si="7"/>
        <v>0.16646993207981925</v>
      </c>
      <c r="R29" s="306">
        <v>0.22480619744344948</v>
      </c>
      <c r="S29" s="307">
        <f t="shared" si="11"/>
        <v>0.36267832365328984</v>
      </c>
      <c r="T29" s="312">
        <f>分析係数表!F32</f>
        <v>0.44272670787830282</v>
      </c>
      <c r="U29" s="309">
        <f t="shared" si="12"/>
        <v>0.1605673802498426</v>
      </c>
      <c r="V29" s="316">
        <f>分析係数表!D32</f>
        <v>2.1120085933633119E-2</v>
      </c>
      <c r="W29" s="297">
        <f t="shared" si="8"/>
        <v>0</v>
      </c>
      <c r="X29" s="312">
        <f>分析係数表!E32</f>
        <v>2.1120085933633119E-2</v>
      </c>
      <c r="Y29" s="298">
        <f t="shared" si="4"/>
        <v>0</v>
      </c>
    </row>
    <row r="30" spans="1:25">
      <c r="A30" s="278">
        <v>26</v>
      </c>
      <c r="B30" s="268" t="s">
        <v>2</v>
      </c>
      <c r="C30" s="283"/>
      <c r="D30" s="312">
        <f>投入係数表!X30</f>
        <v>2.7393835589113741E-4</v>
      </c>
      <c r="E30" s="302">
        <f t="shared" si="13"/>
        <v>2.7393835589113742E-2</v>
      </c>
      <c r="F30" s="312">
        <f>分析係数表!C33</f>
        <v>0.99108509199615646</v>
      </c>
      <c r="G30" s="302">
        <f t="shared" si="10"/>
        <v>2.7149622064964379E-2</v>
      </c>
      <c r="H30" s="302">
        <v>0.18786064873354844</v>
      </c>
      <c r="I30" s="302">
        <f t="shared" si="5"/>
        <v>0.18786064873354844</v>
      </c>
      <c r="J30" s="312">
        <f>分析係数表!G33</f>
        <v>0.4529749017181946</v>
      </c>
      <c r="K30" s="304">
        <f t="shared" si="6"/>
        <v>8.5096158896795379E-2</v>
      </c>
      <c r="L30" s="49"/>
      <c r="M30" s="50"/>
      <c r="N30" s="314">
        <f>分析係数表!I33</f>
        <v>7.7168799106917146E-4</v>
      </c>
      <c r="O30" s="306">
        <f t="shared" si="9"/>
        <v>1.777168553008893E-2</v>
      </c>
      <c r="P30" s="312">
        <f>分析係数表!C33</f>
        <v>0.99108509199615646</v>
      </c>
      <c r="Q30" s="306">
        <f t="shared" si="7"/>
        <v>1.7613252588514951E-2</v>
      </c>
      <c r="R30" s="306">
        <v>0.10716780470539786</v>
      </c>
      <c r="S30" s="307">
        <f t="shared" si="11"/>
        <v>0.29502845343894629</v>
      </c>
      <c r="T30" s="312">
        <f>分析係数表!F33</f>
        <v>0.63278689994307047</v>
      </c>
      <c r="U30" s="309">
        <f t="shared" si="12"/>
        <v>0.18669014044662932</v>
      </c>
      <c r="V30" s="316">
        <f>分析係数表!D33</f>
        <v>8.7702783269007503E-2</v>
      </c>
      <c r="W30" s="297">
        <f t="shared" si="8"/>
        <v>0</v>
      </c>
      <c r="X30" s="312">
        <f>分析係数表!E33</f>
        <v>8.4336323251883824E-2</v>
      </c>
      <c r="Y30" s="298">
        <f t="shared" si="4"/>
        <v>0</v>
      </c>
    </row>
    <row r="31" spans="1:25">
      <c r="A31" s="278">
        <v>27</v>
      </c>
      <c r="B31" s="268" t="s">
        <v>65</v>
      </c>
      <c r="C31" s="283"/>
      <c r="D31" s="312">
        <f>投入係数表!X31</f>
        <v>6.7843626411912855E-2</v>
      </c>
      <c r="E31" s="302">
        <f t="shared" si="13"/>
        <v>6.7843626411912856</v>
      </c>
      <c r="F31" s="312">
        <f>分析係数表!C34</f>
        <v>0.24606089914510665</v>
      </c>
      <c r="G31" s="302">
        <f t="shared" si="10"/>
        <v>1.6693663716179983</v>
      </c>
      <c r="H31" s="302">
        <v>1.87187679955676</v>
      </c>
      <c r="I31" s="302">
        <f t="shared" si="5"/>
        <v>1.87187679955676</v>
      </c>
      <c r="J31" s="312">
        <f>分析係数表!G34</f>
        <v>0.43749758717185111</v>
      </c>
      <c r="K31" s="304">
        <f t="shared" si="6"/>
        <v>0.81894158328904931</v>
      </c>
      <c r="L31" s="49"/>
      <c r="M31" s="50"/>
      <c r="N31" s="314">
        <f>分析係数表!I34</f>
        <v>0.137069350800852</v>
      </c>
      <c r="O31" s="306">
        <f t="shared" si="9"/>
        <v>3.1566558329761989</v>
      </c>
      <c r="P31" s="312">
        <f>分析係数表!C34</f>
        <v>0.24606089914510665</v>
      </c>
      <c r="Q31" s="306">
        <f t="shared" si="7"/>
        <v>0.77672957255376907</v>
      </c>
      <c r="R31" s="306">
        <v>0.86405419711280085</v>
      </c>
      <c r="S31" s="307">
        <f t="shared" si="11"/>
        <v>2.7359309966695609</v>
      </c>
      <c r="T31" s="312">
        <f>分析係数表!F34</f>
        <v>0.68044247766447119</v>
      </c>
      <c r="U31" s="309">
        <f t="shared" si="12"/>
        <v>1.8616436660928621</v>
      </c>
      <c r="V31" s="316">
        <f>分析係数表!D34</f>
        <v>0.15389009392691583</v>
      </c>
      <c r="W31" s="297">
        <f t="shared" si="8"/>
        <v>0</v>
      </c>
      <c r="X31" s="312">
        <f>分析係数表!E34</f>
        <v>0.1433320704064108</v>
      </c>
      <c r="Y31" s="298">
        <f t="shared" si="4"/>
        <v>0</v>
      </c>
    </row>
    <row r="32" spans="1:25">
      <c r="A32" s="278">
        <v>28</v>
      </c>
      <c r="B32" s="268" t="s">
        <v>66</v>
      </c>
      <c r="C32" s="283"/>
      <c r="D32" s="312">
        <f>投入係数表!X32</f>
        <v>2.5728928688260811E-2</v>
      </c>
      <c r="E32" s="302">
        <f t="shared" si="13"/>
        <v>2.5728928688260813</v>
      </c>
      <c r="F32" s="312">
        <f>分析係数表!C35</f>
        <v>0.75377646979277246</v>
      </c>
      <c r="G32" s="302">
        <f t="shared" si="10"/>
        <v>1.9393861038187223</v>
      </c>
      <c r="H32" s="302">
        <v>2.4887163563181125</v>
      </c>
      <c r="I32" s="302">
        <f t="shared" si="5"/>
        <v>2.4887163563181125</v>
      </c>
      <c r="J32" s="312">
        <f>分析係数表!G35</f>
        <v>0.30282397072447498</v>
      </c>
      <c r="K32" s="304">
        <f t="shared" si="6"/>
        <v>0.75364296902719818</v>
      </c>
      <c r="L32" s="49"/>
      <c r="M32" s="50"/>
      <c r="N32" s="314">
        <f>分析係数表!I35</f>
        <v>5.7629969222324183E-2</v>
      </c>
      <c r="O32" s="306">
        <f t="shared" si="9"/>
        <v>1.3271966157058479</v>
      </c>
      <c r="P32" s="312">
        <f>分析係数表!C35</f>
        <v>0.75377646979277246</v>
      </c>
      <c r="Q32" s="306">
        <f t="shared" si="7"/>
        <v>1.0004095797076689</v>
      </c>
      <c r="R32" s="306">
        <v>1.5516343677607318</v>
      </c>
      <c r="S32" s="307">
        <f t="shared" si="11"/>
        <v>4.0403507240788441</v>
      </c>
      <c r="T32" s="312">
        <f>分析係数表!F35</f>
        <v>0.60548890850388704</v>
      </c>
      <c r="U32" s="309">
        <f t="shared" si="12"/>
        <v>2.4463875498953889</v>
      </c>
      <c r="V32" s="316">
        <f>分析係数表!D35</f>
        <v>4.0363234612300396E-2</v>
      </c>
      <c r="W32" s="297">
        <f t="shared" si="8"/>
        <v>0</v>
      </c>
      <c r="X32" s="312">
        <f>分析係数表!E35</f>
        <v>3.9154079363329694E-2</v>
      </c>
      <c r="Y32" s="298">
        <f t="shared" si="4"/>
        <v>0</v>
      </c>
    </row>
    <row r="33" spans="1:25">
      <c r="A33" s="278">
        <v>29</v>
      </c>
      <c r="B33" s="268" t="s">
        <v>93</v>
      </c>
      <c r="C33" s="283"/>
      <c r="D33" s="312">
        <f>投入係数表!X33</f>
        <v>3.6356673058561637E-3</v>
      </c>
      <c r="E33" s="302">
        <f t="shared" si="13"/>
        <v>0.36356673058561639</v>
      </c>
      <c r="F33" s="312">
        <f>分析係数表!C36</f>
        <v>0.99118010215945485</v>
      </c>
      <c r="G33" s="302">
        <f t="shared" si="10"/>
        <v>0.36036010916363026</v>
      </c>
      <c r="H33" s="302">
        <v>0.91297638226774414</v>
      </c>
      <c r="I33" s="302">
        <f t="shared" si="5"/>
        <v>0.91297638226774414</v>
      </c>
      <c r="J33" s="312">
        <f>分析係数表!G36</f>
        <v>5.8650173764370726E-2</v>
      </c>
      <c r="K33" s="304">
        <f t="shared" si="6"/>
        <v>5.3546223462769743E-2</v>
      </c>
      <c r="L33" s="49"/>
      <c r="M33" s="50"/>
      <c r="N33" s="314">
        <f>分析係数表!I36</f>
        <v>0.2375179181177472</v>
      </c>
      <c r="O33" s="306">
        <f t="shared" si="9"/>
        <v>5.4699487323907965</v>
      </c>
      <c r="P33" s="312">
        <f>分析係数表!C36</f>
        <v>0.99118010215945485</v>
      </c>
      <c r="Q33" s="306">
        <f t="shared" si="7"/>
        <v>5.4217043433780905</v>
      </c>
      <c r="R33" s="306">
        <v>5.9276848205639645</v>
      </c>
      <c r="S33" s="307">
        <f t="shared" si="11"/>
        <v>6.8406612028317086</v>
      </c>
      <c r="T33" s="312">
        <f>分析係数表!F36</f>
        <v>0.81306518983088305</v>
      </c>
      <c r="U33" s="309">
        <f t="shared" si="12"/>
        <v>5.5619034994491203</v>
      </c>
      <c r="V33" s="316">
        <f>分析係数表!D36</f>
        <v>1.5774342104513773E-2</v>
      </c>
      <c r="W33" s="297">
        <f t="shared" si="8"/>
        <v>0</v>
      </c>
      <c r="X33" s="312">
        <f>分析係数表!E36</f>
        <v>1.3229670821596217E-2</v>
      </c>
      <c r="Y33" s="298">
        <f t="shared" si="4"/>
        <v>0</v>
      </c>
    </row>
    <row r="34" spans="1:25">
      <c r="A34" s="278">
        <v>30</v>
      </c>
      <c r="B34" s="268" t="s">
        <v>94</v>
      </c>
      <c r="C34" s="283"/>
      <c r="D34" s="312">
        <f>投入係数表!X34</f>
        <v>0.1188998848395067</v>
      </c>
      <c r="E34" s="302">
        <f t="shared" si="13"/>
        <v>11.88998848395067</v>
      </c>
      <c r="F34" s="312">
        <f>分析係数表!C37</f>
        <v>0.58105140483022077</v>
      </c>
      <c r="G34" s="302">
        <f t="shared" si="10"/>
        <v>6.9086945120146837</v>
      </c>
      <c r="H34" s="302">
        <v>7.7161337008414561</v>
      </c>
      <c r="I34" s="302">
        <f t="shared" si="5"/>
        <v>7.7161337008414561</v>
      </c>
      <c r="J34" s="312">
        <f>分析係数表!G37</f>
        <v>0.40235165952905672</v>
      </c>
      <c r="K34" s="304">
        <f t="shared" si="6"/>
        <v>3.1045991996816418</v>
      </c>
      <c r="L34" s="49"/>
      <c r="M34" s="50"/>
      <c r="N34" s="314">
        <f>分析係数表!I37</f>
        <v>4.2719417558337268E-2</v>
      </c>
      <c r="O34" s="306">
        <f t="shared" si="9"/>
        <v>0.98381219309045542</v>
      </c>
      <c r="P34" s="312">
        <f>分析係数表!C37</f>
        <v>0.58105140483022077</v>
      </c>
      <c r="Q34" s="306">
        <f t="shared" si="7"/>
        <v>0.57164545688430957</v>
      </c>
      <c r="R34" s="306">
        <v>0.77192622002266575</v>
      </c>
      <c r="S34" s="307">
        <f t="shared" si="11"/>
        <v>8.4880599208641225</v>
      </c>
      <c r="T34" s="312">
        <f>分析係数表!F37</f>
        <v>0.63403708963374472</v>
      </c>
      <c r="U34" s="309">
        <f t="shared" si="12"/>
        <v>5.3817448088615221</v>
      </c>
      <c r="V34" s="316">
        <f>分析係数表!D37</f>
        <v>7.9200513574427991E-2</v>
      </c>
      <c r="W34" s="297">
        <f t="shared" si="8"/>
        <v>1</v>
      </c>
      <c r="X34" s="312">
        <f>分析係数表!E37</f>
        <v>7.3600662533244779E-2</v>
      </c>
      <c r="Y34" s="298">
        <f t="shared" si="4"/>
        <v>1</v>
      </c>
    </row>
    <row r="35" spans="1:25">
      <c r="A35" s="278">
        <v>31</v>
      </c>
      <c r="B35" s="268" t="s">
        <v>95</v>
      </c>
      <c r="C35" s="283"/>
      <c r="D35" s="312">
        <f>投入係数表!X35</f>
        <v>6.3883488432088555E-3</v>
      </c>
      <c r="E35" s="302">
        <f t="shared" si="13"/>
        <v>0.63883488432088553</v>
      </c>
      <c r="F35" s="312">
        <f>分析係数表!C38</f>
        <v>0.47456671407271833</v>
      </c>
      <c r="G35" s="302">
        <f t="shared" si="10"/>
        <v>0.3031697718871878</v>
      </c>
      <c r="H35" s="302">
        <v>0.6626656087483821</v>
      </c>
      <c r="I35" s="302">
        <f t="shared" si="5"/>
        <v>0.6626656087483821</v>
      </c>
      <c r="J35" s="312">
        <f>分析係数表!G38</f>
        <v>0.18003386475673192</v>
      </c>
      <c r="K35" s="304">
        <f t="shared" si="6"/>
        <v>0.11930225058434364</v>
      </c>
      <c r="L35" s="49"/>
      <c r="M35" s="50"/>
      <c r="N35" s="314">
        <f>分析係数表!I38</f>
        <v>5.150358926080905E-2</v>
      </c>
      <c r="O35" s="306">
        <f t="shared" si="9"/>
        <v>1.1861083787837758</v>
      </c>
      <c r="P35" s="312">
        <f>分析係数表!C38</f>
        <v>0.47456671407271833</v>
      </c>
      <c r="Q35" s="306">
        <f t="shared" si="7"/>
        <v>0.56288755585353567</v>
      </c>
      <c r="R35" s="306">
        <v>0.78648598570657402</v>
      </c>
      <c r="S35" s="307">
        <f t="shared" si="11"/>
        <v>1.449151594454956</v>
      </c>
      <c r="T35" s="312">
        <f>分析係数表!F38</f>
        <v>0.4997199825516766</v>
      </c>
      <c r="U35" s="309">
        <f t="shared" si="12"/>
        <v>0.72417000949576493</v>
      </c>
      <c r="V35" s="316">
        <f>分析係数表!D38</f>
        <v>3.5590827435143364E-2</v>
      </c>
      <c r="W35" s="297">
        <f t="shared" si="8"/>
        <v>0</v>
      </c>
      <c r="X35" s="312">
        <f>分析係数表!E38</f>
        <v>3.1059891839156476E-2</v>
      </c>
      <c r="Y35" s="298">
        <f t="shared" si="4"/>
        <v>0</v>
      </c>
    </row>
    <row r="36" spans="1:25">
      <c r="A36" s="278">
        <v>32</v>
      </c>
      <c r="B36" s="268" t="s">
        <v>67</v>
      </c>
      <c r="C36" s="283"/>
      <c r="D36" s="312">
        <f>投入係数表!X36</f>
        <v>0</v>
      </c>
      <c r="E36" s="302">
        <f t="shared" si="13"/>
        <v>0</v>
      </c>
      <c r="F36" s="312">
        <f>分析係数表!C39</f>
        <v>1</v>
      </c>
      <c r="G36" s="302">
        <f t="shared" si="10"/>
        <v>0</v>
      </c>
      <c r="H36" s="302">
        <v>2.0226021550664122E-2</v>
      </c>
      <c r="I36" s="302">
        <f t="shared" si="5"/>
        <v>2.0226021550664122E-2</v>
      </c>
      <c r="J36" s="312">
        <f>分析係数表!G39</f>
        <v>0.33345520667958617</v>
      </c>
      <c r="K36" s="304">
        <f t="shared" si="6"/>
        <v>6.7444721964824688E-3</v>
      </c>
      <c r="L36" s="49"/>
      <c r="M36" s="50"/>
      <c r="N36" s="314">
        <f>分析係数表!I39</f>
        <v>5.0851604954235139E-3</v>
      </c>
      <c r="O36" s="306">
        <f t="shared" si="9"/>
        <v>0.11710934242929963</v>
      </c>
      <c r="P36" s="312">
        <f>分析係数表!C39</f>
        <v>1</v>
      </c>
      <c r="Q36" s="306">
        <f t="shared" si="7"/>
        <v>0.11710934242929963</v>
      </c>
      <c r="R36" s="306">
        <v>0.12241257801822718</v>
      </c>
      <c r="S36" s="307">
        <f t="shared" si="11"/>
        <v>0.1426385995688913</v>
      </c>
      <c r="T36" s="312">
        <f>分析係数表!F39</f>
        <v>0.70859596344355691</v>
      </c>
      <c r="U36" s="309">
        <f t="shared" si="12"/>
        <v>0.10107313588575825</v>
      </c>
      <c r="V36" s="316">
        <f>分析係数表!D39</f>
        <v>4.8027598057070089E-2</v>
      </c>
      <c r="W36" s="297">
        <f t="shared" si="8"/>
        <v>0</v>
      </c>
      <c r="X36" s="312">
        <f>分析係数表!E39</f>
        <v>4.8027598057070089E-2</v>
      </c>
      <c r="Y36" s="298">
        <f t="shared" si="4"/>
        <v>0</v>
      </c>
    </row>
    <row r="37" spans="1:25">
      <c r="A37" s="278">
        <v>33</v>
      </c>
      <c r="B37" s="268" t="s">
        <v>96</v>
      </c>
      <c r="C37" s="283"/>
      <c r="D37" s="312">
        <f>投入係数表!X37</f>
        <v>1.2766059303664657E-4</v>
      </c>
      <c r="E37" s="302">
        <f t="shared" si="13"/>
        <v>1.2766059303664657E-2</v>
      </c>
      <c r="F37" s="312">
        <f>分析係数表!C40</f>
        <v>0.78927678494152065</v>
      </c>
      <c r="G37" s="302">
        <f t="shared" si="10"/>
        <v>1.0075954243569229E-2</v>
      </c>
      <c r="H37" s="302">
        <v>3.8256770717185737E-2</v>
      </c>
      <c r="I37" s="302">
        <f t="shared" si="5"/>
        <v>3.8256770717185737E-2</v>
      </c>
      <c r="J37" s="312">
        <f>分析係数表!G40</f>
        <v>0.52314226927728547</v>
      </c>
      <c r="K37" s="304">
        <f t="shared" si="6"/>
        <v>2.0013733848209349E-2</v>
      </c>
      <c r="L37" s="49"/>
      <c r="M37" s="50"/>
      <c r="N37" s="314">
        <f>分析係数表!I40</f>
        <v>3.428475595158087E-2</v>
      </c>
      <c r="O37" s="306">
        <f t="shared" si="9"/>
        <v>0.78956509405201392</v>
      </c>
      <c r="P37" s="312">
        <f>分析係数表!C40</f>
        <v>0.78927678494152065</v>
      </c>
      <c r="Q37" s="306">
        <f t="shared" si="7"/>
        <v>0.62318539893542291</v>
      </c>
      <c r="R37" s="306">
        <v>0.6360922803763579</v>
      </c>
      <c r="S37" s="307">
        <f t="shared" si="11"/>
        <v>0.67434905109354359</v>
      </c>
      <c r="T37" s="312">
        <f>分析係数表!F40</f>
        <v>0.70623799726049996</v>
      </c>
      <c r="U37" s="309">
        <f t="shared" si="12"/>
        <v>0.47625092329882279</v>
      </c>
      <c r="V37" s="316">
        <f>分析係数表!D40</f>
        <v>9.0697433955161888E-2</v>
      </c>
      <c r="W37" s="297">
        <f t="shared" si="8"/>
        <v>0</v>
      </c>
      <c r="X37" s="312">
        <f>分析係数表!E40</f>
        <v>9.0562666353757981E-2</v>
      </c>
      <c r="Y37" s="298">
        <f t="shared" si="4"/>
        <v>0</v>
      </c>
    </row>
    <row r="38" spans="1:25">
      <c r="A38" s="278">
        <v>34</v>
      </c>
      <c r="B38" s="268" t="s">
        <v>97</v>
      </c>
      <c r="C38" s="283"/>
      <c r="D38" s="312">
        <f>投入係数表!X38</f>
        <v>2.6595956882634704E-6</v>
      </c>
      <c r="E38" s="302">
        <f t="shared" si="13"/>
        <v>2.6595956882634705E-4</v>
      </c>
      <c r="F38" s="312">
        <f>分析係数表!C41</f>
        <v>0.99594790611943085</v>
      </c>
      <c r="G38" s="302">
        <f t="shared" si="10"/>
        <v>2.64881875685027E-4</v>
      </c>
      <c r="H38" s="302">
        <v>1.0974652609788093E-2</v>
      </c>
      <c r="I38" s="302">
        <f t="shared" si="5"/>
        <v>1.0974652609788093E-2</v>
      </c>
      <c r="J38" s="312">
        <f>分析係数表!G41</f>
        <v>0.50896339569449323</v>
      </c>
      <c r="K38" s="304">
        <f t="shared" si="6"/>
        <v>5.58569645884518E-3</v>
      </c>
      <c r="L38" s="49"/>
      <c r="M38" s="50"/>
      <c r="N38" s="314">
        <f>分析係数表!I41</f>
        <v>5.504775199299148E-2</v>
      </c>
      <c r="O38" s="306">
        <f t="shared" si="9"/>
        <v>1.2677291196437448</v>
      </c>
      <c r="P38" s="312">
        <f>分析係数表!C41</f>
        <v>0.99594790611943085</v>
      </c>
      <c r="Q38" s="306">
        <f t="shared" si="7"/>
        <v>1.2625921622358172</v>
      </c>
      <c r="R38" s="306">
        <v>1.2832611862152647</v>
      </c>
      <c r="S38" s="307">
        <f t="shared" si="11"/>
        <v>1.2942358388250528</v>
      </c>
      <c r="T38" s="312">
        <f>分析係数表!F41</f>
        <v>0.58132099287543681</v>
      </c>
      <c r="U38" s="309">
        <f t="shared" si="12"/>
        <v>0.75236646284075348</v>
      </c>
      <c r="V38" s="316">
        <f>分析係数表!D41</f>
        <v>0.12149342216939719</v>
      </c>
      <c r="W38" s="297">
        <f t="shared" si="8"/>
        <v>0</v>
      </c>
      <c r="X38" s="312">
        <f>分析係数表!E41</f>
        <v>0.11755967401821014</v>
      </c>
      <c r="Y38" s="298">
        <f t="shared" si="4"/>
        <v>0</v>
      </c>
    </row>
    <row r="39" spans="1:25">
      <c r="A39" s="278">
        <v>35</v>
      </c>
      <c r="B39" s="268" t="s">
        <v>3</v>
      </c>
      <c r="C39" s="283"/>
      <c r="D39" s="312">
        <f>投入係数表!X39</f>
        <v>9.4415646933353192E-4</v>
      </c>
      <c r="E39" s="302">
        <f>$C$26*D39</f>
        <v>9.4415646933353192E-2</v>
      </c>
      <c r="F39" s="312">
        <f>分析係数表!C42</f>
        <v>0.9655414908579466</v>
      </c>
      <c r="G39" s="302">
        <f>E39*F39</f>
        <v>9.1162224500347361E-2</v>
      </c>
      <c r="H39" s="302">
        <v>0.13713034458440265</v>
      </c>
      <c r="I39" s="302">
        <f>C39+H39</f>
        <v>0.13713034458440265</v>
      </c>
      <c r="J39" s="312">
        <f>分析係数表!G42</f>
        <v>0.53299358903562055</v>
      </c>
      <c r="K39" s="304">
        <f>I39*J39</f>
        <v>7.3089594525732146E-2</v>
      </c>
      <c r="L39" s="49"/>
      <c r="M39" s="50"/>
      <c r="N39" s="314">
        <f>分析係数表!I42</f>
        <v>1.3420289237220641E-2</v>
      </c>
      <c r="O39" s="306">
        <f t="shared" si="9"/>
        <v>0.30906423685080237</v>
      </c>
      <c r="P39" s="312">
        <f>分析係数表!C42</f>
        <v>0.9655414908579466</v>
      </c>
      <c r="Q39" s="306">
        <f>O39*P39</f>
        <v>0.29841434401979722</v>
      </c>
      <c r="R39" s="306">
        <v>0.32069193739616697</v>
      </c>
      <c r="S39" s="307">
        <f>I39+R39</f>
        <v>0.45782228198056962</v>
      </c>
      <c r="T39" s="312">
        <f>分析係数表!F42</f>
        <v>0.58706867988829459</v>
      </c>
      <c r="U39" s="309">
        <f>S39*T39</f>
        <v>0.26877312270577958</v>
      </c>
      <c r="V39" s="316">
        <f>分析係数表!D42</f>
        <v>0.12536880137580664</v>
      </c>
      <c r="W39" s="297">
        <f>ROUND(S39*V39,0)</f>
        <v>0</v>
      </c>
      <c r="X39" s="312">
        <f>分析係数表!E42</f>
        <v>0.11770088827882173</v>
      </c>
      <c r="Y39" s="298">
        <f>ROUND(S39*X39,0)</f>
        <v>0</v>
      </c>
    </row>
    <row r="40" spans="1:25">
      <c r="A40" s="278">
        <v>36</v>
      </c>
      <c r="B40" s="268" t="s">
        <v>98</v>
      </c>
      <c r="C40" s="283"/>
      <c r="D40" s="312">
        <f>投入係数表!X40</f>
        <v>5.0487104950305457E-2</v>
      </c>
      <c r="E40" s="302">
        <f>$C$26*D40</f>
        <v>5.0487104950305461</v>
      </c>
      <c r="F40" s="312">
        <f>分析係数表!C43</f>
        <v>0.68354347123018677</v>
      </c>
      <c r="G40" s="302">
        <f>E40*F40</f>
        <v>3.4510130970094539</v>
      </c>
      <c r="H40" s="302">
        <v>5.334585392957484</v>
      </c>
      <c r="I40" s="302">
        <f>C40+H40</f>
        <v>5.334585392957484</v>
      </c>
      <c r="J40" s="312">
        <f>分析係数表!G43</f>
        <v>0.37257380440005849</v>
      </c>
      <c r="K40" s="304">
        <f>I40*J40</f>
        <v>1.9875267747511509</v>
      </c>
      <c r="L40" s="49"/>
      <c r="M40" s="50"/>
      <c r="N40" s="314">
        <f>分析係数表!I43</f>
        <v>1.4147055315786071E-2</v>
      </c>
      <c r="O40" s="306">
        <f t="shared" si="9"/>
        <v>0.32580138755377736</v>
      </c>
      <c r="P40" s="312">
        <f>分析係数表!C43</f>
        <v>0.68354347123018677</v>
      </c>
      <c r="Q40" s="306">
        <f>O40*P40</f>
        <v>0.22269941138012034</v>
      </c>
      <c r="R40" s="306">
        <v>1.053243255941293</v>
      </c>
      <c r="S40" s="307">
        <f>I40+R40</f>
        <v>6.3878286488987772</v>
      </c>
      <c r="T40" s="312">
        <f>分析係数表!F43</f>
        <v>0.62240825035949521</v>
      </c>
      <c r="U40" s="309">
        <f>S40*T40</f>
        <v>3.975837252957346</v>
      </c>
      <c r="V40" s="316">
        <f>分析係数表!D43</f>
        <v>0.13048156468325811</v>
      </c>
      <c r="W40" s="297">
        <f>ROUND(S40*V40,0)</f>
        <v>1</v>
      </c>
      <c r="X40" s="312">
        <f>分析係数表!E43</f>
        <v>0.11291103502841897</v>
      </c>
      <c r="Y40" s="298">
        <f>ROUND(S40*X40,0)</f>
        <v>1</v>
      </c>
    </row>
    <row r="41" spans="1:25">
      <c r="A41" s="278">
        <v>37</v>
      </c>
      <c r="B41" s="268" t="s">
        <v>99</v>
      </c>
      <c r="C41" s="283"/>
      <c r="D41" s="312">
        <f>投入係数表!X41</f>
        <v>2.2872522919065844E-4</v>
      </c>
      <c r="E41" s="302">
        <f>$C$26*D41</f>
        <v>2.2872522919065844E-2</v>
      </c>
      <c r="F41" s="312">
        <f>分析係数表!C44</f>
        <v>0.55987382763194615</v>
      </c>
      <c r="G41" s="302">
        <f>E41*F41</f>
        <v>1.2805726954296808E-2</v>
      </c>
      <c r="H41" s="302">
        <v>2.6730728420363583E-2</v>
      </c>
      <c r="I41" s="302">
        <f>C41+H41</f>
        <v>2.6730728420363583E-2</v>
      </c>
      <c r="J41" s="312">
        <f>分析係数表!G44</f>
        <v>0.32381925449611038</v>
      </c>
      <c r="K41" s="304">
        <f>I41*J41</f>
        <v>8.6559245492201248E-3</v>
      </c>
      <c r="L41" s="49"/>
      <c r="M41" s="50"/>
      <c r="N41" s="314">
        <f>分析係数表!I44</f>
        <v>0.11509284654657072</v>
      </c>
      <c r="O41" s="306">
        <f t="shared" si="9"/>
        <v>2.650545167554764</v>
      </c>
      <c r="P41" s="312">
        <f>分析係数表!C44</f>
        <v>0.55987382763194615</v>
      </c>
      <c r="Q41" s="306">
        <f>O41*P41</f>
        <v>1.4839708682702437</v>
      </c>
      <c r="R41" s="306">
        <v>1.5238759781085243</v>
      </c>
      <c r="S41" s="307">
        <f>I41+R41</f>
        <v>1.5506067065288878</v>
      </c>
      <c r="T41" s="312">
        <f>分析係数表!F44</f>
        <v>0.5344179716450459</v>
      </c>
      <c r="U41" s="309">
        <f>S41*T41</f>
        <v>0.82867209092237315</v>
      </c>
      <c r="V41" s="316">
        <f>分析係数表!D44</f>
        <v>0.19836337849438287</v>
      </c>
      <c r="W41" s="297">
        <f>ROUND(S41*V41,0)</f>
        <v>0</v>
      </c>
      <c r="X41" s="312">
        <f>分析係数表!E44</f>
        <v>0.16230318686650563</v>
      </c>
      <c r="Y41" s="298">
        <f>ROUND(S41*X41,0)</f>
        <v>0</v>
      </c>
    </row>
    <row r="42" spans="1:25">
      <c r="A42" s="278">
        <v>38</v>
      </c>
      <c r="B42" s="268" t="s">
        <v>4</v>
      </c>
      <c r="C42" s="283"/>
      <c r="D42" s="312">
        <f>投入係数表!X42</f>
        <v>1.1702221028359269E-3</v>
      </c>
      <c r="E42" s="302">
        <f>$C$26*D42</f>
        <v>0.11702221028359269</v>
      </c>
      <c r="F42" s="312">
        <f>分析係数表!C45</f>
        <v>1</v>
      </c>
      <c r="G42" s="302">
        <f>E42*F42</f>
        <v>0.11702221028359269</v>
      </c>
      <c r="H42" s="302">
        <v>0.16690909183376013</v>
      </c>
      <c r="I42" s="302">
        <f>C42+H42</f>
        <v>0.16690909183376013</v>
      </c>
      <c r="J42" s="312">
        <f>分析係数表!G45</f>
        <v>0</v>
      </c>
      <c r="K42" s="304">
        <f>I42*J42</f>
        <v>0</v>
      </c>
      <c r="L42" s="49"/>
      <c r="M42" s="50"/>
      <c r="N42" s="314">
        <f>分析係数表!I45</f>
        <v>0</v>
      </c>
      <c r="O42" s="306">
        <f t="shared" si="9"/>
        <v>0</v>
      </c>
      <c r="P42" s="312">
        <f>分析係数表!C45</f>
        <v>1</v>
      </c>
      <c r="Q42" s="306">
        <f>O42*P42</f>
        <v>0</v>
      </c>
      <c r="R42" s="306">
        <v>2.6016192455116046E-2</v>
      </c>
      <c r="S42" s="307">
        <f>I42+R42</f>
        <v>0.19292528428887618</v>
      </c>
      <c r="T42" s="312">
        <f>分析係数表!F45</f>
        <v>0</v>
      </c>
      <c r="U42" s="309">
        <f>S42*T42</f>
        <v>0</v>
      </c>
      <c r="V42" s="316">
        <f>分析係数表!D45</f>
        <v>0</v>
      </c>
      <c r="W42" s="297">
        <f>ROUND(S42*V42,0)</f>
        <v>0</v>
      </c>
      <c r="X42" s="312">
        <f>分析係数表!E45</f>
        <v>0</v>
      </c>
      <c r="Y42" s="298">
        <f>ROUND(S42*X42,0)</f>
        <v>0</v>
      </c>
    </row>
    <row r="43" spans="1:25">
      <c r="A43" s="278">
        <v>39</v>
      </c>
      <c r="B43" s="268" t="s">
        <v>5</v>
      </c>
      <c r="C43" s="283"/>
      <c r="D43" s="312">
        <f>投入係数表!X43</f>
        <v>1.7260776016829922E-3</v>
      </c>
      <c r="E43" s="302">
        <f>$C$26*D43</f>
        <v>0.17260776016829921</v>
      </c>
      <c r="F43" s="312">
        <f>分析係数表!C46</f>
        <v>0.63561708735819755</v>
      </c>
      <c r="G43" s="302">
        <f>E43*F43</f>
        <v>0.10971244177359665</v>
      </c>
      <c r="H43" s="302">
        <v>0.19927842280125815</v>
      </c>
      <c r="I43" s="302">
        <f>C43+H43</f>
        <v>0.19927842280125815</v>
      </c>
      <c r="J43" s="312">
        <f>分析係数表!G46</f>
        <v>7.4261727822867345E-3</v>
      </c>
      <c r="K43" s="304">
        <f>I43*J43</f>
        <v>1.4798759995037316E-3</v>
      </c>
      <c r="L43" s="49"/>
      <c r="M43" s="50"/>
      <c r="N43" s="314">
        <f>分析係数表!I46</f>
        <v>7.1346566917706757E-6</v>
      </c>
      <c r="O43" s="306">
        <f t="shared" si="9"/>
        <v>1.6430847254162803E-4</v>
      </c>
      <c r="P43" s="312">
        <f>分析係数表!C46</f>
        <v>0.63561708735819755</v>
      </c>
      <c r="Q43" s="306">
        <f>O43*P43</f>
        <v>1.0443727274518398E-4</v>
      </c>
      <c r="R43" s="306">
        <v>5.2250533860935484E-2</v>
      </c>
      <c r="S43" s="307">
        <f>I43+R43</f>
        <v>0.25152895666219366</v>
      </c>
      <c r="T43" s="312">
        <f>分析係数表!F46</f>
        <v>0.64740426293918441</v>
      </c>
      <c r="U43" s="309">
        <f>S43*T43</f>
        <v>0.16284091879574955</v>
      </c>
      <c r="V43" s="316">
        <f>分析係数表!D46</f>
        <v>3.6867524451068895E-3</v>
      </c>
      <c r="W43" s="297">
        <f>ROUND(S43*V43,0)</f>
        <v>0</v>
      </c>
      <c r="X43" s="312">
        <f>分析係数表!E46</f>
        <v>3.6024838177901608E-3</v>
      </c>
      <c r="Y43" s="298">
        <f>ROUND(S43*X43,0)</f>
        <v>0</v>
      </c>
    </row>
    <row r="44" spans="1:25">
      <c r="A44" s="279">
        <v>40</v>
      </c>
      <c r="B44" s="276" t="s">
        <v>298</v>
      </c>
      <c r="C44" s="289">
        <f>SUM(C5:C43)</f>
        <v>100</v>
      </c>
      <c r="D44" s="313">
        <f>投入係数表!X44</f>
        <v>0.58487434740170796</v>
      </c>
      <c r="E44" s="303">
        <f>SUM(E5:E43)</f>
        <v>58.487434740170812</v>
      </c>
      <c r="F44" s="313">
        <f>分析係数表!C47</f>
        <v>0.59941121331825653</v>
      </c>
      <c r="G44" s="303">
        <f>SUM(G5:G43)</f>
        <v>24.801671048949725</v>
      </c>
      <c r="H44" s="303">
        <f>SUM(H5:H43)</f>
        <v>32.183596011927101</v>
      </c>
      <c r="I44" s="303">
        <f>SUM(I5:I43)</f>
        <v>132.18359601192708</v>
      </c>
      <c r="J44" s="313">
        <f>分析係数表!G47</f>
        <v>0.26745444124294698</v>
      </c>
      <c r="K44" s="305">
        <f>SUM(K5:K43)</f>
        <v>38.065496893238844</v>
      </c>
      <c r="L44" s="318">
        <f>'データ入力（最終需要額等）'!$H$32</f>
        <v>0.60499999999999998</v>
      </c>
      <c r="M44" s="303">
        <f>K44*L44</f>
        <v>23.029625620409501</v>
      </c>
      <c r="N44" s="315">
        <f>分析係数表!I47</f>
        <v>1</v>
      </c>
      <c r="O44" s="303">
        <f>SUM(O5:O43)</f>
        <v>23.029625620409497</v>
      </c>
      <c r="P44" s="313">
        <f>分析係数表!C47</f>
        <v>0.59941121331825653</v>
      </c>
      <c r="Q44" s="303">
        <f>SUM(Q5:Q43)</f>
        <v>14.325698281483177</v>
      </c>
      <c r="R44" s="303">
        <f>SUM(R5:R43)</f>
        <v>17.899445514063014</v>
      </c>
      <c r="S44" s="308">
        <f>SUM(S5:S43)</f>
        <v>150.08304152599015</v>
      </c>
      <c r="T44" s="313">
        <f>分析係数表!F47</f>
        <v>0.52032812004185636</v>
      </c>
      <c r="U44" s="310">
        <f>SUM(U5:U43)</f>
        <v>68.791632516055046</v>
      </c>
      <c r="V44" s="317">
        <f>分析係数表!D47</f>
        <v>6.7043132898265148E-2</v>
      </c>
      <c r="W44" s="300">
        <f>SUM(W5:W43)</f>
        <v>10</v>
      </c>
      <c r="X44" s="313">
        <f>分析係数表!E47</f>
        <v>6.0489972943054145E-2</v>
      </c>
      <c r="Y44" s="301">
        <f>SUM(Y5:Y43)</f>
        <v>9</v>
      </c>
    </row>
    <row r="45" spans="1:25">
      <c r="B45" s="292" t="s">
        <v>299</v>
      </c>
      <c r="C45" s="104" t="s">
        <v>300</v>
      </c>
      <c r="D45" s="104" t="s">
        <v>301</v>
      </c>
      <c r="E45" s="104"/>
      <c r="F45" s="104" t="s">
        <v>131</v>
      </c>
      <c r="G45" s="104"/>
      <c r="H45" s="104" t="s">
        <v>302</v>
      </c>
      <c r="I45" s="104"/>
      <c r="J45" s="104" t="s">
        <v>131</v>
      </c>
      <c r="K45" s="104"/>
      <c r="L45" s="104" t="s">
        <v>300</v>
      </c>
      <c r="M45" s="104"/>
      <c r="N45" s="104" t="s">
        <v>131</v>
      </c>
      <c r="O45" s="104"/>
      <c r="P45" s="104" t="s">
        <v>131</v>
      </c>
      <c r="Q45" s="104"/>
      <c r="R45" s="104"/>
      <c r="S45" s="104" t="s">
        <v>302</v>
      </c>
      <c r="T45" s="104" t="s">
        <v>131</v>
      </c>
      <c r="U45" s="104"/>
      <c r="V45" s="104" t="s">
        <v>131</v>
      </c>
      <c r="W45" s="104"/>
      <c r="X45" s="104" t="s">
        <v>131</v>
      </c>
      <c r="Y45" s="293"/>
    </row>
    <row r="46" spans="1:25">
      <c r="B46" s="83" t="s">
        <v>303</v>
      </c>
    </row>
  </sheetData>
  <phoneticPr fontId="3"/>
  <pageMargins left="0.78740157480314965" right="0" top="0.82677165354330717" bottom="0.78740157480314965" header="0.51181102362204722" footer="0.51181102362204722"/>
  <pageSetup paperSize="9" scale="80" orientation="portrait" r:id="rId1"/>
  <headerFooter alignWithMargins="0">
    <oddFooter>&amp;C&amp;"Fj丸ゴシック体-L,標準"&amp;12- 43 -</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CC5A8-7BF6-4DF4-9FED-BABD92190197}">
  <dimension ref="A1:Y46"/>
  <sheetViews>
    <sheetView showGridLines="0"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8.1640625" defaultRowHeight="11"/>
  <cols>
    <col min="1" max="1" width="2.75" style="83" customWidth="1"/>
    <col min="2" max="2" width="17.5" style="83" customWidth="1"/>
    <col min="3" max="3" width="8.58203125" style="83" customWidth="1"/>
    <col min="4" max="4" width="8.1640625" style="83" customWidth="1"/>
    <col min="5" max="5" width="8.25" style="83" bestFit="1" customWidth="1"/>
    <col min="6" max="16384" width="8.1640625" style="83"/>
  </cols>
  <sheetData>
    <row r="1" spans="1:25" ht="13">
      <c r="B1" s="284" t="s">
        <v>257</v>
      </c>
      <c r="F1" s="285"/>
      <c r="G1" s="83" t="s">
        <v>374</v>
      </c>
    </row>
    <row r="2" spans="1:25">
      <c r="B2" s="83" t="s">
        <v>344</v>
      </c>
      <c r="S2" s="83" t="s">
        <v>259</v>
      </c>
      <c r="U2" s="286" t="s">
        <v>245</v>
      </c>
      <c r="W2" s="83" t="s">
        <v>233</v>
      </c>
      <c r="Y2" s="83" t="s">
        <v>260</v>
      </c>
    </row>
    <row r="3" spans="1:25" ht="44">
      <c r="B3" s="39"/>
      <c r="C3" s="40" t="s">
        <v>261</v>
      </c>
      <c r="D3" s="40" t="s">
        <v>345</v>
      </c>
      <c r="E3" s="40" t="s">
        <v>263</v>
      </c>
      <c r="F3" s="40" t="s">
        <v>264</v>
      </c>
      <c r="G3" s="40" t="s">
        <v>265</v>
      </c>
      <c r="H3" s="40" t="s">
        <v>266</v>
      </c>
      <c r="I3" s="40" t="s">
        <v>267</v>
      </c>
      <c r="J3" s="40" t="s">
        <v>268</v>
      </c>
      <c r="K3" s="41" t="s">
        <v>269</v>
      </c>
      <c r="L3" s="40" t="s">
        <v>402</v>
      </c>
      <c r="M3" s="40" t="s">
        <v>270</v>
      </c>
      <c r="N3" s="40" t="s">
        <v>186</v>
      </c>
      <c r="O3" s="40" t="s">
        <v>270</v>
      </c>
      <c r="P3" s="40" t="s">
        <v>264</v>
      </c>
      <c r="Q3" s="40" t="s">
        <v>271</v>
      </c>
      <c r="R3" s="40" t="s">
        <v>272</v>
      </c>
      <c r="S3" s="42" t="s">
        <v>273</v>
      </c>
      <c r="T3" s="40" t="s">
        <v>403</v>
      </c>
      <c r="U3" s="43" t="s">
        <v>245</v>
      </c>
      <c r="V3" s="44" t="s">
        <v>274</v>
      </c>
      <c r="W3" s="42" t="s">
        <v>275</v>
      </c>
      <c r="X3" s="40" t="s">
        <v>276</v>
      </c>
      <c r="Y3" s="43" t="s">
        <v>277</v>
      </c>
    </row>
    <row r="4" spans="1:25" ht="19">
      <c r="B4" s="45"/>
      <c r="C4" s="46" t="s">
        <v>197</v>
      </c>
      <c r="D4" s="46" t="s">
        <v>198</v>
      </c>
      <c r="E4" s="46" t="s">
        <v>278</v>
      </c>
      <c r="F4" s="46" t="s">
        <v>200</v>
      </c>
      <c r="G4" s="46" t="s">
        <v>279</v>
      </c>
      <c r="H4" s="46" t="s">
        <v>280</v>
      </c>
      <c r="I4" s="46" t="s">
        <v>281</v>
      </c>
      <c r="J4" s="46" t="s">
        <v>282</v>
      </c>
      <c r="K4" s="47" t="s">
        <v>283</v>
      </c>
      <c r="L4" s="46" t="s">
        <v>284</v>
      </c>
      <c r="M4" s="46" t="s">
        <v>285</v>
      </c>
      <c r="N4" s="46" t="s">
        <v>286</v>
      </c>
      <c r="O4" s="46" t="s">
        <v>287</v>
      </c>
      <c r="P4" s="46" t="s">
        <v>288</v>
      </c>
      <c r="Q4" s="46" t="s">
        <v>289</v>
      </c>
      <c r="R4" s="46" t="s">
        <v>290</v>
      </c>
      <c r="S4" s="46" t="s">
        <v>291</v>
      </c>
      <c r="T4" s="48" t="s">
        <v>292</v>
      </c>
      <c r="U4" s="47" t="s">
        <v>293</v>
      </c>
      <c r="V4" s="46" t="s">
        <v>294</v>
      </c>
      <c r="W4" s="46" t="s">
        <v>295</v>
      </c>
      <c r="X4" s="46" t="s">
        <v>296</v>
      </c>
      <c r="Y4" s="47" t="s">
        <v>297</v>
      </c>
    </row>
    <row r="5" spans="1:25">
      <c r="A5" s="277">
        <v>1</v>
      </c>
      <c r="B5" s="268" t="s">
        <v>73</v>
      </c>
      <c r="C5" s="283"/>
      <c r="D5" s="312">
        <f>投入係数表!Y5</f>
        <v>9.071852354576702E-4</v>
      </c>
      <c r="E5" s="302">
        <f>$C$27*D5</f>
        <v>9.0718523545767024E-2</v>
      </c>
      <c r="F5" s="312">
        <f>分析係数表!C8</f>
        <v>0.17333290637377241</v>
      </c>
      <c r="G5" s="302">
        <f>E5*F5</f>
        <v>1.5724505348125303E-2</v>
      </c>
      <c r="H5" s="302">
        <f t="array" ref="H5:H43">MMULT(逆行列係数表!C5:AO43,G5:G43)</f>
        <v>1.7516758276085211E-2</v>
      </c>
      <c r="I5" s="302">
        <f>C5+H5</f>
        <v>1.7516758276085211E-2</v>
      </c>
      <c r="J5" s="312">
        <f>分析係数表!G8</f>
        <v>0.15155149614048036</v>
      </c>
      <c r="K5" s="304">
        <f t="shared" ref="K5:K10" si="0">I5*J5</f>
        <v>2.6546909242718551E-3</v>
      </c>
      <c r="L5" s="49" t="s">
        <v>132</v>
      </c>
      <c r="M5" s="50" t="s">
        <v>132</v>
      </c>
      <c r="N5" s="314">
        <f>分析係数表!I8</f>
        <v>1.1299182227411633E-2</v>
      </c>
      <c r="O5" s="306">
        <f t="shared" ref="O5:O17" si="1">$M$44*N5</f>
        <v>0.28721395990879289</v>
      </c>
      <c r="P5" s="312">
        <f>分析係数表!C8</f>
        <v>0.17333290637377241</v>
      </c>
      <c r="Q5" s="306">
        <f t="shared" ref="Q5:Q13" si="2">O5*P5</f>
        <v>4.9783630422111223E-2</v>
      </c>
      <c r="R5" s="306">
        <f t="array" ref="R5:R43">MMULT(逆行列係数表!C5:AO43,Q5:Q43)</f>
        <v>7.5304099322585291E-2</v>
      </c>
      <c r="S5" s="307">
        <f>I5+R5</f>
        <v>9.2820857598670509E-2</v>
      </c>
      <c r="T5" s="312">
        <f>分析係数表!F8</f>
        <v>0.42721038226158625</v>
      </c>
      <c r="U5" s="309">
        <f t="shared" ref="U5:U10" si="3">S5*T5</f>
        <v>3.965403405657629E-2</v>
      </c>
      <c r="V5" s="316">
        <f>分析係数表!D8</f>
        <v>0.32298797552049696</v>
      </c>
      <c r="W5" s="287">
        <f>ROUND(S5*V5,0)</f>
        <v>0</v>
      </c>
      <c r="X5" s="312">
        <f>分析係数表!E8</f>
        <v>0.12265584155979949</v>
      </c>
      <c r="Y5" s="288">
        <f t="shared" ref="Y5:Y38" si="4">ROUND(S5*X5,0)</f>
        <v>0</v>
      </c>
    </row>
    <row r="6" spans="1:25">
      <c r="A6" s="278">
        <v>2</v>
      </c>
      <c r="B6" s="268" t="s">
        <v>74</v>
      </c>
      <c r="C6" s="283"/>
      <c r="D6" s="312">
        <f>投入係数表!Y6</f>
        <v>2.4629463406090594E-5</v>
      </c>
      <c r="E6" s="302">
        <f>$C$27*D6</f>
        <v>2.4629463406090593E-3</v>
      </c>
      <c r="F6" s="312">
        <f>分析係数表!C9</f>
        <v>0.39351462480142041</v>
      </c>
      <c r="G6" s="302">
        <f>E6*F6</f>
        <v>9.6920540513080542E-4</v>
      </c>
      <c r="H6" s="302">
        <v>1.284368358504619E-2</v>
      </c>
      <c r="I6" s="302">
        <f>C6+H6</f>
        <v>1.284368358504619E-2</v>
      </c>
      <c r="J6" s="312">
        <f>分析係数表!G9</f>
        <v>0.22817522849038765</v>
      </c>
      <c r="K6" s="304">
        <f t="shared" si="0"/>
        <v>2.9306104366761559E-3</v>
      </c>
      <c r="L6" s="49"/>
      <c r="M6" s="50"/>
      <c r="N6" s="314">
        <f>分析係数表!I9</f>
        <v>5.0911500837573466E-4</v>
      </c>
      <c r="O6" s="306">
        <f t="shared" si="1"/>
        <v>1.2941196509766316E-2</v>
      </c>
      <c r="P6" s="312">
        <f>分析係数表!C9</f>
        <v>0.39351462480142041</v>
      </c>
      <c r="Q6" s="306">
        <f t="shared" si="2"/>
        <v>5.0925500890221433E-3</v>
      </c>
      <c r="R6" s="306">
        <v>7.0115209824017062E-3</v>
      </c>
      <c r="S6" s="307">
        <f>I6+R6</f>
        <v>1.9855204567447896E-2</v>
      </c>
      <c r="T6" s="312">
        <f>分析係数表!F9</f>
        <v>0.63987813845992225</v>
      </c>
      <c r="U6" s="309">
        <f t="shared" si="3"/>
        <v>1.2704911337359506E-2</v>
      </c>
      <c r="V6" s="316">
        <f>分析係数表!D9</f>
        <v>0.29572434079210003</v>
      </c>
      <c r="W6" s="287">
        <f>ROUND(S6*V6,0)</f>
        <v>0</v>
      </c>
      <c r="X6" s="312">
        <f>分析係数表!E9</f>
        <v>0.26862065342998215</v>
      </c>
      <c r="Y6" s="288">
        <f t="shared" si="4"/>
        <v>0</v>
      </c>
    </row>
    <row r="7" spans="1:25">
      <c r="A7" s="278">
        <v>3</v>
      </c>
      <c r="B7" s="268" t="s">
        <v>75</v>
      </c>
      <c r="C7" s="283"/>
      <c r="D7" s="312">
        <f>投入係数表!Y7</f>
        <v>0</v>
      </c>
      <c r="E7" s="302">
        <f>$C$27*D7</f>
        <v>0</v>
      </c>
      <c r="F7" s="312">
        <f>分析係数表!C10</f>
        <v>0.12671464860287895</v>
      </c>
      <c r="G7" s="302">
        <f>E7*F7</f>
        <v>0</v>
      </c>
      <c r="H7" s="302">
        <v>8.188900656790063E-5</v>
      </c>
      <c r="I7" s="302">
        <f>C7+H7</f>
        <v>8.188900656790063E-5</v>
      </c>
      <c r="J7" s="312">
        <f>分析係数表!G10</f>
        <v>0.17153349174243465</v>
      </c>
      <c r="K7" s="304">
        <f t="shared" si="0"/>
        <v>1.4046707231911159E-5</v>
      </c>
      <c r="L7" s="49"/>
      <c r="M7" s="50"/>
      <c r="N7" s="314">
        <f>分析係数表!I10</f>
        <v>1.1608350684055029E-3</v>
      </c>
      <c r="O7" s="306">
        <f t="shared" si="1"/>
        <v>2.9507271419067522E-2</v>
      </c>
      <c r="P7" s="312">
        <f>分析係数表!C10</f>
        <v>0.12671464860287895</v>
      </c>
      <c r="Q7" s="306">
        <f t="shared" si="2"/>
        <v>3.7390035290969146E-3</v>
      </c>
      <c r="R7" s="306">
        <v>5.7125495228343435E-3</v>
      </c>
      <c r="S7" s="307">
        <f>I7+R7</f>
        <v>5.7944385294022441E-3</v>
      </c>
      <c r="T7" s="312">
        <f>分析係数表!F10</f>
        <v>0.47381340455197063</v>
      </c>
      <c r="U7" s="309">
        <f t="shared" si="3"/>
        <v>2.7454826470831913E-3</v>
      </c>
      <c r="V7" s="316">
        <f>分析係数表!D10</f>
        <v>9.5045460793747427E-2</v>
      </c>
      <c r="W7" s="287">
        <f>ROUND(S7*V7,0)</f>
        <v>0</v>
      </c>
      <c r="X7" s="312">
        <f>分析係数表!E10</f>
        <v>4.2279520059697977E-2</v>
      </c>
      <c r="Y7" s="288">
        <f t="shared" si="4"/>
        <v>0</v>
      </c>
    </row>
    <row r="8" spans="1:25">
      <c r="A8" s="278">
        <v>4</v>
      </c>
      <c r="B8" s="268" t="s">
        <v>76</v>
      </c>
      <c r="C8" s="283"/>
      <c r="D8" s="312">
        <f>投入係数表!Y8</f>
        <v>1.8394560354956177E-3</v>
      </c>
      <c r="E8" s="302">
        <f>$C$27*D8</f>
        <v>0.18394560354956177</v>
      </c>
      <c r="F8" s="312">
        <f>分析係数表!C11</f>
        <v>9.348517078458185E-3</v>
      </c>
      <c r="G8" s="302">
        <f t="shared" ref="G8:G38" si="5">E8*F8</f>
        <v>1.7196186162903768E-3</v>
      </c>
      <c r="H8" s="302">
        <v>8.6953831928598575E-3</v>
      </c>
      <c r="I8" s="302">
        <f>C8+H8</f>
        <v>8.6953831928598575E-3</v>
      </c>
      <c r="J8" s="312">
        <f>分析係数表!G11</f>
        <v>0.2579516055394917</v>
      </c>
      <c r="K8" s="304">
        <f t="shared" si="0"/>
        <v>2.2429880553793118E-3</v>
      </c>
      <c r="L8" s="49"/>
      <c r="M8" s="50"/>
      <c r="N8" s="314">
        <f>分析係数表!I11</f>
        <v>-1.9466162084954558E-5</v>
      </c>
      <c r="O8" s="306">
        <f t="shared" si="1"/>
        <v>-4.9481045478518264E-4</v>
      </c>
      <c r="P8" s="312">
        <f>分析係数表!C11</f>
        <v>9.348517078458185E-3</v>
      </c>
      <c r="Q8" s="306">
        <f t="shared" si="2"/>
        <v>-4.6257439871589415E-6</v>
      </c>
      <c r="R8" s="306">
        <v>3.0928002588378974E-3</v>
      </c>
      <c r="S8" s="307">
        <f>I8+R8</f>
        <v>1.1788183451697755E-2</v>
      </c>
      <c r="T8" s="312">
        <f>分析係数表!F11</f>
        <v>0.54360066960888753</v>
      </c>
      <c r="U8" s="309">
        <f t="shared" si="3"/>
        <v>6.4080644178153064E-3</v>
      </c>
      <c r="V8" s="316">
        <f>分析係数表!D11</f>
        <v>4.0785268604474206E-2</v>
      </c>
      <c r="W8" s="287">
        <f t="shared" ref="W8:W38" si="6">ROUND(S8*V8,0)</f>
        <v>0</v>
      </c>
      <c r="X8" s="312">
        <f>分析係数表!E11</f>
        <v>3.926343022371024E-2</v>
      </c>
      <c r="Y8" s="288">
        <f t="shared" si="4"/>
        <v>0</v>
      </c>
    </row>
    <row r="9" spans="1:25">
      <c r="A9" s="278">
        <v>5</v>
      </c>
      <c r="B9" s="268" t="s">
        <v>77</v>
      </c>
      <c r="C9" s="283"/>
      <c r="D9" s="312">
        <f>投入係数表!Y9</f>
        <v>1.0490327006297845E-5</v>
      </c>
      <c r="E9" s="302">
        <f>$C$27*D9</f>
        <v>1.0490327006297845E-3</v>
      </c>
      <c r="F9" s="312">
        <f>分析係数表!C12</f>
        <v>0.26169189557273109</v>
      </c>
      <c r="G9" s="302">
        <f t="shared" si="5"/>
        <v>2.7452335594558967E-4</v>
      </c>
      <c r="H9" s="302">
        <v>4.9403093951989659E-3</v>
      </c>
      <c r="I9" s="302">
        <f t="shared" ref="I9:I38" si="7">C9+H9</f>
        <v>4.9403093951989659E-3</v>
      </c>
      <c r="J9" s="312">
        <f>分析係数表!G12</f>
        <v>0.13770114594385849</v>
      </c>
      <c r="K9" s="304">
        <f t="shared" si="0"/>
        <v>6.8028626503610808E-4</v>
      </c>
      <c r="L9" s="49"/>
      <c r="M9" s="50"/>
      <c r="N9" s="314">
        <f>分析係数表!I12</f>
        <v>0.10146071966313146</v>
      </c>
      <c r="O9" s="306">
        <f t="shared" si="1"/>
        <v>2.5790304539870572</v>
      </c>
      <c r="P9" s="312">
        <f>分析係数表!C12</f>
        <v>0.26169189557273109</v>
      </c>
      <c r="Q9" s="306">
        <f t="shared" si="2"/>
        <v>0.67491136824367426</v>
      </c>
      <c r="R9" s="306">
        <v>0.77521603568905584</v>
      </c>
      <c r="S9" s="307">
        <f>I9+R9</f>
        <v>0.7801563450842548</v>
      </c>
      <c r="T9" s="312">
        <f>分析係数表!F12</f>
        <v>0.33651535386825859</v>
      </c>
      <c r="U9" s="309">
        <f t="shared" si="3"/>
        <v>0.26253458853859529</v>
      </c>
      <c r="V9" s="316">
        <f>分析係数表!D12</f>
        <v>3.4578030097235327E-2</v>
      </c>
      <c r="W9" s="287">
        <f t="shared" si="6"/>
        <v>0</v>
      </c>
      <c r="X9" s="312">
        <f>分析係数表!E12</f>
        <v>3.3355134693599395E-2</v>
      </c>
      <c r="Y9" s="288">
        <f t="shared" si="4"/>
        <v>0</v>
      </c>
    </row>
    <row r="10" spans="1:25">
      <c r="A10" s="278">
        <v>6</v>
      </c>
      <c r="B10" s="268" t="s">
        <v>78</v>
      </c>
      <c r="C10" s="283"/>
      <c r="D10" s="312">
        <f>投入係数表!Y10</f>
        <v>3.8139180185505469E-3</v>
      </c>
      <c r="E10" s="302">
        <f t="shared" ref="E10:E38" si="8">$C$27*D10</f>
        <v>0.38139180185505467</v>
      </c>
      <c r="F10" s="312">
        <f>分析係数表!C13</f>
        <v>8.2810371123538395E-2</v>
      </c>
      <c r="G10" s="302">
        <f t="shared" si="5"/>
        <v>3.15831966550921E-2</v>
      </c>
      <c r="H10" s="302">
        <v>3.7426635780903342E-2</v>
      </c>
      <c r="I10" s="302">
        <f t="shared" si="7"/>
        <v>3.7426635780903342E-2</v>
      </c>
      <c r="J10" s="312">
        <f>分析係数表!G13</f>
        <v>0.2721720626600464</v>
      </c>
      <c r="K10" s="304">
        <f t="shared" si="0"/>
        <v>1.0186484658914759E-2</v>
      </c>
      <c r="L10" s="49"/>
      <c r="M10" s="50"/>
      <c r="N10" s="314">
        <f>分析係数表!I13</f>
        <v>1.212874021164739E-2</v>
      </c>
      <c r="O10" s="306">
        <f t="shared" si="1"/>
        <v>0.30830049775117685</v>
      </c>
      <c r="P10" s="312">
        <f>分析係数表!C13</f>
        <v>8.2810371123538395E-2</v>
      </c>
      <c r="Q10" s="306">
        <f t="shared" si="2"/>
        <v>2.5530478636346568E-2</v>
      </c>
      <c r="R10" s="306">
        <v>2.9076580146872578E-2</v>
      </c>
      <c r="S10" s="307">
        <f t="shared" ref="S10:S38" si="9">I10+R10</f>
        <v>6.6503215927775916E-2</v>
      </c>
      <c r="T10" s="312">
        <f>分析係数表!F13</f>
        <v>0.39077170920544851</v>
      </c>
      <c r="U10" s="309">
        <f t="shared" si="3"/>
        <v>2.5987575355756003E-2</v>
      </c>
      <c r="V10" s="316">
        <f>分析係数表!D13</f>
        <v>0.12720758845381647</v>
      </c>
      <c r="W10" s="287">
        <f t="shared" si="6"/>
        <v>0</v>
      </c>
      <c r="X10" s="312">
        <f>分析係数表!E13</f>
        <v>9.5492852763317662E-2</v>
      </c>
      <c r="Y10" s="288">
        <f t="shared" si="4"/>
        <v>0</v>
      </c>
    </row>
    <row r="11" spans="1:25">
      <c r="A11" s="278">
        <v>7</v>
      </c>
      <c r="B11" s="268" t="s">
        <v>79</v>
      </c>
      <c r="C11" s="283"/>
      <c r="D11" s="312">
        <f>投入係数表!Y11</f>
        <v>4.269973582619991E-2</v>
      </c>
      <c r="E11" s="302">
        <f t="shared" si="8"/>
        <v>4.2699735826199907</v>
      </c>
      <c r="F11" s="312">
        <f>分析係数表!C14</f>
        <v>0.29759344347769412</v>
      </c>
      <c r="G11" s="302">
        <f t="shared" si="5"/>
        <v>1.2707161420106692</v>
      </c>
      <c r="H11" s="302">
        <v>1.4715365090278747</v>
      </c>
      <c r="I11" s="302">
        <f t="shared" si="7"/>
        <v>1.4715365090278747</v>
      </c>
      <c r="J11" s="312">
        <f>分析係数表!G14</f>
        <v>0.17335642824825784</v>
      </c>
      <c r="K11" s="304">
        <f t="shared" ref="K11:K38" si="10">I11*J11</f>
        <v>0.25510031324198257</v>
      </c>
      <c r="L11" s="49"/>
      <c r="M11" s="50"/>
      <c r="N11" s="314">
        <f>分析係数表!I14</f>
        <v>1.9165801846449152E-3</v>
      </c>
      <c r="O11" s="306">
        <f t="shared" si="1"/>
        <v>4.8717559663668732E-2</v>
      </c>
      <c r="P11" s="312">
        <f>分析係数表!C14</f>
        <v>0.29759344347769412</v>
      </c>
      <c r="Q11" s="306">
        <f t="shared" si="2"/>
        <v>1.4498026338141191E-2</v>
      </c>
      <c r="R11" s="306">
        <v>5.449873022175606E-2</v>
      </c>
      <c r="S11" s="307">
        <f t="shared" si="9"/>
        <v>1.5260352392496308</v>
      </c>
      <c r="T11" s="312">
        <f>分析係数表!F14</f>
        <v>0.35598651785260127</v>
      </c>
      <c r="U11" s="309">
        <f t="shared" ref="U11:U38" si="11">S11*T11</f>
        <v>0.54324797094083732</v>
      </c>
      <c r="V11" s="316">
        <f>分析係数表!D14</f>
        <v>4.3833041969742803E-2</v>
      </c>
      <c r="W11" s="287">
        <f t="shared" si="6"/>
        <v>0</v>
      </c>
      <c r="X11" s="312">
        <f>分析係数表!E14</f>
        <v>3.8757158040430381E-2</v>
      </c>
      <c r="Y11" s="288">
        <f t="shared" si="4"/>
        <v>0</v>
      </c>
    </row>
    <row r="12" spans="1:25">
      <c r="A12" s="278">
        <v>8</v>
      </c>
      <c r="B12" s="268" t="s">
        <v>80</v>
      </c>
      <c r="C12" s="283"/>
      <c r="D12" s="312">
        <f>投入係数表!Y12</f>
        <v>4.9254365800439313E-3</v>
      </c>
      <c r="E12" s="302">
        <f t="shared" si="8"/>
        <v>0.49254365800439315</v>
      </c>
      <c r="F12" s="312">
        <f>分析係数表!C15</f>
        <v>0.21593049601829584</v>
      </c>
      <c r="G12" s="302">
        <f t="shared" si="5"/>
        <v>0.10635519638355448</v>
      </c>
      <c r="H12" s="302">
        <v>0.18190489980792088</v>
      </c>
      <c r="I12" s="302">
        <f t="shared" si="7"/>
        <v>0.18190489980792088</v>
      </c>
      <c r="J12" s="312">
        <f>分析係数表!G15</f>
        <v>0.1171240792325445</v>
      </c>
      <c r="K12" s="304">
        <f t="shared" si="10"/>
        <v>2.1305443897890994E-2</v>
      </c>
      <c r="L12" s="49"/>
      <c r="M12" s="50"/>
      <c r="N12" s="314">
        <f>分析係数表!I15</f>
        <v>7.9892300155183192E-3</v>
      </c>
      <c r="O12" s="306">
        <f t="shared" si="1"/>
        <v>0.2030782709046409</v>
      </c>
      <c r="P12" s="312">
        <f>分析係数表!C15</f>
        <v>0.21593049601829584</v>
      </c>
      <c r="Q12" s="306">
        <f t="shared" si="2"/>
        <v>4.3850791766976961E-2</v>
      </c>
      <c r="R12" s="306">
        <v>0.11520797520632318</v>
      </c>
      <c r="S12" s="307">
        <f t="shared" si="9"/>
        <v>0.29711287501424405</v>
      </c>
      <c r="T12" s="312">
        <f>分析係数表!F15</f>
        <v>0.35842164855867914</v>
      </c>
      <c r="U12" s="309">
        <f t="shared" si="11"/>
        <v>0.10649168647061415</v>
      </c>
      <c r="V12" s="316">
        <f>分析係数表!D15</f>
        <v>1.5678367482667734E-2</v>
      </c>
      <c r="W12" s="287">
        <f t="shared" si="6"/>
        <v>0</v>
      </c>
      <c r="X12" s="312">
        <f>分析係数表!E15</f>
        <v>1.5634458686506418E-2</v>
      </c>
      <c r="Y12" s="288">
        <f t="shared" si="4"/>
        <v>0</v>
      </c>
    </row>
    <row r="13" spans="1:25">
      <c r="A13" s="278">
        <v>9</v>
      </c>
      <c r="B13" s="268" t="s">
        <v>81</v>
      </c>
      <c r="C13" s="283"/>
      <c r="D13" s="312">
        <f>投入係数表!Y13</f>
        <v>1.6659095387175166E-2</v>
      </c>
      <c r="E13" s="302">
        <f t="shared" si="8"/>
        <v>1.6659095387175165</v>
      </c>
      <c r="F13" s="312">
        <f>分析係数表!C16</f>
        <v>0.18770505348742417</v>
      </c>
      <c r="G13" s="302">
        <f t="shared" si="5"/>
        <v>0.31269963907018156</v>
      </c>
      <c r="H13" s="302">
        <v>0.38535710846321436</v>
      </c>
      <c r="I13" s="302">
        <f t="shared" si="7"/>
        <v>0.38535710846321436</v>
      </c>
      <c r="J13" s="312">
        <f>分析係数表!G16</f>
        <v>1.5279579137581789E-2</v>
      </c>
      <c r="K13" s="304">
        <f t="shared" si="10"/>
        <v>5.8880944349933729E-3</v>
      </c>
      <c r="L13" s="49"/>
      <c r="M13" s="50"/>
      <c r="N13" s="314">
        <f>分析係数表!I16</f>
        <v>6.0242927132958465E-3</v>
      </c>
      <c r="O13" s="306">
        <f t="shared" si="1"/>
        <v>0.15313152146867776</v>
      </c>
      <c r="P13" s="312">
        <f>分析係数表!C16</f>
        <v>0.18770505348742417</v>
      </c>
      <c r="Q13" s="306">
        <f t="shared" si="2"/>
        <v>2.8743560427888799E-2</v>
      </c>
      <c r="R13" s="306">
        <v>5.6241570282237106E-2</v>
      </c>
      <c r="S13" s="307">
        <f t="shared" si="9"/>
        <v>0.44159867874545145</v>
      </c>
      <c r="T13" s="312">
        <f>分析係数表!F16</f>
        <v>0.2627694146106877</v>
      </c>
      <c r="U13" s="309">
        <f t="shared" si="11"/>
        <v>0.11603862630679541</v>
      </c>
      <c r="V13" s="316">
        <f>分析係数表!D16</f>
        <v>1.0339400475073228E-2</v>
      </c>
      <c r="W13" s="287">
        <f t="shared" si="6"/>
        <v>0</v>
      </c>
      <c r="X13" s="312">
        <f>分析係数表!E16</f>
        <v>1.0339400475073228E-2</v>
      </c>
      <c r="Y13" s="288">
        <f t="shared" si="4"/>
        <v>0</v>
      </c>
    </row>
    <row r="14" spans="1:25">
      <c r="A14" s="278">
        <v>10</v>
      </c>
      <c r="B14" s="268" t="s">
        <v>82</v>
      </c>
      <c r="C14" s="283"/>
      <c r="D14" s="312">
        <f>投入係数表!Y14</f>
        <v>1.4186114820733994E-2</v>
      </c>
      <c r="E14" s="302">
        <f t="shared" si="8"/>
        <v>1.4186114820733995</v>
      </c>
      <c r="F14" s="312">
        <f>分析係数表!C17</f>
        <v>0.24245613901755958</v>
      </c>
      <c r="G14" s="302">
        <f t="shared" si="5"/>
        <v>0.34395106270949438</v>
      </c>
      <c r="H14" s="302">
        <v>0.41895405754137005</v>
      </c>
      <c r="I14" s="302">
        <f t="shared" si="7"/>
        <v>0.41895405754137005</v>
      </c>
      <c r="J14" s="312">
        <f>分析係数表!G17</f>
        <v>0.24054742090319753</v>
      </c>
      <c r="K14" s="304">
        <f t="shared" si="10"/>
        <v>0.10077831801850638</v>
      </c>
      <c r="L14" s="49"/>
      <c r="M14" s="50"/>
      <c r="N14" s="314">
        <f>分析係数表!I17</f>
        <v>2.8816966460243139E-3</v>
      </c>
      <c r="O14" s="306">
        <f t="shared" si="1"/>
        <v>7.3249858998877995E-2</v>
      </c>
      <c r="P14" s="312">
        <f>分析係数表!C17</f>
        <v>0.24245613901755958</v>
      </c>
      <c r="Q14" s="306">
        <f t="shared" ref="Q14:Q38" si="12">O14*P14</f>
        <v>1.7759877996448601E-2</v>
      </c>
      <c r="R14" s="306">
        <v>4.3604777058765573E-2</v>
      </c>
      <c r="S14" s="307">
        <f t="shared" si="9"/>
        <v>0.46255883460013564</v>
      </c>
      <c r="T14" s="312">
        <f>分析係数表!F17</f>
        <v>0.42825667105631338</v>
      </c>
      <c r="U14" s="309">
        <f t="shared" si="11"/>
        <v>0.19809390667354196</v>
      </c>
      <c r="V14" s="316">
        <f>分析係数表!D17</f>
        <v>5.1560411778863557E-2</v>
      </c>
      <c r="W14" s="287">
        <f t="shared" si="6"/>
        <v>0</v>
      </c>
      <c r="X14" s="312">
        <f>分析係数表!E17</f>
        <v>4.9008807340167618E-2</v>
      </c>
      <c r="Y14" s="288">
        <f t="shared" si="4"/>
        <v>0</v>
      </c>
    </row>
    <row r="15" spans="1:25">
      <c r="A15" s="278">
        <v>11</v>
      </c>
      <c r="B15" s="268" t="s">
        <v>83</v>
      </c>
      <c r="C15" s="283"/>
      <c r="D15" s="312">
        <f>投入係数表!Y15</f>
        <v>5.767308127358043E-2</v>
      </c>
      <c r="E15" s="302">
        <f t="shared" si="8"/>
        <v>5.7673081273580431</v>
      </c>
      <c r="F15" s="312">
        <f>分析係数表!C18</f>
        <v>0.40831687749419565</v>
      </c>
      <c r="G15" s="302">
        <f t="shared" si="5"/>
        <v>2.354889246109733</v>
      </c>
      <c r="H15" s="302">
        <v>2.4785738243431421</v>
      </c>
      <c r="I15" s="302">
        <f t="shared" si="7"/>
        <v>2.4785738243431421</v>
      </c>
      <c r="J15" s="312">
        <f>分析係数表!G18</f>
        <v>0.21766947174074985</v>
      </c>
      <c r="K15" s="304">
        <f t="shared" si="10"/>
        <v>0.53950985501522186</v>
      </c>
      <c r="L15" s="49"/>
      <c r="M15" s="50"/>
      <c r="N15" s="314">
        <f>分析係数表!I18</f>
        <v>4.4543159123807785E-4</v>
      </c>
      <c r="O15" s="306">
        <f t="shared" si="1"/>
        <v>1.1322427465378591E-2</v>
      </c>
      <c r="P15" s="312">
        <f>分析係数表!C18</f>
        <v>0.40831687749419565</v>
      </c>
      <c r="Q15" s="306">
        <f t="shared" si="12"/>
        <v>4.623138228317906E-3</v>
      </c>
      <c r="R15" s="306">
        <v>1.4843160177859766E-2</v>
      </c>
      <c r="S15" s="307">
        <f t="shared" si="9"/>
        <v>2.4934169845210019</v>
      </c>
      <c r="T15" s="312">
        <f>分析係数表!F18</f>
        <v>0.48997194925916815</v>
      </c>
      <c r="U15" s="309">
        <f t="shared" si="11"/>
        <v>1.2217043802216725</v>
      </c>
      <c r="V15" s="316">
        <f>分析係数表!D18</f>
        <v>3.8565313316438733E-2</v>
      </c>
      <c r="W15" s="287">
        <f t="shared" si="6"/>
        <v>0</v>
      </c>
      <c r="X15" s="312">
        <f>分析係数表!E18</f>
        <v>3.6576455199010559E-2</v>
      </c>
      <c r="Y15" s="288">
        <f t="shared" si="4"/>
        <v>0</v>
      </c>
    </row>
    <row r="16" spans="1:25">
      <c r="A16" s="278">
        <v>12</v>
      </c>
      <c r="B16" s="268" t="s">
        <v>84</v>
      </c>
      <c r="C16" s="283"/>
      <c r="D16" s="312">
        <f>投入係数表!Y16</f>
        <v>1.9362407046580699E-2</v>
      </c>
      <c r="E16" s="302">
        <f t="shared" si="8"/>
        <v>1.9362407046580699</v>
      </c>
      <c r="F16" s="312">
        <f>分析係数表!C19</f>
        <v>0.72110086081153413</v>
      </c>
      <c r="G16" s="302">
        <f t="shared" si="5"/>
        <v>1.3962248388672656</v>
      </c>
      <c r="H16" s="302">
        <v>2.9656165558259304</v>
      </c>
      <c r="I16" s="302">
        <f t="shared" si="7"/>
        <v>2.9656165558259304</v>
      </c>
      <c r="J16" s="312">
        <f>分析係数表!G19</f>
        <v>6.2445810408374151E-2</v>
      </c>
      <c r="K16" s="304">
        <f t="shared" si="10"/>
        <v>0.18519032918904157</v>
      </c>
      <c r="L16" s="49"/>
      <c r="M16" s="50"/>
      <c r="N16" s="314">
        <f>分析係数表!I19</f>
        <v>-1.2604560155461526E-4</v>
      </c>
      <c r="O16" s="306">
        <f t="shared" si="1"/>
        <v>-3.2039536687674041E-3</v>
      </c>
      <c r="P16" s="312">
        <f>分析係数表!C19</f>
        <v>0.72110086081153413</v>
      </c>
      <c r="Q16" s="306">
        <f t="shared" si="12"/>
        <v>-2.3103737485484482E-3</v>
      </c>
      <c r="R16" s="306">
        <v>1.8273526671779672E-2</v>
      </c>
      <c r="S16" s="307">
        <f t="shared" si="9"/>
        <v>2.9838900824977102</v>
      </c>
      <c r="T16" s="312">
        <f>分析係数表!F19</f>
        <v>0.21331101927013058</v>
      </c>
      <c r="U16" s="309">
        <f t="shared" si="11"/>
        <v>0.63649663488762054</v>
      </c>
      <c r="V16" s="316">
        <f>分析係数表!D19</f>
        <v>1.2736199640345095E-2</v>
      </c>
      <c r="W16" s="287">
        <f t="shared" si="6"/>
        <v>0</v>
      </c>
      <c r="X16" s="312">
        <f>分析係数表!E19</f>
        <v>1.2523714081279422E-2</v>
      </c>
      <c r="Y16" s="288">
        <f t="shared" si="4"/>
        <v>0</v>
      </c>
    </row>
    <row r="17" spans="1:25">
      <c r="A17" s="278">
        <v>13</v>
      </c>
      <c r="B17" s="268" t="s">
        <v>85</v>
      </c>
      <c r="C17" s="283"/>
      <c r="D17" s="312">
        <f>投入係数表!Y17</f>
        <v>8.2189431588472681E-3</v>
      </c>
      <c r="E17" s="302">
        <f t="shared" si="8"/>
        <v>0.82189431588472683</v>
      </c>
      <c r="F17" s="312">
        <f>分析係数表!C20</f>
        <v>4.9598906854145253E-2</v>
      </c>
      <c r="G17" s="302">
        <f t="shared" si="5"/>
        <v>4.0765059617518001E-2</v>
      </c>
      <c r="H17" s="302">
        <v>5.6039003218234261E-2</v>
      </c>
      <c r="I17" s="302">
        <f t="shared" si="7"/>
        <v>5.6039003218234261E-2</v>
      </c>
      <c r="J17" s="312">
        <f>分析係数表!G20</f>
        <v>0.11671945764775135</v>
      </c>
      <c r="K17" s="304">
        <f t="shared" si="10"/>
        <v>6.5408420627528956E-3</v>
      </c>
      <c r="L17" s="49"/>
      <c r="M17" s="50"/>
      <c r="N17" s="314">
        <f>分析係数表!I20</f>
        <v>7.0439320449493942E-4</v>
      </c>
      <c r="O17" s="306">
        <f t="shared" si="1"/>
        <v>1.7904973786955231E-2</v>
      </c>
      <c r="P17" s="312">
        <f>分析係数表!C20</f>
        <v>4.9598906854145253E-2</v>
      </c>
      <c r="Q17" s="306">
        <f t="shared" si="12"/>
        <v>8.880671270851049E-4</v>
      </c>
      <c r="R17" s="306">
        <v>2.0338738824533494E-3</v>
      </c>
      <c r="S17" s="307">
        <f t="shared" si="9"/>
        <v>5.8072877100687613E-2</v>
      </c>
      <c r="T17" s="312">
        <f>分析係数表!F20</f>
        <v>0.2109583665362576</v>
      </c>
      <c r="U17" s="309">
        <f t="shared" si="11"/>
        <v>1.2250959293221899E-2</v>
      </c>
      <c r="V17" s="316">
        <f>分析係数表!D20</f>
        <v>3.0797631013066269E-2</v>
      </c>
      <c r="W17" s="287">
        <f t="shared" si="6"/>
        <v>0</v>
      </c>
      <c r="X17" s="312">
        <f>分析係数表!E20</f>
        <v>2.9972730221401771E-2</v>
      </c>
      <c r="Y17" s="288">
        <f t="shared" si="4"/>
        <v>0</v>
      </c>
    </row>
    <row r="18" spans="1:25">
      <c r="A18" s="278">
        <v>14</v>
      </c>
      <c r="B18" s="268" t="s">
        <v>86</v>
      </c>
      <c r="C18" s="283"/>
      <c r="D18" s="312">
        <f>投入係数表!Y18</f>
        <v>9.235410235640111E-2</v>
      </c>
      <c r="E18" s="302">
        <f t="shared" si="8"/>
        <v>9.2354102356401118</v>
      </c>
      <c r="F18" s="312">
        <f>分析係数表!C21</f>
        <v>0.28411166756853934</v>
      </c>
      <c r="G18" s="302">
        <f t="shared" si="5"/>
        <v>2.623887802727269</v>
      </c>
      <c r="H18" s="302">
        <v>2.7309203581612205</v>
      </c>
      <c r="I18" s="302">
        <f t="shared" si="7"/>
        <v>2.7309203581612205</v>
      </c>
      <c r="J18" s="312">
        <f>分析係数表!G21</f>
        <v>0.29005387701730417</v>
      </c>
      <c r="K18" s="304">
        <f t="shared" si="10"/>
        <v>0.79211403771014688</v>
      </c>
      <c r="L18" s="49"/>
      <c r="M18" s="50"/>
      <c r="N18" s="314">
        <f>分析係数表!I21</f>
        <v>2.3737267060065176E-3</v>
      </c>
      <c r="O18" s="306">
        <f t="shared" ref="O18:O43" si="13">$M$44*N18</f>
        <v>6.0337768986451976E-2</v>
      </c>
      <c r="P18" s="312">
        <f>分析係数表!C21</f>
        <v>0.28411166756853934</v>
      </c>
      <c r="Q18" s="306">
        <f t="shared" si="12"/>
        <v>1.7142664164106168E-2</v>
      </c>
      <c r="R18" s="306">
        <v>3.3014869858199292E-2</v>
      </c>
      <c r="S18" s="307">
        <f t="shared" si="9"/>
        <v>2.7639352280194198</v>
      </c>
      <c r="T18" s="312">
        <f>分析係数表!F21</f>
        <v>0.45791147145628314</v>
      </c>
      <c r="U18" s="309">
        <f t="shared" si="11"/>
        <v>1.2656376472722299</v>
      </c>
      <c r="V18" s="316">
        <f>分析係数表!D21</f>
        <v>5.9847590028896828E-2</v>
      </c>
      <c r="W18" s="287">
        <f t="shared" si="6"/>
        <v>0</v>
      </c>
      <c r="X18" s="312">
        <f>分析係数表!E21</f>
        <v>5.4782163530779596E-2</v>
      </c>
      <c r="Y18" s="288">
        <f t="shared" si="4"/>
        <v>0</v>
      </c>
    </row>
    <row r="19" spans="1:25">
      <c r="A19" s="278">
        <v>15</v>
      </c>
      <c r="B19" s="268" t="s">
        <v>70</v>
      </c>
      <c r="C19" s="283"/>
      <c r="D19" s="312">
        <f>投入係数表!Y19</f>
        <v>7.6228189241850383E-3</v>
      </c>
      <c r="E19" s="302">
        <f t="shared" si="8"/>
        <v>0.76228189241850386</v>
      </c>
      <c r="F19" s="312">
        <f>分析係数表!C22</f>
        <v>0.28280144764930404</v>
      </c>
      <c r="G19" s="302">
        <f t="shared" si="5"/>
        <v>0.21557442269280394</v>
      </c>
      <c r="H19" s="302">
        <v>0.25843707027357582</v>
      </c>
      <c r="I19" s="302">
        <f t="shared" si="7"/>
        <v>0.25843707027357582</v>
      </c>
      <c r="J19" s="312">
        <f>分析係数表!G22</f>
        <v>0.21325815420745545</v>
      </c>
      <c r="K19" s="304">
        <f t="shared" si="10"/>
        <v>5.5113812585325231E-2</v>
      </c>
      <c r="L19" s="49"/>
      <c r="M19" s="50"/>
      <c r="N19" s="314">
        <f>分析係数表!I22</f>
        <v>5.2408897921031505E-5</v>
      </c>
      <c r="O19" s="306">
        <f t="shared" si="13"/>
        <v>1.3321819936524149E-3</v>
      </c>
      <c r="P19" s="312">
        <f>分析係数表!C22</f>
        <v>0.28280144764930404</v>
      </c>
      <c r="Q19" s="306">
        <f t="shared" si="12"/>
        <v>3.767429963372389E-4</v>
      </c>
      <c r="R19" s="306">
        <v>5.6789172184915785E-3</v>
      </c>
      <c r="S19" s="307">
        <f t="shared" si="9"/>
        <v>0.26411598749206738</v>
      </c>
      <c r="T19" s="312">
        <f>分析係数表!F22</f>
        <v>0.43073258580094059</v>
      </c>
      <c r="U19" s="309">
        <f t="shared" si="11"/>
        <v>0.11376336224382706</v>
      </c>
      <c r="V19" s="316">
        <f>分析係数表!D22</f>
        <v>2.2938556731137788E-2</v>
      </c>
      <c r="W19" s="287">
        <f t="shared" si="6"/>
        <v>0</v>
      </c>
      <c r="X19" s="312">
        <f>分析係数表!E22</f>
        <v>2.2183368519679003E-2</v>
      </c>
      <c r="Y19" s="288">
        <f t="shared" si="4"/>
        <v>0</v>
      </c>
    </row>
    <row r="20" spans="1:25">
      <c r="A20" s="278">
        <v>16</v>
      </c>
      <c r="B20" s="268" t="s">
        <v>71</v>
      </c>
      <c r="C20" s="283"/>
      <c r="D20" s="312">
        <f>投入係数表!Y20</f>
        <v>5.1995533857302365E-5</v>
      </c>
      <c r="E20" s="302">
        <f t="shared" si="8"/>
        <v>5.1995533857302368E-3</v>
      </c>
      <c r="F20" s="312">
        <f>分析係数表!C23</f>
        <v>0.31843177703160996</v>
      </c>
      <c r="G20" s="302">
        <f t="shared" si="5"/>
        <v>1.6557030243888034E-3</v>
      </c>
      <c r="H20" s="302">
        <v>4.7395503389221952E-2</v>
      </c>
      <c r="I20" s="302">
        <f t="shared" si="7"/>
        <v>4.7395503389221952E-2</v>
      </c>
      <c r="J20" s="312">
        <f>分析係数表!G23</f>
        <v>0.24379890925547271</v>
      </c>
      <c r="K20" s="304">
        <f t="shared" si="10"/>
        <v>1.1554972029906371E-2</v>
      </c>
      <c r="L20" s="49"/>
      <c r="M20" s="50"/>
      <c r="N20" s="314">
        <f>分析係数表!I23</f>
        <v>7.2227388731505603E-6</v>
      </c>
      <c r="O20" s="306">
        <f t="shared" si="13"/>
        <v>1.8359482937730759E-4</v>
      </c>
      <c r="P20" s="312">
        <f>分析係数表!C23</f>
        <v>0.31843177703160996</v>
      </c>
      <c r="Q20" s="306">
        <f t="shared" si="12"/>
        <v>5.8462427772431284E-5</v>
      </c>
      <c r="R20" s="306">
        <v>5.601242657782504E-3</v>
      </c>
      <c r="S20" s="307">
        <f t="shared" si="9"/>
        <v>5.2996746047004453E-2</v>
      </c>
      <c r="T20" s="312">
        <f>分析係数表!F23</f>
        <v>0.43764444987651224</v>
      </c>
      <c r="U20" s="309">
        <f t="shared" si="11"/>
        <v>2.3193731768986488E-2</v>
      </c>
      <c r="V20" s="316">
        <f>分析係数表!D23</f>
        <v>3.7770855561684982E-2</v>
      </c>
      <c r="W20" s="287">
        <f t="shared" si="6"/>
        <v>0</v>
      </c>
      <c r="X20" s="312">
        <f>分析係数表!E23</f>
        <v>3.6503495425501575E-2</v>
      </c>
      <c r="Y20" s="288">
        <f t="shared" si="4"/>
        <v>0</v>
      </c>
    </row>
    <row r="21" spans="1:25">
      <c r="A21" s="278">
        <v>17</v>
      </c>
      <c r="B21" s="268" t="s">
        <v>72</v>
      </c>
      <c r="C21" s="283"/>
      <c r="D21" s="312">
        <f>投入係数表!Y21</f>
        <v>2.0661383190664887E-4</v>
      </c>
      <c r="E21" s="302">
        <f t="shared" si="8"/>
        <v>2.0661383190664889E-2</v>
      </c>
      <c r="F21" s="312">
        <f>分析係数表!C24</f>
        <v>6.5709335168878003E-2</v>
      </c>
      <c r="G21" s="302">
        <f t="shared" si="5"/>
        <v>1.3576457531280211E-3</v>
      </c>
      <c r="H21" s="302">
        <v>4.3933151466813434E-3</v>
      </c>
      <c r="I21" s="302">
        <f t="shared" si="7"/>
        <v>4.3933151466813434E-3</v>
      </c>
      <c r="J21" s="312">
        <f>分析係数表!G24</f>
        <v>0.24633125110096343</v>
      </c>
      <c r="K21" s="304">
        <f t="shared" si="10"/>
        <v>1.0822108165628279E-3</v>
      </c>
      <c r="L21" s="49"/>
      <c r="M21" s="50"/>
      <c r="N21" s="314">
        <f>分析係数表!I24</f>
        <v>2.8080599423907303E-4</v>
      </c>
      <c r="O21" s="306">
        <f t="shared" si="13"/>
        <v>7.1378087323763009E-3</v>
      </c>
      <c r="P21" s="312">
        <f>分析係数表!C24</f>
        <v>6.5709335168878003E-2</v>
      </c>
      <c r="Q21" s="306">
        <f t="shared" si="12"/>
        <v>4.690206663670586E-4</v>
      </c>
      <c r="R21" s="306">
        <v>2.1476569048657526E-3</v>
      </c>
      <c r="S21" s="307">
        <f t="shared" si="9"/>
        <v>6.5409720515470955E-3</v>
      </c>
      <c r="T21" s="312">
        <f>分析係数表!F24</f>
        <v>0.36721364788140759</v>
      </c>
      <c r="U21" s="309">
        <f t="shared" si="11"/>
        <v>2.4019342077389433E-3</v>
      </c>
      <c r="V21" s="316">
        <f>分析係数表!D24</f>
        <v>3.9309475738153632E-2</v>
      </c>
      <c r="W21" s="287">
        <f t="shared" si="6"/>
        <v>0</v>
      </c>
      <c r="X21" s="312">
        <f>分析係数表!E24</f>
        <v>3.8550657867992791E-2</v>
      </c>
      <c r="Y21" s="288">
        <f t="shared" si="4"/>
        <v>0</v>
      </c>
    </row>
    <row r="22" spans="1:25">
      <c r="A22" s="278">
        <v>18</v>
      </c>
      <c r="B22" s="268" t="s">
        <v>87</v>
      </c>
      <c r="C22" s="283"/>
      <c r="D22" s="312">
        <f>投入係数表!Y22</f>
        <v>3.8951040275558087E-4</v>
      </c>
      <c r="E22" s="302">
        <f t="shared" si="8"/>
        <v>3.895104027555809E-2</v>
      </c>
      <c r="F22" s="312">
        <f>分析係数表!C25</f>
        <v>0.13092441386923714</v>
      </c>
      <c r="G22" s="302">
        <f t="shared" si="5"/>
        <v>5.0996421176744923E-3</v>
      </c>
      <c r="H22" s="302">
        <v>3.0898468826352818E-2</v>
      </c>
      <c r="I22" s="302">
        <f t="shared" si="7"/>
        <v>3.0898468826352818E-2</v>
      </c>
      <c r="J22" s="312">
        <f>分析係数表!G25</f>
        <v>0.2605848403511512</v>
      </c>
      <c r="K22" s="304">
        <f t="shared" si="10"/>
        <v>8.0516725662101718E-3</v>
      </c>
      <c r="L22" s="49"/>
      <c r="M22" s="50"/>
      <c r="N22" s="314">
        <f>分析係数表!I25</f>
        <v>9.8123550057191766E-5</v>
      </c>
      <c r="O22" s="306">
        <f t="shared" si="13"/>
        <v>2.4942029259307397E-3</v>
      </c>
      <c r="P22" s="312">
        <f>分析係数表!C25</f>
        <v>0.13092441386923714</v>
      </c>
      <c r="Q22" s="306">
        <f t="shared" si="12"/>
        <v>3.2655205614841841E-4</v>
      </c>
      <c r="R22" s="306">
        <v>8.3682960266267398E-3</v>
      </c>
      <c r="S22" s="307">
        <f t="shared" si="9"/>
        <v>3.9266764852979558E-2</v>
      </c>
      <c r="T22" s="312">
        <f>分析係数表!F25</f>
        <v>0.33318683873123567</v>
      </c>
      <c r="U22" s="309">
        <f t="shared" si="11"/>
        <v>1.3083169248567053E-2</v>
      </c>
      <c r="V22" s="316">
        <f>分析係数表!D25</f>
        <v>4.284059086963312E-2</v>
      </c>
      <c r="W22" s="287">
        <f t="shared" si="6"/>
        <v>0</v>
      </c>
      <c r="X22" s="312">
        <f>分析係数表!E25</f>
        <v>4.249917369780222E-2</v>
      </c>
      <c r="Y22" s="288">
        <f t="shared" si="4"/>
        <v>0</v>
      </c>
    </row>
    <row r="23" spans="1:25">
      <c r="A23" s="278">
        <v>19</v>
      </c>
      <c r="B23" s="268" t="s">
        <v>88</v>
      </c>
      <c r="C23" s="283"/>
      <c r="D23" s="312">
        <f>投入係数表!Y23</f>
        <v>8.2691142880078235E-3</v>
      </c>
      <c r="E23" s="302">
        <f t="shared" si="8"/>
        <v>0.82691142880078239</v>
      </c>
      <c r="F23" s="312">
        <f>分析係数表!C26</f>
        <v>0.15308736674872969</v>
      </c>
      <c r="G23" s="302">
        <f t="shared" si="5"/>
        <v>0.12658969316954147</v>
      </c>
      <c r="H23" s="302">
        <v>0.14185221456731922</v>
      </c>
      <c r="I23" s="302">
        <f t="shared" si="7"/>
        <v>0.14185221456731922</v>
      </c>
      <c r="J23" s="312">
        <f>分析係数表!G26</f>
        <v>0.20415569699579933</v>
      </c>
      <c r="K23" s="304">
        <f t="shared" si="10"/>
        <v>2.8959937735388734E-2</v>
      </c>
      <c r="L23" s="49"/>
      <c r="M23" s="50"/>
      <c r="N23" s="314">
        <f>分析係数表!I26</f>
        <v>8.8175548492147558E-3</v>
      </c>
      <c r="O23" s="306">
        <f t="shared" si="13"/>
        <v>0.22413346328835065</v>
      </c>
      <c r="P23" s="312">
        <f>分析係数表!C26</f>
        <v>0.15308736674872969</v>
      </c>
      <c r="Q23" s="306">
        <f t="shared" si="12"/>
        <v>3.4312001695086677E-2</v>
      </c>
      <c r="R23" s="306">
        <v>3.7676652711435749E-2</v>
      </c>
      <c r="S23" s="307">
        <f t="shared" si="9"/>
        <v>0.17952886727875497</v>
      </c>
      <c r="T23" s="312">
        <f>分析係数表!F26</f>
        <v>0.33811565690794865</v>
      </c>
      <c r="U23" s="309">
        <f t="shared" si="11"/>
        <v>6.0701520893896167E-2</v>
      </c>
      <c r="V23" s="316">
        <f>分析係数表!D26</f>
        <v>3.3929737559631502E-2</v>
      </c>
      <c r="W23" s="287">
        <f t="shared" si="6"/>
        <v>0</v>
      </c>
      <c r="X23" s="312">
        <f>分析係数表!E26</f>
        <v>3.3531988342571602E-2</v>
      </c>
      <c r="Y23" s="288">
        <f t="shared" si="4"/>
        <v>0</v>
      </c>
    </row>
    <row r="24" spans="1:25">
      <c r="A24" s="278">
        <v>20</v>
      </c>
      <c r="B24" s="268" t="s">
        <v>89</v>
      </c>
      <c r="C24" s="283"/>
      <c r="D24" s="312">
        <f>投入係数表!Y24</f>
        <v>1.8002313345155477E-3</v>
      </c>
      <c r="E24" s="302">
        <f t="shared" si="8"/>
        <v>0.18002313345155477</v>
      </c>
      <c r="F24" s="312">
        <f>分析係数表!C27</f>
        <v>0.18884998044104273</v>
      </c>
      <c r="G24" s="302">
        <f t="shared" si="5"/>
        <v>3.3997365231261345E-2</v>
      </c>
      <c r="H24" s="302">
        <v>3.6881266574583696E-2</v>
      </c>
      <c r="I24" s="302">
        <f t="shared" si="7"/>
        <v>3.6881266574583696E-2</v>
      </c>
      <c r="J24" s="312">
        <f>分析係数表!G27</f>
        <v>0.16481626532719168</v>
      </c>
      <c r="K24" s="304">
        <f t="shared" si="10"/>
        <v>6.0786326173594722E-3</v>
      </c>
      <c r="L24" s="49"/>
      <c r="M24" s="50"/>
      <c r="N24" s="314">
        <f>分析係数表!I27</f>
        <v>2.2388024205688101E-2</v>
      </c>
      <c r="O24" s="306">
        <f t="shared" si="13"/>
        <v>0.56908128015230519</v>
      </c>
      <c r="P24" s="312">
        <f>分析係数表!C27</f>
        <v>0.18884998044104273</v>
      </c>
      <c r="Q24" s="306">
        <f t="shared" si="12"/>
        <v>0.10747098862612639</v>
      </c>
      <c r="R24" s="306">
        <v>0.10841024170454838</v>
      </c>
      <c r="S24" s="307">
        <f t="shared" si="9"/>
        <v>0.14529150827913206</v>
      </c>
      <c r="T24" s="312">
        <f>分析係数表!F27</f>
        <v>0.29536956526946395</v>
      </c>
      <c r="U24" s="309">
        <f t="shared" si="11"/>
        <v>4.2914689637751961E-2</v>
      </c>
      <c r="V24" s="316">
        <f>分析係数表!D27</f>
        <v>2.042747265118797E-2</v>
      </c>
      <c r="W24" s="287">
        <f t="shared" si="6"/>
        <v>0</v>
      </c>
      <c r="X24" s="312">
        <f>分析係数表!E27</f>
        <v>2.035082172191522E-2</v>
      </c>
      <c r="Y24" s="288">
        <f t="shared" si="4"/>
        <v>0</v>
      </c>
    </row>
    <row r="25" spans="1:25">
      <c r="A25" s="278">
        <v>21</v>
      </c>
      <c r="B25" s="268" t="s">
        <v>90</v>
      </c>
      <c r="C25" s="283"/>
      <c r="D25" s="312">
        <f>投入係数表!Y25</f>
        <v>2.2805058709343141E-6</v>
      </c>
      <c r="E25" s="302">
        <f t="shared" si="8"/>
        <v>2.2805058709343142E-4</v>
      </c>
      <c r="F25" s="312">
        <f>分析係数表!C28</f>
        <v>0.2115566871254172</v>
      </c>
      <c r="G25" s="302">
        <f t="shared" si="5"/>
        <v>4.8245626702492774E-5</v>
      </c>
      <c r="H25" s="302">
        <v>4.9535964787676981E-2</v>
      </c>
      <c r="I25" s="302">
        <f t="shared" si="7"/>
        <v>4.9535964787676981E-2</v>
      </c>
      <c r="J25" s="312">
        <f>分析係数表!G28</f>
        <v>0.18177207604774032</v>
      </c>
      <c r="K25" s="304">
        <f t="shared" si="10"/>
        <v>9.0042551584838069E-3</v>
      </c>
      <c r="L25" s="49"/>
      <c r="M25" s="50"/>
      <c r="N25" s="314">
        <f>分析係数表!I28</f>
        <v>7.2231792840574596E-3</v>
      </c>
      <c r="O25" s="306">
        <f t="shared" si="13"/>
        <v>0.18360602418397692</v>
      </c>
      <c r="P25" s="312">
        <f>分析係数表!C28</f>
        <v>0.2115566871254172</v>
      </c>
      <c r="Q25" s="306">
        <f t="shared" si="12"/>
        <v>3.8843082212631393E-2</v>
      </c>
      <c r="R25" s="306">
        <v>5.0707552787075012E-2</v>
      </c>
      <c r="S25" s="307">
        <f t="shared" si="9"/>
        <v>0.100243517574752</v>
      </c>
      <c r="T25" s="312">
        <f>分析係数表!F28</f>
        <v>0.29628808224417325</v>
      </c>
      <c r="U25" s="309">
        <f t="shared" si="11"/>
        <v>2.9700959579633347E-2</v>
      </c>
      <c r="V25" s="316">
        <f>分析係数表!D28</f>
        <v>3.0551159487848582E-2</v>
      </c>
      <c r="W25" s="287">
        <f t="shared" si="6"/>
        <v>0</v>
      </c>
      <c r="X25" s="312">
        <f>分析係数表!E28</f>
        <v>3.018459578819983E-2</v>
      </c>
      <c r="Y25" s="288">
        <f t="shared" si="4"/>
        <v>0</v>
      </c>
    </row>
    <row r="26" spans="1:25">
      <c r="A26" s="278">
        <v>22</v>
      </c>
      <c r="B26" s="268" t="s">
        <v>64</v>
      </c>
      <c r="C26" s="283"/>
      <c r="D26" s="312">
        <f>投入係数表!Y26</f>
        <v>2.8898570396479629E-3</v>
      </c>
      <c r="E26" s="302">
        <f t="shared" si="8"/>
        <v>0.28898570396479628</v>
      </c>
      <c r="F26" s="312">
        <f>分析係数表!C29</f>
        <v>0.4024048564090591</v>
      </c>
      <c r="G26" s="302">
        <f t="shared" si="5"/>
        <v>0.11628925070822471</v>
      </c>
      <c r="H26" s="302">
        <v>0.20812037649778223</v>
      </c>
      <c r="I26" s="302">
        <f t="shared" si="7"/>
        <v>0.20812037649778223</v>
      </c>
      <c r="J26" s="312">
        <f>分析係数表!G29</f>
        <v>0.28848634430593861</v>
      </c>
      <c r="K26" s="304">
        <f t="shared" si="10"/>
        <v>6.0039886591420781E-2</v>
      </c>
      <c r="L26" s="49"/>
      <c r="M26" s="50"/>
      <c r="N26" s="314">
        <f>分析係数表!I29</f>
        <v>7.7130042947109994E-3</v>
      </c>
      <c r="O26" s="306">
        <f t="shared" si="13"/>
        <v>0.19605688816162581</v>
      </c>
      <c r="P26" s="312">
        <f>分析係数表!C29</f>
        <v>0.4024048564090591</v>
      </c>
      <c r="Q26" s="306">
        <f t="shared" si="12"/>
        <v>7.8894243928685992E-2</v>
      </c>
      <c r="R26" s="306">
        <v>0.12816154809341679</v>
      </c>
      <c r="S26" s="307">
        <f t="shared" si="9"/>
        <v>0.33628192459119899</v>
      </c>
      <c r="T26" s="312">
        <f>分析係数表!F29</f>
        <v>0.40202182464221792</v>
      </c>
      <c r="U26" s="309">
        <f t="shared" si="11"/>
        <v>0.13519267291835055</v>
      </c>
      <c r="V26" s="316">
        <f>分析係数表!D29</f>
        <v>7.9194780809421356E-2</v>
      </c>
      <c r="W26" s="287">
        <f t="shared" si="6"/>
        <v>0</v>
      </c>
      <c r="X26" s="312">
        <f>分析係数表!E29</f>
        <v>6.5944675090492746E-2</v>
      </c>
      <c r="Y26" s="288">
        <f t="shared" si="4"/>
        <v>0</v>
      </c>
    </row>
    <row r="27" spans="1:25">
      <c r="A27" s="278">
        <v>23</v>
      </c>
      <c r="B27" s="268" t="s">
        <v>91</v>
      </c>
      <c r="C27" s="282">
        <f>'データ入力（最終需要額等）'!C28</f>
        <v>100</v>
      </c>
      <c r="D27" s="312">
        <f>投入係数表!Y27</f>
        <v>1.176741029402106E-3</v>
      </c>
      <c r="E27" s="302">
        <f t="shared" si="8"/>
        <v>0.11767410294021061</v>
      </c>
      <c r="F27" s="312">
        <f>分析係数表!C30</f>
        <v>1</v>
      </c>
      <c r="G27" s="302">
        <f t="shared" si="5"/>
        <v>0.11767410294021061</v>
      </c>
      <c r="H27" s="302">
        <v>0.28804419076929455</v>
      </c>
      <c r="I27" s="302">
        <f t="shared" si="7"/>
        <v>100.2880441907693</v>
      </c>
      <c r="J27" s="312">
        <f>分析係数表!G30</f>
        <v>0.33838967095036887</v>
      </c>
      <c r="K27" s="304">
        <f t="shared" si="10"/>
        <v>33.936438273970474</v>
      </c>
      <c r="L27" s="49"/>
      <c r="M27" s="50"/>
      <c r="N27" s="314">
        <f>分析係数表!I30</f>
        <v>0</v>
      </c>
      <c r="O27" s="306">
        <f t="shared" si="13"/>
        <v>0</v>
      </c>
      <c r="P27" s="312">
        <f>分析係数表!C30</f>
        <v>1</v>
      </c>
      <c r="Q27" s="306">
        <f t="shared" si="12"/>
        <v>0</v>
      </c>
      <c r="R27" s="306">
        <v>0.17706925128222192</v>
      </c>
      <c r="S27" s="307">
        <f t="shared" si="9"/>
        <v>100.46511344205152</v>
      </c>
      <c r="T27" s="312">
        <f>分析係数表!F30</f>
        <v>0.46362091424568164</v>
      </c>
      <c r="U27" s="309">
        <f t="shared" si="11"/>
        <v>46.577727743800047</v>
      </c>
      <c r="V27" s="316">
        <f>分析係数表!D30</f>
        <v>7.3824536053885614E-2</v>
      </c>
      <c r="W27" s="287">
        <f t="shared" si="6"/>
        <v>7</v>
      </c>
      <c r="X27" s="312">
        <f>分析係数表!E30</f>
        <v>5.6949248710145881E-2</v>
      </c>
      <c r="Y27" s="288">
        <f t="shared" si="4"/>
        <v>6</v>
      </c>
    </row>
    <row r="28" spans="1:25">
      <c r="A28" s="278">
        <v>24</v>
      </c>
      <c r="B28" s="268" t="s">
        <v>92</v>
      </c>
      <c r="C28" s="283"/>
      <c r="D28" s="312">
        <f>投入係数表!Y28</f>
        <v>2.9039961760477556E-3</v>
      </c>
      <c r="E28" s="302">
        <f t="shared" si="8"/>
        <v>0.29039961760477556</v>
      </c>
      <c r="F28" s="312">
        <f>分析係数表!C31</f>
        <v>0.99932498158227889</v>
      </c>
      <c r="G28" s="302">
        <f t="shared" si="5"/>
        <v>0.29020359251439315</v>
      </c>
      <c r="H28" s="302">
        <v>0.94408895895664913</v>
      </c>
      <c r="I28" s="302">
        <f t="shared" si="7"/>
        <v>0.94408895895664913</v>
      </c>
      <c r="J28" s="312">
        <f>分析係数表!G31</f>
        <v>7.0262508387801376E-2</v>
      </c>
      <c r="K28" s="304">
        <f t="shared" si="10"/>
        <v>6.6334058397522225E-2</v>
      </c>
      <c r="L28" s="49"/>
      <c r="M28" s="50"/>
      <c r="N28" s="314">
        <f>分析係数表!I31</f>
        <v>3.314462019579964E-2</v>
      </c>
      <c r="O28" s="306">
        <f t="shared" si="13"/>
        <v>0.84250323824446127</v>
      </c>
      <c r="P28" s="312">
        <f>分析係数表!C31</f>
        <v>0.99932498158227889</v>
      </c>
      <c r="Q28" s="306">
        <f t="shared" si="12"/>
        <v>0.84193453304165655</v>
      </c>
      <c r="R28" s="306">
        <v>1.1656084636192052</v>
      </c>
      <c r="S28" s="307">
        <f t="shared" si="9"/>
        <v>2.1096974225758545</v>
      </c>
      <c r="T28" s="312">
        <f>分析係数表!F31</f>
        <v>0.39948542779773355</v>
      </c>
      <c r="U28" s="309">
        <f t="shared" si="11"/>
        <v>0.84279337738149107</v>
      </c>
      <c r="V28" s="316">
        <f>分析係数表!D31</f>
        <v>2.9145126840892164E-3</v>
      </c>
      <c r="W28" s="287">
        <f t="shared" si="6"/>
        <v>0</v>
      </c>
      <c r="X28" s="312">
        <f>分析係数表!E31</f>
        <v>2.9145126840892164E-3</v>
      </c>
      <c r="Y28" s="288">
        <f t="shared" si="4"/>
        <v>0</v>
      </c>
    </row>
    <row r="29" spans="1:25">
      <c r="A29" s="278">
        <v>25</v>
      </c>
      <c r="B29" s="268" t="s">
        <v>1</v>
      </c>
      <c r="C29" s="283"/>
      <c r="D29" s="312">
        <f>投入係数表!Y29</f>
        <v>1.0380862724492998E-3</v>
      </c>
      <c r="E29" s="302">
        <f t="shared" si="8"/>
        <v>0.10380862724492998</v>
      </c>
      <c r="F29" s="312">
        <f>分析係数表!C32</f>
        <v>0.9998360837770528</v>
      </c>
      <c r="G29" s="302">
        <f t="shared" si="5"/>
        <v>0.10379161132684266</v>
      </c>
      <c r="H29" s="302">
        <v>0.15966049660979387</v>
      </c>
      <c r="I29" s="302">
        <f t="shared" si="7"/>
        <v>0.15966049660979387</v>
      </c>
      <c r="J29" s="312">
        <f>分析係数表!G32</f>
        <v>0.11380414292785156</v>
      </c>
      <c r="K29" s="304">
        <f t="shared" si="10"/>
        <v>1.8170025976112739E-2</v>
      </c>
      <c r="L29" s="49"/>
      <c r="M29" s="50"/>
      <c r="N29" s="314">
        <f>分析係数表!I32</f>
        <v>7.2296973654795713E-3</v>
      </c>
      <c r="O29" s="306">
        <f t="shared" si="13"/>
        <v>0.1837717073226833</v>
      </c>
      <c r="P29" s="312">
        <f>分析係数表!C32</f>
        <v>0.9998360837770528</v>
      </c>
      <c r="Q29" s="306">
        <f t="shared" si="12"/>
        <v>0.18374158415853442</v>
      </c>
      <c r="R29" s="306">
        <v>0.2481303760435854</v>
      </c>
      <c r="S29" s="307">
        <f t="shared" si="9"/>
        <v>0.40779087265337927</v>
      </c>
      <c r="T29" s="312">
        <f>分析係数表!F32</f>
        <v>0.44272670787830282</v>
      </c>
      <c r="U29" s="309">
        <f t="shared" si="11"/>
        <v>0.18053991055265084</v>
      </c>
      <c r="V29" s="316">
        <f>分析係数表!D32</f>
        <v>2.1120085933633119E-2</v>
      </c>
      <c r="W29" s="287">
        <f t="shared" si="6"/>
        <v>0</v>
      </c>
      <c r="X29" s="312">
        <f>分析係数表!E32</f>
        <v>2.1120085933633119E-2</v>
      </c>
      <c r="Y29" s="288">
        <f t="shared" si="4"/>
        <v>0</v>
      </c>
    </row>
    <row r="30" spans="1:25">
      <c r="A30" s="278">
        <v>26</v>
      </c>
      <c r="B30" s="268" t="s">
        <v>2</v>
      </c>
      <c r="C30" s="283"/>
      <c r="D30" s="312">
        <f>投入係数表!Y30</f>
        <v>2.2184761112449009E-3</v>
      </c>
      <c r="E30" s="302">
        <f t="shared" si="8"/>
        <v>0.22184761112449009</v>
      </c>
      <c r="F30" s="312">
        <f>分析係数表!C33</f>
        <v>0.99108509199615646</v>
      </c>
      <c r="G30" s="302">
        <f t="shared" si="5"/>
        <v>0.21986986008044279</v>
      </c>
      <c r="H30" s="302">
        <v>0.31430982265366286</v>
      </c>
      <c r="I30" s="302">
        <f t="shared" si="7"/>
        <v>0.31430982265366286</v>
      </c>
      <c r="J30" s="312">
        <f>分析係数表!G33</f>
        <v>0.4529749017181946</v>
      </c>
      <c r="K30" s="304">
        <f t="shared" si="10"/>
        <v>0.14237446102560611</v>
      </c>
      <c r="L30" s="49"/>
      <c r="M30" s="50"/>
      <c r="N30" s="314">
        <f>分析係数表!I33</f>
        <v>7.7168799106917146E-4</v>
      </c>
      <c r="O30" s="306">
        <f t="shared" si="13"/>
        <v>1.9615540246031609E-2</v>
      </c>
      <c r="P30" s="312">
        <f>分析係数表!C33</f>
        <v>0.99108509199615646</v>
      </c>
      <c r="Q30" s="306">
        <f t="shared" si="12"/>
        <v>1.9440669509292546E-2</v>
      </c>
      <c r="R30" s="306">
        <v>0.11828671977784361</v>
      </c>
      <c r="S30" s="307">
        <f t="shared" si="9"/>
        <v>0.43259654243150647</v>
      </c>
      <c r="T30" s="312">
        <f>分析係数表!F33</f>
        <v>0.63278689994307047</v>
      </c>
      <c r="U30" s="309">
        <f t="shared" si="11"/>
        <v>0.27374142501132392</v>
      </c>
      <c r="V30" s="316">
        <f>分析係数表!D33</f>
        <v>8.7702783269007503E-2</v>
      </c>
      <c r="W30" s="287">
        <f t="shared" si="6"/>
        <v>0</v>
      </c>
      <c r="X30" s="312">
        <f>分析係数表!E33</f>
        <v>8.4336323251883824E-2</v>
      </c>
      <c r="Y30" s="288">
        <f t="shared" si="4"/>
        <v>0</v>
      </c>
    </row>
    <row r="31" spans="1:25">
      <c r="A31" s="278">
        <v>27</v>
      </c>
      <c r="B31" s="268" t="s">
        <v>65</v>
      </c>
      <c r="C31" s="283"/>
      <c r="D31" s="312">
        <f>投入係数表!Y31</f>
        <v>5.0974779429472164E-2</v>
      </c>
      <c r="E31" s="302">
        <f t="shared" si="8"/>
        <v>5.0974779429472168</v>
      </c>
      <c r="F31" s="312">
        <f>分析係数表!C34</f>
        <v>0.24606089914510665</v>
      </c>
      <c r="G31" s="302">
        <f t="shared" si="5"/>
        <v>1.2542900060139408</v>
      </c>
      <c r="H31" s="302">
        <v>1.4334399443466077</v>
      </c>
      <c r="I31" s="302">
        <f t="shared" si="7"/>
        <v>1.4334399443466077</v>
      </c>
      <c r="J31" s="312">
        <f>分析係数表!G34</f>
        <v>0.43749758717185111</v>
      </c>
      <c r="K31" s="304">
        <f t="shared" si="10"/>
        <v>0.62712651700739341</v>
      </c>
      <c r="L31" s="49"/>
      <c r="M31" s="50"/>
      <c r="N31" s="314">
        <f>分析係数表!I34</f>
        <v>0.137069350800852</v>
      </c>
      <c r="O31" s="306">
        <f t="shared" si="13"/>
        <v>3.484166396585187</v>
      </c>
      <c r="P31" s="312">
        <f>分析係数表!C34</f>
        <v>0.24606089914510665</v>
      </c>
      <c r="Q31" s="306">
        <f t="shared" si="12"/>
        <v>0.85731711631491736</v>
      </c>
      <c r="R31" s="306">
        <v>0.95370187872854295</v>
      </c>
      <c r="S31" s="307">
        <f t="shared" si="9"/>
        <v>2.3871418230751509</v>
      </c>
      <c r="T31" s="312">
        <f>分析係数表!F34</f>
        <v>0.68044247766447119</v>
      </c>
      <c r="U31" s="309">
        <f t="shared" si="11"/>
        <v>1.6243126966297383</v>
      </c>
      <c r="V31" s="316">
        <f>分析係数表!D34</f>
        <v>0.15389009392691583</v>
      </c>
      <c r="W31" s="287">
        <f t="shared" si="6"/>
        <v>0</v>
      </c>
      <c r="X31" s="312">
        <f>分析係数表!E34</f>
        <v>0.1433320704064108</v>
      </c>
      <c r="Y31" s="288">
        <f t="shared" si="4"/>
        <v>0</v>
      </c>
    </row>
    <row r="32" spans="1:25">
      <c r="A32" s="278">
        <v>28</v>
      </c>
      <c r="B32" s="268" t="s">
        <v>66</v>
      </c>
      <c r="C32" s="283"/>
      <c r="D32" s="312">
        <f>投入係数表!Y32</f>
        <v>1.1571742890294896E-2</v>
      </c>
      <c r="E32" s="302">
        <f t="shared" si="8"/>
        <v>1.1571742890294896</v>
      </c>
      <c r="F32" s="312">
        <f>分析係数表!C35</f>
        <v>0.75377646979277246</v>
      </c>
      <c r="G32" s="302">
        <f t="shared" si="5"/>
        <v>0.87225075051960999</v>
      </c>
      <c r="H32" s="302">
        <v>1.2947419130022015</v>
      </c>
      <c r="I32" s="302">
        <f t="shared" si="7"/>
        <v>1.2947419130022015</v>
      </c>
      <c r="J32" s="312">
        <f>分析係数表!G35</f>
        <v>0.30282397072447498</v>
      </c>
      <c r="K32" s="304">
        <f t="shared" si="10"/>
        <v>0.39207888715872941</v>
      </c>
      <c r="L32" s="49"/>
      <c r="M32" s="50"/>
      <c r="N32" s="314">
        <f>分析係数表!I35</f>
        <v>5.7629969222324183E-2</v>
      </c>
      <c r="O32" s="306">
        <f t="shared" si="13"/>
        <v>1.4648964267175357</v>
      </c>
      <c r="P32" s="312">
        <f>分析係数表!C35</f>
        <v>0.75377646979277246</v>
      </c>
      <c r="Q32" s="306">
        <f t="shared" si="12"/>
        <v>1.1042044571431908</v>
      </c>
      <c r="R32" s="306">
        <v>1.7126201302856467</v>
      </c>
      <c r="S32" s="307">
        <f t="shared" si="9"/>
        <v>3.0073620432878485</v>
      </c>
      <c r="T32" s="312">
        <f>分析係数表!F35</f>
        <v>0.60548890850388704</v>
      </c>
      <c r="U32" s="309">
        <f t="shared" si="11"/>
        <v>1.8209243610663788</v>
      </c>
      <c r="V32" s="316">
        <f>分析係数表!D35</f>
        <v>4.0363234612300396E-2</v>
      </c>
      <c r="W32" s="287">
        <f t="shared" si="6"/>
        <v>0</v>
      </c>
      <c r="X32" s="312">
        <f>分析係数表!E35</f>
        <v>3.9154079363329694E-2</v>
      </c>
      <c r="Y32" s="288">
        <f t="shared" si="4"/>
        <v>0</v>
      </c>
    </row>
    <row r="33" spans="1:25">
      <c r="A33" s="278">
        <v>29</v>
      </c>
      <c r="B33" s="268" t="s">
        <v>93</v>
      </c>
      <c r="C33" s="283"/>
      <c r="D33" s="312">
        <f>投入係数表!Y33</f>
        <v>6.0396917485824372E-3</v>
      </c>
      <c r="E33" s="302">
        <f t="shared" si="8"/>
        <v>0.60396917485824375</v>
      </c>
      <c r="F33" s="312">
        <f>分析係数表!C36</f>
        <v>0.99118010215945485</v>
      </c>
      <c r="G33" s="302">
        <f t="shared" si="5"/>
        <v>0.59864222843715564</v>
      </c>
      <c r="H33" s="302">
        <v>0.98397607256117015</v>
      </c>
      <c r="I33" s="302">
        <f t="shared" si="7"/>
        <v>0.98397607256117015</v>
      </c>
      <c r="J33" s="312">
        <f>分析係数表!G36</f>
        <v>5.8650173764370726E-2</v>
      </c>
      <c r="K33" s="304">
        <f t="shared" si="10"/>
        <v>5.7710367635695689E-2</v>
      </c>
      <c r="L33" s="49"/>
      <c r="M33" s="50"/>
      <c r="N33" s="314">
        <f>分析係数表!I36</f>
        <v>0.2375179181177472</v>
      </c>
      <c r="O33" s="306">
        <f t="shared" si="13"/>
        <v>6.0374689458847488</v>
      </c>
      <c r="P33" s="312">
        <f>分析係数表!C36</f>
        <v>0.99118010215945485</v>
      </c>
      <c r="Q33" s="306">
        <f t="shared" si="12"/>
        <v>5.9842190865665819</v>
      </c>
      <c r="R33" s="306">
        <v>6.5426962437918652</v>
      </c>
      <c r="S33" s="307">
        <f t="shared" si="9"/>
        <v>7.5266723163530358</v>
      </c>
      <c r="T33" s="312">
        <f>分析係数表!F36</f>
        <v>0.81306518983088305</v>
      </c>
      <c r="U33" s="309">
        <f t="shared" si="11"/>
        <v>6.1196752556904332</v>
      </c>
      <c r="V33" s="316">
        <f>分析係数表!D36</f>
        <v>1.5774342104513773E-2</v>
      </c>
      <c r="W33" s="287">
        <f t="shared" si="6"/>
        <v>0</v>
      </c>
      <c r="X33" s="312">
        <f>分析係数表!E36</f>
        <v>1.3229670821596217E-2</v>
      </c>
      <c r="Y33" s="288">
        <f t="shared" si="4"/>
        <v>0</v>
      </c>
    </row>
    <row r="34" spans="1:25">
      <c r="A34" s="278">
        <v>30</v>
      </c>
      <c r="B34" s="268" t="s">
        <v>94</v>
      </c>
      <c r="C34" s="283"/>
      <c r="D34" s="312">
        <f>投入係数表!Y34</f>
        <v>2.8465730382176296E-2</v>
      </c>
      <c r="E34" s="302">
        <f t="shared" si="8"/>
        <v>2.8465730382176297</v>
      </c>
      <c r="F34" s="312">
        <f>分析係数表!C37</f>
        <v>0.58105140483022077</v>
      </c>
      <c r="G34" s="302">
        <f t="shared" si="5"/>
        <v>1.6540052628081834</v>
      </c>
      <c r="H34" s="302">
        <v>2.1407425908614117</v>
      </c>
      <c r="I34" s="302">
        <f t="shared" si="7"/>
        <v>2.1407425908614117</v>
      </c>
      <c r="J34" s="312">
        <f>分析係数表!G37</f>
        <v>0.40235165952905672</v>
      </c>
      <c r="K34" s="304">
        <f t="shared" si="10"/>
        <v>0.86133133405762152</v>
      </c>
      <c r="L34" s="49"/>
      <c r="M34" s="50"/>
      <c r="N34" s="314">
        <f>分析係数表!I37</f>
        <v>4.2719417558337268E-2</v>
      </c>
      <c r="O34" s="306">
        <f t="shared" si="13"/>
        <v>1.0858850521200889</v>
      </c>
      <c r="P34" s="312">
        <f>分析係数表!C37</f>
        <v>0.58105140483022077</v>
      </c>
      <c r="Q34" s="306">
        <f t="shared" si="12"/>
        <v>0.63095503501851513</v>
      </c>
      <c r="R34" s="306">
        <v>0.85201540451441238</v>
      </c>
      <c r="S34" s="307">
        <f t="shared" si="9"/>
        <v>2.9927579953758241</v>
      </c>
      <c r="T34" s="312">
        <f>分析係数表!F37</f>
        <v>0.63403708963374472</v>
      </c>
      <c r="U34" s="309">
        <f t="shared" si="11"/>
        <v>1.8975195693662075</v>
      </c>
      <c r="V34" s="316">
        <f>分析係数表!D37</f>
        <v>7.9200513574427991E-2</v>
      </c>
      <c r="W34" s="287">
        <f t="shared" si="6"/>
        <v>0</v>
      </c>
      <c r="X34" s="312">
        <f>分析係数表!E37</f>
        <v>7.3600662533244779E-2</v>
      </c>
      <c r="Y34" s="288">
        <f t="shared" si="4"/>
        <v>0</v>
      </c>
    </row>
    <row r="35" spans="1:25">
      <c r="A35" s="278">
        <v>31</v>
      </c>
      <c r="B35" s="268" t="s">
        <v>95</v>
      </c>
      <c r="C35" s="283"/>
      <c r="D35" s="312">
        <f>投入係数表!Y35</f>
        <v>8.4666060964307347E-3</v>
      </c>
      <c r="E35" s="302">
        <f t="shared" si="8"/>
        <v>0.84666060964307344</v>
      </c>
      <c r="F35" s="312">
        <f>分析係数表!C38</f>
        <v>0.47456671407271833</v>
      </c>
      <c r="G35" s="302">
        <f t="shared" si="5"/>
        <v>0.40179694345311784</v>
      </c>
      <c r="H35" s="302">
        <v>0.78401788361434943</v>
      </c>
      <c r="I35" s="302">
        <f t="shared" si="7"/>
        <v>0.78401788361434943</v>
      </c>
      <c r="J35" s="312">
        <f>分析係数表!G38</f>
        <v>0.18003386475673192</v>
      </c>
      <c r="K35" s="304">
        <f t="shared" si="10"/>
        <v>0.14114976962548498</v>
      </c>
      <c r="L35" s="49"/>
      <c r="M35" s="50"/>
      <c r="N35" s="314">
        <f>分析係数表!I38</f>
        <v>5.150358926080905E-2</v>
      </c>
      <c r="O35" s="306">
        <f t="shared" si="13"/>
        <v>1.3091699490629032</v>
      </c>
      <c r="P35" s="312">
        <f>分析係数表!C38</f>
        <v>0.47456671407271833</v>
      </c>
      <c r="Q35" s="306">
        <f t="shared" si="12"/>
        <v>0.62128848088953004</v>
      </c>
      <c r="R35" s="306">
        <v>0.86808578057761443</v>
      </c>
      <c r="S35" s="307">
        <f t="shared" si="9"/>
        <v>1.652103664191964</v>
      </c>
      <c r="T35" s="312">
        <f>分析係数表!F38</f>
        <v>0.4997199825516766</v>
      </c>
      <c r="U35" s="309">
        <f t="shared" si="11"/>
        <v>0.82558921424356924</v>
      </c>
      <c r="V35" s="316">
        <f>分析係数表!D38</f>
        <v>3.5590827435143364E-2</v>
      </c>
      <c r="W35" s="287">
        <f t="shared" si="6"/>
        <v>0</v>
      </c>
      <c r="X35" s="312">
        <f>分析係数表!E38</f>
        <v>3.1059891839156476E-2</v>
      </c>
      <c r="Y35" s="288">
        <f t="shared" si="4"/>
        <v>0</v>
      </c>
    </row>
    <row r="36" spans="1:25">
      <c r="A36" s="278">
        <v>32</v>
      </c>
      <c r="B36" s="268" t="s">
        <v>67</v>
      </c>
      <c r="C36" s="283"/>
      <c r="D36" s="312">
        <f>投入係数表!Y36</f>
        <v>0</v>
      </c>
      <c r="E36" s="302">
        <f t="shared" si="8"/>
        <v>0</v>
      </c>
      <c r="F36" s="312">
        <f>分析係数表!C39</f>
        <v>1</v>
      </c>
      <c r="G36" s="302">
        <f t="shared" si="5"/>
        <v>0</v>
      </c>
      <c r="H36" s="302">
        <v>0.10572023897887498</v>
      </c>
      <c r="I36" s="302">
        <f t="shared" si="7"/>
        <v>0.10572023897887498</v>
      </c>
      <c r="J36" s="312">
        <f>分析係数表!G39</f>
        <v>0.33345520667958617</v>
      </c>
      <c r="K36" s="304">
        <f t="shared" si="10"/>
        <v>3.5252964138915995E-2</v>
      </c>
      <c r="L36" s="49"/>
      <c r="M36" s="50"/>
      <c r="N36" s="314">
        <f>分析係数表!I39</f>
        <v>5.0851604954235139E-3</v>
      </c>
      <c r="O36" s="306">
        <f t="shared" si="13"/>
        <v>0.12925971572696002</v>
      </c>
      <c r="P36" s="312">
        <f>分析係数表!C39</f>
        <v>1</v>
      </c>
      <c r="Q36" s="306">
        <f t="shared" si="12"/>
        <v>0.12925971572696002</v>
      </c>
      <c r="R36" s="306">
        <v>0.13511317464354231</v>
      </c>
      <c r="S36" s="307">
        <f t="shared" si="9"/>
        <v>0.24083341362241728</v>
      </c>
      <c r="T36" s="312">
        <f>分析係数表!F39</f>
        <v>0.70859596344355691</v>
      </c>
      <c r="U36" s="309">
        <f t="shared" si="11"/>
        <v>0.17065358475517742</v>
      </c>
      <c r="V36" s="316">
        <f>分析係数表!D39</f>
        <v>4.8027598057070089E-2</v>
      </c>
      <c r="W36" s="287">
        <f t="shared" si="6"/>
        <v>0</v>
      </c>
      <c r="X36" s="312">
        <f>分析係数表!E39</f>
        <v>4.8027598057070089E-2</v>
      </c>
      <c r="Y36" s="288">
        <f t="shared" si="4"/>
        <v>0</v>
      </c>
    </row>
    <row r="37" spans="1:25">
      <c r="A37" s="278">
        <v>33</v>
      </c>
      <c r="B37" s="268" t="s">
        <v>96</v>
      </c>
      <c r="C37" s="283"/>
      <c r="D37" s="312">
        <f>投入係数表!Y37</f>
        <v>3.5256620764644497E-4</v>
      </c>
      <c r="E37" s="302">
        <f t="shared" si="8"/>
        <v>3.5256620764644496E-2</v>
      </c>
      <c r="F37" s="312">
        <f>分析係数表!C40</f>
        <v>0.78927678494152065</v>
      </c>
      <c r="G37" s="302">
        <f t="shared" si="5"/>
        <v>2.7827232285021066E-2</v>
      </c>
      <c r="H37" s="302">
        <v>5.5771755149184248E-2</v>
      </c>
      <c r="I37" s="302">
        <f t="shared" si="7"/>
        <v>5.5771755149184248E-2</v>
      </c>
      <c r="J37" s="312">
        <f>分析係数表!G40</f>
        <v>0.52314226927728547</v>
      </c>
      <c r="K37" s="304">
        <f t="shared" si="10"/>
        <v>2.9176562550321378E-2</v>
      </c>
      <c r="L37" s="49"/>
      <c r="M37" s="50"/>
      <c r="N37" s="314">
        <f>分析係数表!I40</f>
        <v>3.428475595158087E-2</v>
      </c>
      <c r="O37" s="306">
        <f t="shared" si="13"/>
        <v>0.87148435375006938</v>
      </c>
      <c r="P37" s="312">
        <f>分析係数表!C40</f>
        <v>0.78927678494152065</v>
      </c>
      <c r="Q37" s="306">
        <f t="shared" si="12"/>
        <v>0.68784236885469363</v>
      </c>
      <c r="R37" s="306">
        <v>0.70208836999660962</v>
      </c>
      <c r="S37" s="307">
        <f t="shared" si="9"/>
        <v>0.75786012514579382</v>
      </c>
      <c r="T37" s="312">
        <f>分析係数表!F40</f>
        <v>0.70623799726049996</v>
      </c>
      <c r="U37" s="309">
        <f t="shared" si="11"/>
        <v>0.53522961698655724</v>
      </c>
      <c r="V37" s="316">
        <f>分析係数表!D40</f>
        <v>9.0697433955161888E-2</v>
      </c>
      <c r="W37" s="287">
        <f t="shared" si="6"/>
        <v>0</v>
      </c>
      <c r="X37" s="312">
        <f>分析係数表!E40</f>
        <v>9.0562666353757981E-2</v>
      </c>
      <c r="Y37" s="288">
        <f t="shared" si="4"/>
        <v>0</v>
      </c>
    </row>
    <row r="38" spans="1:25">
      <c r="A38" s="278">
        <v>34</v>
      </c>
      <c r="B38" s="268" t="s">
        <v>97</v>
      </c>
      <c r="C38" s="283"/>
      <c r="D38" s="312">
        <f>投入係数表!Y38</f>
        <v>4.5610117418686281E-7</v>
      </c>
      <c r="E38" s="302">
        <f t="shared" si="8"/>
        <v>4.5610117418686284E-5</v>
      </c>
      <c r="F38" s="312">
        <f>分析係数表!C41</f>
        <v>0.99594790611943085</v>
      </c>
      <c r="G38" s="302">
        <f t="shared" si="5"/>
        <v>4.5425300941001983E-5</v>
      </c>
      <c r="H38" s="302">
        <v>3.6875516014316691E-3</v>
      </c>
      <c r="I38" s="302">
        <f t="shared" si="7"/>
        <v>3.6875516014316691E-3</v>
      </c>
      <c r="J38" s="312">
        <f>分析係数表!G41</f>
        <v>0.50896339569449323</v>
      </c>
      <c r="K38" s="304">
        <f t="shared" si="10"/>
        <v>1.8768287848633287E-3</v>
      </c>
      <c r="L38" s="49"/>
      <c r="M38" s="50"/>
      <c r="N38" s="314">
        <f>分析係数表!I41</f>
        <v>5.504775199299148E-2</v>
      </c>
      <c r="O38" s="306">
        <f t="shared" si="13"/>
        <v>1.3992590362538144</v>
      </c>
      <c r="P38" s="312">
        <f>分析係数表!C41</f>
        <v>0.99594790611943085</v>
      </c>
      <c r="Q38" s="306">
        <f t="shared" si="12"/>
        <v>1.3935891072756792</v>
      </c>
      <c r="R38" s="306">
        <v>1.4164025917382879</v>
      </c>
      <c r="S38" s="307">
        <f t="shared" si="9"/>
        <v>1.4200901433397195</v>
      </c>
      <c r="T38" s="312">
        <f>分析係数表!F41</f>
        <v>0.58132099287543681</v>
      </c>
      <c r="U38" s="309">
        <f t="shared" si="11"/>
        <v>0.82552821209886718</v>
      </c>
      <c r="V38" s="316">
        <f>分析係数表!D41</f>
        <v>0.12149342216939719</v>
      </c>
      <c r="W38" s="287">
        <f t="shared" si="6"/>
        <v>0</v>
      </c>
      <c r="X38" s="312">
        <f>分析係数表!E41</f>
        <v>0.11755967401821014</v>
      </c>
      <c r="Y38" s="288">
        <f t="shared" si="4"/>
        <v>0</v>
      </c>
    </row>
    <row r="39" spans="1:25">
      <c r="A39" s="278">
        <v>35</v>
      </c>
      <c r="B39" s="268" t="s">
        <v>3</v>
      </c>
      <c r="C39" s="283"/>
      <c r="D39" s="312">
        <f>投入係数表!Y39</f>
        <v>8.907655931869431E-4</v>
      </c>
      <c r="E39" s="302">
        <f>$C$27*D39</f>
        <v>8.9076559318694307E-2</v>
      </c>
      <c r="F39" s="312">
        <f>分析係数表!C42</f>
        <v>0.9655414908579466</v>
      </c>
      <c r="G39" s="302">
        <f>E39*F39</f>
        <v>8.6007113885068417E-2</v>
      </c>
      <c r="H39" s="302">
        <v>0.12285534338097853</v>
      </c>
      <c r="I39" s="302">
        <f>C39+H39</f>
        <v>0.12285534338097853</v>
      </c>
      <c r="J39" s="312">
        <f>分析係数表!G42</f>
        <v>0.53299358903562055</v>
      </c>
      <c r="K39" s="304">
        <f>I39*J39</f>
        <v>6.5481110400831322E-2</v>
      </c>
      <c r="L39" s="49"/>
      <c r="M39" s="50"/>
      <c r="N39" s="314">
        <f>分析係数表!I42</f>
        <v>1.3420289237220641E-2</v>
      </c>
      <c r="O39" s="306">
        <f t="shared" si="13"/>
        <v>0.34113038778970683</v>
      </c>
      <c r="P39" s="312">
        <f>分析係数表!C42</f>
        <v>0.9655414908579466</v>
      </c>
      <c r="Q39" s="306">
        <f>O39*P39</f>
        <v>0.32937554320342299</v>
      </c>
      <c r="R39" s="306">
        <v>0.35396448997040536</v>
      </c>
      <c r="S39" s="307">
        <f>I39+R39</f>
        <v>0.47681983335138389</v>
      </c>
      <c r="T39" s="312">
        <f>分析係数表!F42</f>
        <v>0.58706867988829459</v>
      </c>
      <c r="U39" s="309">
        <f>S39*T39</f>
        <v>0.27992599011015357</v>
      </c>
      <c r="V39" s="316">
        <f>分析係数表!D42</f>
        <v>0.12536880137580664</v>
      </c>
      <c r="W39" s="287">
        <f>ROUND(S39*V39,0)</f>
        <v>0</v>
      </c>
      <c r="X39" s="312">
        <f>分析係数表!E42</f>
        <v>0.11770088827882173</v>
      </c>
      <c r="Y39" s="288">
        <f>ROUND(S39*X39,0)</f>
        <v>0</v>
      </c>
    </row>
    <row r="40" spans="1:25">
      <c r="A40" s="278">
        <v>36</v>
      </c>
      <c r="B40" s="268" t="s">
        <v>98</v>
      </c>
      <c r="C40" s="283"/>
      <c r="D40" s="312">
        <f>投入係数表!Y40</f>
        <v>0.11026154665732571</v>
      </c>
      <c r="E40" s="302">
        <f>$C$27*D40</f>
        <v>11.026154665732571</v>
      </c>
      <c r="F40" s="312">
        <f>分析係数表!C43</f>
        <v>0.68354347123018677</v>
      </c>
      <c r="G40" s="302">
        <f>E40*F40</f>
        <v>7.5368560345357611</v>
      </c>
      <c r="H40" s="302">
        <v>9.4379874626564408</v>
      </c>
      <c r="I40" s="302">
        <f>C40+H40</f>
        <v>9.4379874626564408</v>
      </c>
      <c r="J40" s="312">
        <f>分析係数表!G43</f>
        <v>0.37257380440005849</v>
      </c>
      <c r="K40" s="304">
        <f>I40*J40</f>
        <v>3.5163468948419654</v>
      </c>
      <c r="L40" s="49"/>
      <c r="M40" s="50"/>
      <c r="N40" s="314">
        <f>分析係数表!I43</f>
        <v>1.4147055315786071E-2</v>
      </c>
      <c r="O40" s="306">
        <f t="shared" si="13"/>
        <v>0.359604057755465</v>
      </c>
      <c r="P40" s="312">
        <f>分析係数表!C43</f>
        <v>0.68354347123018677</v>
      </c>
      <c r="Q40" s="306">
        <f>O40*P40</f>
        <v>0.24580500590663112</v>
      </c>
      <c r="R40" s="306">
        <v>1.1625197531657212</v>
      </c>
      <c r="S40" s="307">
        <f>I40+R40</f>
        <v>10.600507215822162</v>
      </c>
      <c r="T40" s="312">
        <f>分析係数表!F43</f>
        <v>0.62240825035949521</v>
      </c>
      <c r="U40" s="309">
        <f>S40*T40</f>
        <v>6.5978431491230758</v>
      </c>
      <c r="V40" s="316">
        <f>分析係数表!D43</f>
        <v>0.13048156468325811</v>
      </c>
      <c r="W40" s="287">
        <f>ROUND(S40*V40,0)</f>
        <v>1</v>
      </c>
      <c r="X40" s="312">
        <f>分析係数表!E43</f>
        <v>0.11291103502841897</v>
      </c>
      <c r="Y40" s="288">
        <f>ROUND(S40*X40,0)</f>
        <v>1</v>
      </c>
    </row>
    <row r="41" spans="1:25">
      <c r="A41" s="278">
        <v>37</v>
      </c>
      <c r="B41" s="268" t="s">
        <v>99</v>
      </c>
      <c r="C41" s="283"/>
      <c r="D41" s="312">
        <f>投入係数表!Y41</f>
        <v>3.1744641723405653E-4</v>
      </c>
      <c r="E41" s="302">
        <f>$C$27*D41</f>
        <v>3.1744641723405652E-2</v>
      </c>
      <c r="F41" s="312">
        <f>分析係数表!C44</f>
        <v>0.55987382763194615</v>
      </c>
      <c r="G41" s="302">
        <f>E41*F41</f>
        <v>1.7772994068487903E-2</v>
      </c>
      <c r="H41" s="302">
        <v>3.4827723048283361E-2</v>
      </c>
      <c r="I41" s="302">
        <f>C41+H41</f>
        <v>3.4827723048283361E-2</v>
      </c>
      <c r="J41" s="312">
        <f>分析係数表!G44</f>
        <v>0.32381925449611038</v>
      </c>
      <c r="K41" s="304">
        <f>I41*J41</f>
        <v>1.1277887313292118E-2</v>
      </c>
      <c r="L41" s="49"/>
      <c r="M41" s="50"/>
      <c r="N41" s="314">
        <f>分析係数表!I44</f>
        <v>0.11509284654657072</v>
      </c>
      <c r="O41" s="306">
        <f t="shared" si="13"/>
        <v>2.9255455437847204</v>
      </c>
      <c r="P41" s="312">
        <f>分析係数表!C44</f>
        <v>0.55987382763194615</v>
      </c>
      <c r="Q41" s="306">
        <f>O41*P41</f>
        <v>1.6379363815103347</v>
      </c>
      <c r="R41" s="306">
        <v>1.6819817415708551</v>
      </c>
      <c r="S41" s="307">
        <f>I41+R41</f>
        <v>1.7168094646191385</v>
      </c>
      <c r="T41" s="312">
        <f>分析係数表!F44</f>
        <v>0.5344179716450459</v>
      </c>
      <c r="U41" s="309">
        <f>S41*T41</f>
        <v>0.91749383178277721</v>
      </c>
      <c r="V41" s="316">
        <f>分析係数表!D44</f>
        <v>0.19836337849438287</v>
      </c>
      <c r="W41" s="287">
        <f>ROUND(S41*V41,0)</f>
        <v>0</v>
      </c>
      <c r="X41" s="312">
        <f>分析係数表!E44</f>
        <v>0.16230318686650563</v>
      </c>
      <c r="Y41" s="288">
        <f>ROUND(S41*X41,0)</f>
        <v>0</v>
      </c>
    </row>
    <row r="42" spans="1:25">
      <c r="A42" s="278">
        <v>38</v>
      </c>
      <c r="B42" s="268" t="s">
        <v>4</v>
      </c>
      <c r="C42" s="283"/>
      <c r="D42" s="312">
        <f>投入係数表!Y42</f>
        <v>7.3842780100853093E-4</v>
      </c>
      <c r="E42" s="302">
        <f>$C$27*D42</f>
        <v>7.3842780100853087E-2</v>
      </c>
      <c r="F42" s="312">
        <f>分析係数表!C45</f>
        <v>1</v>
      </c>
      <c r="G42" s="302">
        <f>E42*F42</f>
        <v>7.3842780100853087E-2</v>
      </c>
      <c r="H42" s="302">
        <v>0.11226798011502571</v>
      </c>
      <c r="I42" s="302">
        <f>C42+H42</f>
        <v>0.11226798011502571</v>
      </c>
      <c r="J42" s="312">
        <f>分析係数表!G45</f>
        <v>0</v>
      </c>
      <c r="K42" s="304">
        <f>I42*J42</f>
        <v>0</v>
      </c>
      <c r="L42" s="49"/>
      <c r="M42" s="50"/>
      <c r="N42" s="314">
        <f>分析係数表!I45</f>
        <v>0</v>
      </c>
      <c r="O42" s="306">
        <f t="shared" si="13"/>
        <v>0</v>
      </c>
      <c r="P42" s="312">
        <f>分析係数表!C45</f>
        <v>1</v>
      </c>
      <c r="Q42" s="306">
        <f>O42*P42</f>
        <v>0</v>
      </c>
      <c r="R42" s="306">
        <v>2.8715434407603949E-2</v>
      </c>
      <c r="S42" s="307">
        <f>I42+R42</f>
        <v>0.14098341452262966</v>
      </c>
      <c r="T42" s="312">
        <f>分析係数表!F45</f>
        <v>0</v>
      </c>
      <c r="U42" s="309">
        <f>S42*T42</f>
        <v>0</v>
      </c>
      <c r="V42" s="316">
        <f>分析係数表!D45</f>
        <v>0</v>
      </c>
      <c r="W42" s="287">
        <f>ROUND(S42*V42,0)</f>
        <v>0</v>
      </c>
      <c r="X42" s="312">
        <f>分析係数表!E45</f>
        <v>0</v>
      </c>
      <c r="Y42" s="288">
        <f>ROUND(S42*X42,0)</f>
        <v>0</v>
      </c>
    </row>
    <row r="43" spans="1:25">
      <c r="A43" s="278">
        <v>39</v>
      </c>
      <c r="B43" s="268" t="s">
        <v>5</v>
      </c>
      <c r="C43" s="283"/>
      <c r="D43" s="312">
        <f>投入係数表!Y43</f>
        <v>1.4838339499821208E-2</v>
      </c>
      <c r="E43" s="302">
        <f>$C$27*D43</f>
        <v>1.4838339499821207</v>
      </c>
      <c r="F43" s="312">
        <f>分析係数表!C46</f>
        <v>0.63561708735819755</v>
      </c>
      <c r="G43" s="302">
        <f>E43*F43</f>
        <v>0.94315021341084493</v>
      </c>
      <c r="H43" s="302">
        <v>1.0416167326386803</v>
      </c>
      <c r="I43" s="302">
        <f>C43+H43</f>
        <v>1.0416167326386803</v>
      </c>
      <c r="J43" s="312">
        <f>分析係数表!G46</f>
        <v>7.4261727822867345E-3</v>
      </c>
      <c r="K43" s="304">
        <f>I43*J43</f>
        <v>7.7352258294958055E-3</v>
      </c>
      <c r="L43" s="49"/>
      <c r="M43" s="50"/>
      <c r="N43" s="314">
        <f>分析係数表!I46</f>
        <v>7.1346566917706757E-6</v>
      </c>
      <c r="O43" s="306">
        <f t="shared" si="13"/>
        <v>1.8135586804343798E-4</v>
      </c>
      <c r="P43" s="312">
        <f>分析係数表!C46</f>
        <v>0.63561708735819755</v>
      </c>
      <c r="Q43" s="306">
        <f>O43*P43</f>
        <v>1.1527288862108766E-4</v>
      </c>
      <c r="R43" s="306">
        <v>5.7671651239300813E-2</v>
      </c>
      <c r="S43" s="307">
        <f>I43+R43</f>
        <v>1.099288383877981</v>
      </c>
      <c r="T43" s="312">
        <f>分析係数表!F46</f>
        <v>0.64740426293918441</v>
      </c>
      <c r="U43" s="309">
        <f>S43*T43</f>
        <v>0.71168398592213145</v>
      </c>
      <c r="V43" s="316">
        <f>分析係数表!D46</f>
        <v>3.6867524451068895E-3</v>
      </c>
      <c r="W43" s="287">
        <f>ROUND(S43*V43,0)</f>
        <v>0</v>
      </c>
      <c r="X43" s="312">
        <f>分析係数表!E46</f>
        <v>3.6024838177901608E-3</v>
      </c>
      <c r="Y43" s="288">
        <f>ROUND(S43*X43,0)</f>
        <v>0</v>
      </c>
    </row>
    <row r="44" spans="1:25">
      <c r="A44" s="279">
        <v>40</v>
      </c>
      <c r="B44" s="276" t="s">
        <v>298</v>
      </c>
      <c r="C44" s="289">
        <f>SUM(C5:C43)</f>
        <v>100</v>
      </c>
      <c r="D44" s="313">
        <f>投入係数表!Y44</f>
        <v>0.52416241580372325</v>
      </c>
      <c r="E44" s="303">
        <f>SUM(E5:E43)</f>
        <v>52.416241580372322</v>
      </c>
      <c r="F44" s="313">
        <f>分析係数表!C47</f>
        <v>0.59941121331825653</v>
      </c>
      <c r="G44" s="303">
        <f>SUM(G5:G43)</f>
        <v>23.19839815688087</v>
      </c>
      <c r="H44" s="303">
        <f>SUM(H5:H43)</f>
        <v>30.805677816632805</v>
      </c>
      <c r="I44" s="303">
        <f>SUM(I5:I43)</f>
        <v>130.80567781663285</v>
      </c>
      <c r="J44" s="313">
        <f>分析係数表!G47</f>
        <v>0.26745444124294698</v>
      </c>
      <c r="K44" s="305">
        <f>SUM(K5:K43)</f>
        <v>42.014882889433018</v>
      </c>
      <c r="L44" s="318">
        <f>'データ入力（最終需要額等）'!$H$32</f>
        <v>0.60499999999999998</v>
      </c>
      <c r="M44" s="303">
        <f>K44*L44</f>
        <v>25.419004148106975</v>
      </c>
      <c r="N44" s="315">
        <f>分析係数表!I47</f>
        <v>1</v>
      </c>
      <c r="O44" s="303">
        <f>SUM(O5:O43)</f>
        <v>25.419004148106971</v>
      </c>
      <c r="P44" s="313">
        <f>分析係数表!C47</f>
        <v>0.59941121331825653</v>
      </c>
      <c r="Q44" s="303">
        <f>SUM(Q5:Q43)</f>
        <v>15.812023610094396</v>
      </c>
      <c r="R44" s="303">
        <f>SUM(R5:R43)</f>
        <v>19.756555632739467</v>
      </c>
      <c r="S44" s="308">
        <f>SUM(S5:S43)</f>
        <v>150.56223344937229</v>
      </c>
      <c r="T44" s="313">
        <f>分析係数表!F47</f>
        <v>0.52032812004185636</v>
      </c>
      <c r="U44" s="310">
        <f>SUM(U5:U43)</f>
        <v>75.072130433439057</v>
      </c>
      <c r="V44" s="317">
        <f>分析係数表!D47</f>
        <v>6.7043132898265148E-2</v>
      </c>
      <c r="W44" s="290">
        <f>SUM(W5:W43)</f>
        <v>8</v>
      </c>
      <c r="X44" s="313">
        <f>分析係数表!E47</f>
        <v>6.0489972943054145E-2</v>
      </c>
      <c r="Y44" s="291">
        <f>SUM(Y5:Y43)</f>
        <v>7</v>
      </c>
    </row>
    <row r="45" spans="1:25">
      <c r="B45" s="292" t="s">
        <v>299</v>
      </c>
      <c r="C45" s="104" t="s">
        <v>300</v>
      </c>
      <c r="D45" s="104" t="s">
        <v>301</v>
      </c>
      <c r="E45" s="104"/>
      <c r="F45" s="104" t="s">
        <v>131</v>
      </c>
      <c r="G45" s="104"/>
      <c r="H45" s="104" t="s">
        <v>302</v>
      </c>
      <c r="I45" s="104"/>
      <c r="J45" s="104" t="s">
        <v>131</v>
      </c>
      <c r="K45" s="104"/>
      <c r="L45" s="104" t="s">
        <v>300</v>
      </c>
      <c r="M45" s="104"/>
      <c r="N45" s="104" t="s">
        <v>131</v>
      </c>
      <c r="O45" s="104"/>
      <c r="P45" s="104" t="s">
        <v>131</v>
      </c>
      <c r="Q45" s="104"/>
      <c r="R45" s="104"/>
      <c r="S45" s="104" t="s">
        <v>302</v>
      </c>
      <c r="T45" s="104" t="s">
        <v>131</v>
      </c>
      <c r="U45" s="104"/>
      <c r="V45" s="104" t="s">
        <v>131</v>
      </c>
      <c r="W45" s="104"/>
      <c r="X45" s="104" t="s">
        <v>131</v>
      </c>
      <c r="Y45" s="293"/>
    </row>
    <row r="46" spans="1:25">
      <c r="B46" s="83" t="s">
        <v>303</v>
      </c>
    </row>
  </sheetData>
  <phoneticPr fontId="3"/>
  <pageMargins left="0.78740157480314965" right="0" top="0.82677165354330717" bottom="0.78740157480314965" header="0.51181102362204722" footer="0.51181102362204722"/>
  <pageSetup paperSize="9" scale="80" orientation="portrait" r:id="rId1"/>
  <headerFooter alignWithMargins="0">
    <oddFooter>&amp;C&amp;"Fj丸ゴシック体-L,標準"&amp;12- 43 -</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C1BE21-374B-406F-8597-1635D3634B32}">
  <dimension ref="A1:Y46"/>
  <sheetViews>
    <sheetView showGridLines="0"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8.1640625" defaultRowHeight="11"/>
  <cols>
    <col min="1" max="1" width="2.75" style="83" customWidth="1"/>
    <col min="2" max="2" width="17.5" style="83" customWidth="1"/>
    <col min="3" max="3" width="8.58203125" style="83" customWidth="1"/>
    <col min="4" max="4" width="8.1640625" style="83" customWidth="1"/>
    <col min="5" max="5" width="8.25" style="83" bestFit="1" customWidth="1"/>
    <col min="6" max="16384" width="8.1640625" style="83"/>
  </cols>
  <sheetData>
    <row r="1" spans="1:25" ht="13">
      <c r="B1" s="284" t="s">
        <v>257</v>
      </c>
      <c r="F1" s="285"/>
      <c r="G1" s="83" t="s">
        <v>374</v>
      </c>
    </row>
    <row r="2" spans="1:25">
      <c r="B2" s="83" t="s">
        <v>92</v>
      </c>
      <c r="S2" s="83" t="s">
        <v>259</v>
      </c>
      <c r="U2" s="286" t="s">
        <v>245</v>
      </c>
      <c r="W2" s="83" t="s">
        <v>233</v>
      </c>
      <c r="Y2" s="83" t="s">
        <v>260</v>
      </c>
    </row>
    <row r="3" spans="1:25" ht="44">
      <c r="B3" s="39"/>
      <c r="C3" s="40" t="s">
        <v>261</v>
      </c>
      <c r="D3" s="40" t="s">
        <v>346</v>
      </c>
      <c r="E3" s="40" t="s">
        <v>263</v>
      </c>
      <c r="F3" s="40" t="s">
        <v>264</v>
      </c>
      <c r="G3" s="40" t="s">
        <v>265</v>
      </c>
      <c r="H3" s="40" t="s">
        <v>266</v>
      </c>
      <c r="I3" s="40" t="s">
        <v>267</v>
      </c>
      <c r="J3" s="40" t="s">
        <v>268</v>
      </c>
      <c r="K3" s="41" t="s">
        <v>269</v>
      </c>
      <c r="L3" s="40" t="s">
        <v>402</v>
      </c>
      <c r="M3" s="40" t="s">
        <v>270</v>
      </c>
      <c r="N3" s="40" t="s">
        <v>186</v>
      </c>
      <c r="O3" s="40" t="s">
        <v>270</v>
      </c>
      <c r="P3" s="40" t="s">
        <v>264</v>
      </c>
      <c r="Q3" s="40" t="s">
        <v>271</v>
      </c>
      <c r="R3" s="40" t="s">
        <v>272</v>
      </c>
      <c r="S3" s="42" t="s">
        <v>273</v>
      </c>
      <c r="T3" s="40" t="s">
        <v>403</v>
      </c>
      <c r="U3" s="43" t="s">
        <v>245</v>
      </c>
      <c r="V3" s="44" t="s">
        <v>274</v>
      </c>
      <c r="W3" s="42" t="s">
        <v>275</v>
      </c>
      <c r="X3" s="40" t="s">
        <v>276</v>
      </c>
      <c r="Y3" s="43" t="s">
        <v>277</v>
      </c>
    </row>
    <row r="4" spans="1:25" ht="19">
      <c r="B4" s="45"/>
      <c r="C4" s="46" t="s">
        <v>197</v>
      </c>
      <c r="D4" s="46" t="s">
        <v>198</v>
      </c>
      <c r="E4" s="46" t="s">
        <v>278</v>
      </c>
      <c r="F4" s="46" t="s">
        <v>200</v>
      </c>
      <c r="G4" s="46" t="s">
        <v>279</v>
      </c>
      <c r="H4" s="46" t="s">
        <v>280</v>
      </c>
      <c r="I4" s="46" t="s">
        <v>281</v>
      </c>
      <c r="J4" s="46" t="s">
        <v>282</v>
      </c>
      <c r="K4" s="47" t="s">
        <v>283</v>
      </c>
      <c r="L4" s="46" t="s">
        <v>284</v>
      </c>
      <c r="M4" s="46" t="s">
        <v>285</v>
      </c>
      <c r="N4" s="46" t="s">
        <v>286</v>
      </c>
      <c r="O4" s="46" t="s">
        <v>287</v>
      </c>
      <c r="P4" s="46" t="s">
        <v>288</v>
      </c>
      <c r="Q4" s="46" t="s">
        <v>289</v>
      </c>
      <c r="R4" s="46" t="s">
        <v>290</v>
      </c>
      <c r="S4" s="46" t="s">
        <v>291</v>
      </c>
      <c r="T4" s="48" t="s">
        <v>292</v>
      </c>
      <c r="U4" s="47" t="s">
        <v>293</v>
      </c>
      <c r="V4" s="46" t="s">
        <v>294</v>
      </c>
      <c r="W4" s="46" t="s">
        <v>295</v>
      </c>
      <c r="X4" s="46" t="s">
        <v>296</v>
      </c>
      <c r="Y4" s="47" t="s">
        <v>297</v>
      </c>
    </row>
    <row r="5" spans="1:25">
      <c r="A5" s="277">
        <v>1</v>
      </c>
      <c r="B5" s="268" t="s">
        <v>73</v>
      </c>
      <c r="C5" s="283"/>
      <c r="D5" s="312">
        <f>投入係数表!Z5</f>
        <v>0</v>
      </c>
      <c r="E5" s="302">
        <f t="shared" ref="E5:E10" si="0">$C$28*D5</f>
        <v>0</v>
      </c>
      <c r="F5" s="312">
        <f>分析係数表!C8</f>
        <v>0.17333290637377241</v>
      </c>
      <c r="G5" s="302">
        <f t="shared" ref="G5:G10" si="1">E5*F5</f>
        <v>0</v>
      </c>
      <c r="H5" s="302">
        <f t="array" ref="H5:H43">MMULT(逆行列係数表!C5:AO43,G5:G43)</f>
        <v>1.2082404701949908E-3</v>
      </c>
      <c r="I5" s="302">
        <f t="shared" ref="I5:I38" si="2">C5+H5</f>
        <v>1.2082404701949908E-3</v>
      </c>
      <c r="J5" s="312">
        <f>分析係数表!G8</f>
        <v>0.15155149614048036</v>
      </c>
      <c r="K5" s="304">
        <f t="shared" ref="K5:K10" si="3">I5*J5</f>
        <v>1.831106509555283E-4</v>
      </c>
      <c r="L5" s="49" t="s">
        <v>132</v>
      </c>
      <c r="M5" s="50" t="s">
        <v>132</v>
      </c>
      <c r="N5" s="314">
        <f>分析係数表!I8</f>
        <v>1.1299182227411633E-2</v>
      </c>
      <c r="O5" s="306">
        <f>$M$44*N5</f>
        <v>0.10006898500653985</v>
      </c>
      <c r="P5" s="312">
        <f>分析係数表!C8</f>
        <v>0.17333290637377241</v>
      </c>
      <c r="Q5" s="306">
        <f t="shared" ref="Q5:Q10" si="4">O5*P5</f>
        <v>1.7345248009057006E-2</v>
      </c>
      <c r="R5" s="306">
        <f t="array" ref="R5:R43">MMULT(逆行列係数表!C5:AO43,Q5:Q43)</f>
        <v>2.6236902929216134E-2</v>
      </c>
      <c r="S5" s="307">
        <f t="shared" ref="S5:S38" si="5">I5+R5</f>
        <v>2.7445143399411124E-2</v>
      </c>
      <c r="T5" s="312">
        <f>分析係数表!F8</f>
        <v>0.42721038226158625</v>
      </c>
      <c r="U5" s="309">
        <f t="shared" ref="U5:U38" si="6">S5*T5</f>
        <v>1.1724850202886477E-2</v>
      </c>
      <c r="V5" s="316">
        <f>分析係数表!D8</f>
        <v>0.32298797552049696</v>
      </c>
      <c r="W5" s="287">
        <f t="shared" ref="W5:W38" si="7">ROUND(S5*V5,0)</f>
        <v>0</v>
      </c>
      <c r="X5" s="312">
        <f>分析係数表!E8</f>
        <v>0.12265584155979949</v>
      </c>
      <c r="Y5" s="288">
        <f t="shared" ref="Y5:Y38" si="8">ROUND(S5*X5,0)</f>
        <v>0</v>
      </c>
    </row>
    <row r="6" spans="1:25">
      <c r="A6" s="278">
        <v>2</v>
      </c>
      <c r="B6" s="268" t="s">
        <v>74</v>
      </c>
      <c r="C6" s="283"/>
      <c r="D6" s="312">
        <f>投入係数表!Z6</f>
        <v>0</v>
      </c>
      <c r="E6" s="302">
        <f t="shared" si="0"/>
        <v>0</v>
      </c>
      <c r="F6" s="312">
        <f>分析係数表!C9</f>
        <v>0.39351462480142041</v>
      </c>
      <c r="G6" s="302">
        <f t="shared" si="1"/>
        <v>0</v>
      </c>
      <c r="H6" s="302">
        <v>1.9366205682507579E-3</v>
      </c>
      <c r="I6" s="302">
        <f t="shared" si="2"/>
        <v>1.9366205682507579E-3</v>
      </c>
      <c r="J6" s="312">
        <f>分析係数表!G9</f>
        <v>0.22817522849038765</v>
      </c>
      <c r="K6" s="304">
        <f t="shared" si="3"/>
        <v>4.4188884065980108E-4</v>
      </c>
      <c r="L6" s="49"/>
      <c r="M6" s="50"/>
      <c r="N6" s="314">
        <f>分析係数表!I9</f>
        <v>5.0911500837573466E-4</v>
      </c>
      <c r="O6" s="306">
        <f>$M$44*N6</f>
        <v>4.5088769359042753E-3</v>
      </c>
      <c r="P6" s="312">
        <f>分析係数表!C9</f>
        <v>0.39351462480142041</v>
      </c>
      <c r="Q6" s="306">
        <f t="shared" si="4"/>
        <v>1.7743090157081489E-3</v>
      </c>
      <c r="R6" s="306">
        <v>2.4429028041805692E-3</v>
      </c>
      <c r="S6" s="307">
        <f t="shared" si="5"/>
        <v>4.3795233724313268E-3</v>
      </c>
      <c r="T6" s="312">
        <f>分析係数表!F9</f>
        <v>0.63987813845992225</v>
      </c>
      <c r="U6" s="309">
        <f t="shared" si="6"/>
        <v>2.8023612628930781E-3</v>
      </c>
      <c r="V6" s="316">
        <f>分析係数表!D9</f>
        <v>0.29572434079210003</v>
      </c>
      <c r="W6" s="287">
        <f t="shared" si="7"/>
        <v>0</v>
      </c>
      <c r="X6" s="312">
        <f>分析係数表!E9</f>
        <v>0.26862065342998215</v>
      </c>
      <c r="Y6" s="288">
        <f t="shared" si="8"/>
        <v>0</v>
      </c>
    </row>
    <row r="7" spans="1:25">
      <c r="A7" s="278">
        <v>3</v>
      </c>
      <c r="B7" s="268" t="s">
        <v>75</v>
      </c>
      <c r="C7" s="283"/>
      <c r="D7" s="312">
        <f>投入係数表!Z7</f>
        <v>0</v>
      </c>
      <c r="E7" s="302">
        <f t="shared" si="0"/>
        <v>0</v>
      </c>
      <c r="F7" s="312">
        <f>分析係数表!C10</f>
        <v>0.12671464860287895</v>
      </c>
      <c r="G7" s="302">
        <f t="shared" si="1"/>
        <v>0</v>
      </c>
      <c r="H7" s="302">
        <v>1.4336597586246352E-4</v>
      </c>
      <c r="I7" s="302">
        <f t="shared" si="2"/>
        <v>1.4336597586246352E-4</v>
      </c>
      <c r="J7" s="312">
        <f>分析係数表!G10</f>
        <v>0.17153349174243465</v>
      </c>
      <c r="K7" s="304">
        <f t="shared" si="3"/>
        <v>2.4592066436749972E-5</v>
      </c>
      <c r="L7" s="49"/>
      <c r="M7" s="50"/>
      <c r="N7" s="314">
        <f>分析係数表!I10</f>
        <v>1.1608350684055029E-3</v>
      </c>
      <c r="O7" s="306">
        <f>$M$44*N7</f>
        <v>1.0280707463370663E-2</v>
      </c>
      <c r="P7" s="312">
        <f>分析係数表!C10</f>
        <v>0.12671464860287895</v>
      </c>
      <c r="Q7" s="306">
        <f t="shared" si="4"/>
        <v>1.3027162336100087E-3</v>
      </c>
      <c r="R7" s="306">
        <v>1.9903246789646232E-3</v>
      </c>
      <c r="S7" s="307">
        <f t="shared" si="5"/>
        <v>2.1336906548270868E-3</v>
      </c>
      <c r="T7" s="312">
        <f>分析係数表!F10</f>
        <v>0.47381340455197063</v>
      </c>
      <c r="U7" s="309">
        <f t="shared" si="6"/>
        <v>1.0109712334243457E-3</v>
      </c>
      <c r="V7" s="316">
        <f>分析係数表!D10</f>
        <v>9.5045460793747427E-2</v>
      </c>
      <c r="W7" s="287">
        <f t="shared" si="7"/>
        <v>0</v>
      </c>
      <c r="X7" s="312">
        <f>分析係数表!E10</f>
        <v>4.2279520059697977E-2</v>
      </c>
      <c r="Y7" s="288">
        <f t="shared" si="8"/>
        <v>0</v>
      </c>
    </row>
    <row r="8" spans="1:25">
      <c r="A8" s="278">
        <v>4</v>
      </c>
      <c r="B8" s="268" t="s">
        <v>76</v>
      </c>
      <c r="C8" s="283"/>
      <c r="D8" s="312">
        <f>投入係数表!Z8</f>
        <v>0.25598594677601444</v>
      </c>
      <c r="E8" s="302">
        <f t="shared" si="0"/>
        <v>25.598594677601444</v>
      </c>
      <c r="F8" s="312">
        <f>分析係数表!C11</f>
        <v>9.348517078458185E-3</v>
      </c>
      <c r="G8" s="302">
        <f t="shared" si="1"/>
        <v>0.2393088995280859</v>
      </c>
      <c r="H8" s="302">
        <v>0.26862695261057262</v>
      </c>
      <c r="I8" s="302">
        <f t="shared" si="2"/>
        <v>0.26862695261057262</v>
      </c>
      <c r="J8" s="312">
        <f>分析係数表!G11</f>
        <v>0.2579516055394917</v>
      </c>
      <c r="K8" s="304">
        <f t="shared" si="3"/>
        <v>6.9292753717078159E-2</v>
      </c>
      <c r="L8" s="49"/>
      <c r="M8" s="50"/>
      <c r="N8" s="314">
        <f>分析係数表!I11</f>
        <v>-1.9466162084954558E-5</v>
      </c>
      <c r="O8" s="306">
        <f>$M$44*N8</f>
        <v>-1.723982357845752E-4</v>
      </c>
      <c r="P8" s="312">
        <f>分析係数表!C11</f>
        <v>9.348517078458185E-3</v>
      </c>
      <c r="Q8" s="306">
        <f t="shared" si="4"/>
        <v>-1.6116678515281622E-6</v>
      </c>
      <c r="R8" s="306">
        <v>1.0775708215163156E-3</v>
      </c>
      <c r="S8" s="307">
        <f t="shared" si="5"/>
        <v>0.26970452343208895</v>
      </c>
      <c r="T8" s="312">
        <f>分析係数表!F11</f>
        <v>0.54360066960888753</v>
      </c>
      <c r="U8" s="309">
        <f t="shared" si="6"/>
        <v>0.14661155953422944</v>
      </c>
      <c r="V8" s="316">
        <f>分析係数表!D11</f>
        <v>4.0785268604474206E-2</v>
      </c>
      <c r="W8" s="287">
        <f t="shared" si="7"/>
        <v>0</v>
      </c>
      <c r="X8" s="312">
        <f>分析係数表!E11</f>
        <v>3.926343022371024E-2</v>
      </c>
      <c r="Y8" s="288">
        <f t="shared" si="8"/>
        <v>0</v>
      </c>
    </row>
    <row r="9" spans="1:25">
      <c r="A9" s="278">
        <v>5</v>
      </c>
      <c r="B9" s="268" t="s">
        <v>77</v>
      </c>
      <c r="C9" s="283"/>
      <c r="D9" s="312">
        <f>投入係数表!Z9</f>
        <v>0</v>
      </c>
      <c r="E9" s="302">
        <f t="shared" si="0"/>
        <v>0</v>
      </c>
      <c r="F9" s="312">
        <f>分析係数表!C12</f>
        <v>0.26169189557273109</v>
      </c>
      <c r="G9" s="302">
        <f t="shared" si="1"/>
        <v>0</v>
      </c>
      <c r="H9" s="302">
        <v>2.1026382304195211E-3</v>
      </c>
      <c r="I9" s="302">
        <f t="shared" si="2"/>
        <v>2.1026382304195211E-3</v>
      </c>
      <c r="J9" s="312">
        <f>分析係数表!G12</f>
        <v>0.13770114594385849</v>
      </c>
      <c r="K9" s="304">
        <f t="shared" si="3"/>
        <v>2.8953569383413484E-4</v>
      </c>
      <c r="L9" s="49"/>
      <c r="M9" s="50"/>
      <c r="N9" s="314">
        <f>分析係数表!I12</f>
        <v>0.10146071966313146</v>
      </c>
      <c r="O9" s="306">
        <f t="shared" ref="O9:O43" si="9">$M$44*N9</f>
        <v>0.89856690779722614</v>
      </c>
      <c r="P9" s="312">
        <f>分析係数表!C12</f>
        <v>0.26169189557273109</v>
      </c>
      <c r="Q9" s="306">
        <f t="shared" si="4"/>
        <v>0.23514767740038359</v>
      </c>
      <c r="R9" s="306">
        <v>0.27009509522737685</v>
      </c>
      <c r="S9" s="307">
        <f t="shared" si="5"/>
        <v>0.27219773345779635</v>
      </c>
      <c r="T9" s="312">
        <f>分析係数表!F12</f>
        <v>0.33651535386825859</v>
      </c>
      <c r="U9" s="309">
        <f t="shared" si="6"/>
        <v>9.1598716596688265E-2</v>
      </c>
      <c r="V9" s="316">
        <f>分析係数表!D12</f>
        <v>3.4578030097235327E-2</v>
      </c>
      <c r="W9" s="287">
        <f t="shared" si="7"/>
        <v>0</v>
      </c>
      <c r="X9" s="312">
        <f>分析係数表!E12</f>
        <v>3.3355134693599395E-2</v>
      </c>
      <c r="Y9" s="288">
        <f t="shared" si="8"/>
        <v>0</v>
      </c>
    </row>
    <row r="10" spans="1:25">
      <c r="A10" s="278">
        <v>6</v>
      </c>
      <c r="B10" s="268" t="s">
        <v>78</v>
      </c>
      <c r="C10" s="283"/>
      <c r="D10" s="312">
        <f>投入係数表!Z10</f>
        <v>1.8418853393872373E-4</v>
      </c>
      <c r="E10" s="302">
        <f t="shared" si="0"/>
        <v>1.8418853393872371E-2</v>
      </c>
      <c r="F10" s="312">
        <f>分析係数表!C13</f>
        <v>8.2810371123538395E-2</v>
      </c>
      <c r="G10" s="302">
        <f t="shared" si="1"/>
        <v>1.5252720852166157E-3</v>
      </c>
      <c r="H10" s="302">
        <v>6.3995216936282261E-3</v>
      </c>
      <c r="I10" s="302">
        <f t="shared" si="2"/>
        <v>6.3995216936282261E-3</v>
      </c>
      <c r="J10" s="312">
        <f>分析係数表!G13</f>
        <v>0.2721720626600464</v>
      </c>
      <c r="K10" s="304">
        <f t="shared" si="3"/>
        <v>1.7417710193925078E-3</v>
      </c>
      <c r="L10" s="49"/>
      <c r="M10" s="50"/>
      <c r="N10" s="314">
        <f>分析係数表!I13</f>
        <v>1.212874021164739E-2</v>
      </c>
      <c r="O10" s="306">
        <f t="shared" si="9"/>
        <v>0.10741580213151329</v>
      </c>
      <c r="P10" s="312">
        <f>分析係数表!C13</f>
        <v>8.2810371123538395E-2</v>
      </c>
      <c r="Q10" s="306">
        <f t="shared" si="4"/>
        <v>8.895142439043182E-3</v>
      </c>
      <c r="R10" s="306">
        <v>1.013064916372043E-2</v>
      </c>
      <c r="S10" s="307">
        <f t="shared" si="5"/>
        <v>1.6530170857348654E-2</v>
      </c>
      <c r="T10" s="312">
        <f>分析係数表!F13</f>
        <v>0.39077170920544851</v>
      </c>
      <c r="U10" s="309">
        <f t="shared" si="6"/>
        <v>6.4595231193842282E-3</v>
      </c>
      <c r="V10" s="316">
        <f>分析係数表!D13</f>
        <v>0.12720758845381647</v>
      </c>
      <c r="W10" s="287">
        <f t="shared" si="7"/>
        <v>0</v>
      </c>
      <c r="X10" s="312">
        <f>分析係数表!E13</f>
        <v>9.5492852763317662E-2</v>
      </c>
      <c r="Y10" s="288">
        <f t="shared" si="8"/>
        <v>0</v>
      </c>
    </row>
    <row r="11" spans="1:25">
      <c r="A11" s="278">
        <v>7</v>
      </c>
      <c r="B11" s="268" t="s">
        <v>79</v>
      </c>
      <c r="C11" s="283"/>
      <c r="D11" s="312">
        <f>投入係数表!Z11</f>
        <v>3.9799169490288928E-3</v>
      </c>
      <c r="E11" s="302">
        <f t="shared" ref="E11:E38" si="10">$C$28*D11</f>
        <v>0.39799169490288927</v>
      </c>
      <c r="F11" s="312">
        <f>分析係数表!C14</f>
        <v>0.29759344347769412</v>
      </c>
      <c r="G11" s="302">
        <f t="shared" ref="G11:G38" si="11">E11*F11</f>
        <v>0.11843971896167466</v>
      </c>
      <c r="H11" s="302">
        <v>0.22697750557076252</v>
      </c>
      <c r="I11" s="302">
        <f t="shared" si="2"/>
        <v>0.22697750557076252</v>
      </c>
      <c r="J11" s="312">
        <f>分析係数表!G14</f>
        <v>0.17335642824825784</v>
      </c>
      <c r="K11" s="304">
        <f t="shared" ref="K11:K38" si="12">I11*J11</f>
        <v>3.9348009658446433E-2</v>
      </c>
      <c r="L11" s="49"/>
      <c r="M11" s="50"/>
      <c r="N11" s="314">
        <f>分析係数表!I14</f>
        <v>1.9165801846449152E-3</v>
      </c>
      <c r="O11" s="306">
        <f t="shared" si="9"/>
        <v>1.6973815440889467E-2</v>
      </c>
      <c r="P11" s="312">
        <f>分析係数表!C14</f>
        <v>0.29759344347769412</v>
      </c>
      <c r="Q11" s="306">
        <f t="shared" ref="Q11:Q38" si="13">O11*P11</f>
        <v>5.051296186009151E-3</v>
      </c>
      <c r="R11" s="306">
        <v>1.8988048558531812E-2</v>
      </c>
      <c r="S11" s="307">
        <f t="shared" si="5"/>
        <v>0.24596555412929433</v>
      </c>
      <c r="T11" s="312">
        <f>分析係数表!F14</f>
        <v>0.35598651785260127</v>
      </c>
      <c r="U11" s="309">
        <f t="shared" si="6"/>
        <v>8.7560421126173002E-2</v>
      </c>
      <c r="V11" s="316">
        <f>分析係数表!D14</f>
        <v>4.3833041969742803E-2</v>
      </c>
      <c r="W11" s="287">
        <f t="shared" si="7"/>
        <v>0</v>
      </c>
      <c r="X11" s="312">
        <f>分析係数表!E14</f>
        <v>3.8757158040430381E-2</v>
      </c>
      <c r="Y11" s="288">
        <f t="shared" si="8"/>
        <v>0</v>
      </c>
    </row>
    <row r="12" spans="1:25">
      <c r="A12" s="278">
        <v>8</v>
      </c>
      <c r="B12" s="268" t="s">
        <v>80</v>
      </c>
      <c r="C12" s="283"/>
      <c r="D12" s="312">
        <f>投入係数表!Z12</f>
        <v>1.7906014730748867E-3</v>
      </c>
      <c r="E12" s="302">
        <f t="shared" si="10"/>
        <v>0.17906014730748868</v>
      </c>
      <c r="F12" s="312">
        <f>分析係数表!C15</f>
        <v>0.21593049601829584</v>
      </c>
      <c r="G12" s="302">
        <f t="shared" si="11"/>
        <v>3.8664546425215149E-2</v>
      </c>
      <c r="H12" s="302">
        <v>7.4307050902057165E-2</v>
      </c>
      <c r="I12" s="302">
        <f t="shared" si="2"/>
        <v>7.4307050902057165E-2</v>
      </c>
      <c r="J12" s="312">
        <f>分析係数表!G15</f>
        <v>0.1171240792325445</v>
      </c>
      <c r="K12" s="304">
        <f t="shared" si="12"/>
        <v>8.7031449173892612E-3</v>
      </c>
      <c r="L12" s="49"/>
      <c r="M12" s="50"/>
      <c r="N12" s="314">
        <f>分析係数表!I15</f>
        <v>7.9892300155183192E-3</v>
      </c>
      <c r="O12" s="306">
        <f t="shared" si="9"/>
        <v>7.0755044263043174E-2</v>
      </c>
      <c r="P12" s="312">
        <f>分析係数表!C15</f>
        <v>0.21593049601829584</v>
      </c>
      <c r="Q12" s="306">
        <f t="shared" si="13"/>
        <v>1.527817180351539E-2</v>
      </c>
      <c r="R12" s="306">
        <v>4.013991919897076E-2</v>
      </c>
      <c r="S12" s="307">
        <f t="shared" si="5"/>
        <v>0.11444697010102792</v>
      </c>
      <c r="T12" s="312">
        <f>分析係数表!F15</f>
        <v>0.35842164855867914</v>
      </c>
      <c r="U12" s="309">
        <f t="shared" si="6"/>
        <v>4.1020271696156289E-2</v>
      </c>
      <c r="V12" s="316">
        <f>分析係数表!D15</f>
        <v>1.5678367482667734E-2</v>
      </c>
      <c r="W12" s="287">
        <f t="shared" si="7"/>
        <v>0</v>
      </c>
      <c r="X12" s="312">
        <f>分析係数表!E15</f>
        <v>1.5634458686506418E-2</v>
      </c>
      <c r="Y12" s="288">
        <f t="shared" si="8"/>
        <v>0</v>
      </c>
    </row>
    <row r="13" spans="1:25">
      <c r="A13" s="278">
        <v>9</v>
      </c>
      <c r="B13" s="268" t="s">
        <v>81</v>
      </c>
      <c r="C13" s="283"/>
      <c r="D13" s="312">
        <f>投入係数表!Z13</f>
        <v>3.6686744420712618E-2</v>
      </c>
      <c r="E13" s="302">
        <f t="shared" si="10"/>
        <v>3.6686744420712616</v>
      </c>
      <c r="F13" s="312">
        <f>分析係数表!C16</f>
        <v>0.18770505348742417</v>
      </c>
      <c r="G13" s="302">
        <f t="shared" si="11"/>
        <v>0.68862873237693212</v>
      </c>
      <c r="H13" s="302">
        <v>0.82107198975382456</v>
      </c>
      <c r="I13" s="302">
        <f t="shared" si="2"/>
        <v>0.82107198975382456</v>
      </c>
      <c r="J13" s="312">
        <f>分析係数表!G16</f>
        <v>1.5279579137581789E-2</v>
      </c>
      <c r="K13" s="304">
        <f t="shared" si="12"/>
        <v>1.2545634445095306E-2</v>
      </c>
      <c r="L13" s="49"/>
      <c r="M13" s="50"/>
      <c r="N13" s="314">
        <f>分析係数表!I16</f>
        <v>6.0242927132958465E-3</v>
      </c>
      <c r="O13" s="306">
        <f t="shared" si="9"/>
        <v>5.3352963521494282E-2</v>
      </c>
      <c r="P13" s="312">
        <f>分析係数表!C16</f>
        <v>0.18770505348742417</v>
      </c>
      <c r="Q13" s="306">
        <f t="shared" si="13"/>
        <v>1.0014620871514675E-2</v>
      </c>
      <c r="R13" s="306">
        <v>1.9595276131789244E-2</v>
      </c>
      <c r="S13" s="307">
        <f t="shared" si="5"/>
        <v>0.8406672658856138</v>
      </c>
      <c r="T13" s="312">
        <f>分析係数表!F16</f>
        <v>0.2627694146106877</v>
      </c>
      <c r="U13" s="309">
        <f t="shared" si="6"/>
        <v>0.22090164533913009</v>
      </c>
      <c r="V13" s="316">
        <f>分析係数表!D16</f>
        <v>1.0339400475073228E-2</v>
      </c>
      <c r="W13" s="287">
        <f t="shared" si="7"/>
        <v>0</v>
      </c>
      <c r="X13" s="312">
        <f>分析係数表!E16</f>
        <v>1.0339400475073228E-2</v>
      </c>
      <c r="Y13" s="288">
        <f t="shared" si="8"/>
        <v>0</v>
      </c>
    </row>
    <row r="14" spans="1:25">
      <c r="A14" s="278">
        <v>10</v>
      </c>
      <c r="B14" s="268" t="s">
        <v>82</v>
      </c>
      <c r="C14" s="283"/>
      <c r="D14" s="312">
        <f>投入係数表!Z14</f>
        <v>1.733539142952694E-5</v>
      </c>
      <c r="E14" s="302">
        <f t="shared" si="10"/>
        <v>1.733539142952694E-3</v>
      </c>
      <c r="F14" s="312">
        <f>分析係数表!C17</f>
        <v>0.24245613901755958</v>
      </c>
      <c r="G14" s="302">
        <f t="shared" si="11"/>
        <v>4.2030720743611947E-4</v>
      </c>
      <c r="H14" s="302">
        <v>5.1266081268064249E-2</v>
      </c>
      <c r="I14" s="302">
        <f t="shared" si="2"/>
        <v>5.1266081268064249E-2</v>
      </c>
      <c r="J14" s="312">
        <f>分析係数表!G17</f>
        <v>0.24054742090319753</v>
      </c>
      <c r="K14" s="304">
        <f t="shared" si="12"/>
        <v>1.2331923628846582E-2</v>
      </c>
      <c r="L14" s="49"/>
      <c r="M14" s="50"/>
      <c r="N14" s="314">
        <f>分析係数表!I17</f>
        <v>2.8816966460243139E-3</v>
      </c>
      <c r="O14" s="306">
        <f t="shared" si="9"/>
        <v>2.5521179556236031E-2</v>
      </c>
      <c r="P14" s="312">
        <f>分析係数表!C17</f>
        <v>0.24245613901755958</v>
      </c>
      <c r="Q14" s="306">
        <f t="shared" si="13"/>
        <v>6.1877666583788626E-3</v>
      </c>
      <c r="R14" s="306">
        <v>1.5192457160135201E-2</v>
      </c>
      <c r="S14" s="307">
        <f t="shared" si="5"/>
        <v>6.6458538428199446E-2</v>
      </c>
      <c r="T14" s="312">
        <f>分析係数表!F17</f>
        <v>0.42825667105631338</v>
      </c>
      <c r="U14" s="309">
        <f t="shared" si="6"/>
        <v>2.8461312430528771E-2</v>
      </c>
      <c r="V14" s="316">
        <f>分析係数表!D17</f>
        <v>5.1560411778863557E-2</v>
      </c>
      <c r="W14" s="287">
        <f t="shared" si="7"/>
        <v>0</v>
      </c>
      <c r="X14" s="312">
        <f>分析係数表!E17</f>
        <v>4.9008807340167618E-2</v>
      </c>
      <c r="Y14" s="288">
        <f t="shared" si="8"/>
        <v>0</v>
      </c>
    </row>
    <row r="15" spans="1:25">
      <c r="A15" s="278">
        <v>11</v>
      </c>
      <c r="B15" s="268" t="s">
        <v>83</v>
      </c>
      <c r="C15" s="283"/>
      <c r="D15" s="312">
        <f>投入係数表!Z15</f>
        <v>5.8506946074653418E-5</v>
      </c>
      <c r="E15" s="302">
        <f t="shared" si="10"/>
        <v>5.850694607465342E-3</v>
      </c>
      <c r="F15" s="312">
        <f>分析係数表!C18</f>
        <v>0.40831687749419565</v>
      </c>
      <c r="G15" s="302">
        <f t="shared" si="11"/>
        <v>2.388937353292377E-3</v>
      </c>
      <c r="H15" s="302">
        <v>8.3340530570852778E-2</v>
      </c>
      <c r="I15" s="302">
        <f t="shared" si="2"/>
        <v>8.3340530570852778E-2</v>
      </c>
      <c r="J15" s="312">
        <f>分析係数表!G18</f>
        <v>0.21766947174074985</v>
      </c>
      <c r="K15" s="304">
        <f t="shared" si="12"/>
        <v>1.8140689263951338E-2</v>
      </c>
      <c r="L15" s="49"/>
      <c r="M15" s="50"/>
      <c r="N15" s="314">
        <f>分析係数表!I18</f>
        <v>4.4543159123807785E-4</v>
      </c>
      <c r="O15" s="306">
        <f t="shared" si="9"/>
        <v>3.9448772776588094E-3</v>
      </c>
      <c r="P15" s="312">
        <f>分析係数表!C18</f>
        <v>0.40831687749419565</v>
      </c>
      <c r="Q15" s="306">
        <f t="shared" si="13"/>
        <v>1.6107599721114482E-3</v>
      </c>
      <c r="R15" s="306">
        <v>5.1715451914649286E-3</v>
      </c>
      <c r="S15" s="307">
        <f t="shared" si="5"/>
        <v>8.8512075762317705E-2</v>
      </c>
      <c r="T15" s="312">
        <f>分析係数表!F18</f>
        <v>0.48997194925916815</v>
      </c>
      <c r="U15" s="309">
        <f t="shared" si="6"/>
        <v>4.3368434294237979E-2</v>
      </c>
      <c r="V15" s="316">
        <f>分析係数表!D18</f>
        <v>3.8565313316438733E-2</v>
      </c>
      <c r="W15" s="287">
        <f t="shared" si="7"/>
        <v>0</v>
      </c>
      <c r="X15" s="312">
        <f>分析係数表!E18</f>
        <v>3.6576455199010559E-2</v>
      </c>
      <c r="Y15" s="288">
        <f t="shared" si="8"/>
        <v>0</v>
      </c>
    </row>
    <row r="16" spans="1:25">
      <c r="A16" s="278">
        <v>12</v>
      </c>
      <c r="B16" s="268" t="s">
        <v>84</v>
      </c>
      <c r="C16" s="283"/>
      <c r="D16" s="312">
        <f>投入係数表!Z16</f>
        <v>0</v>
      </c>
      <c r="E16" s="302">
        <f t="shared" si="10"/>
        <v>0</v>
      </c>
      <c r="F16" s="312">
        <f>分析係数表!C19</f>
        <v>0.72110086081153413</v>
      </c>
      <c r="G16" s="302">
        <f t="shared" si="11"/>
        <v>0</v>
      </c>
      <c r="H16" s="302">
        <v>0.11094113105769937</v>
      </c>
      <c r="I16" s="302">
        <f t="shared" si="2"/>
        <v>0.11094113105769937</v>
      </c>
      <c r="J16" s="312">
        <f>分析係数表!G19</f>
        <v>6.2445810408374151E-2</v>
      </c>
      <c r="K16" s="304">
        <f t="shared" si="12"/>
        <v>6.927808836519684E-3</v>
      </c>
      <c r="L16" s="49"/>
      <c r="M16" s="50"/>
      <c r="N16" s="314">
        <f>分析係数表!I19</f>
        <v>-1.2604560155461526E-4</v>
      </c>
      <c r="O16" s="306">
        <f t="shared" si="9"/>
        <v>-1.116298078767996E-3</v>
      </c>
      <c r="P16" s="312">
        <f>分析係数表!C19</f>
        <v>0.72110086081153413</v>
      </c>
      <c r="Q16" s="306">
        <f t="shared" si="13"/>
        <v>-8.0496350552186364E-4</v>
      </c>
      <c r="R16" s="306">
        <v>6.3667283690375552E-3</v>
      </c>
      <c r="S16" s="307">
        <f t="shared" si="5"/>
        <v>0.11730785942673692</v>
      </c>
      <c r="T16" s="312">
        <f>分析係数表!F19</f>
        <v>0.21331101927013058</v>
      </c>
      <c r="U16" s="309">
        <f t="shared" si="6"/>
        <v>2.5023059062714448E-2</v>
      </c>
      <c r="V16" s="316">
        <f>分析係数表!D19</f>
        <v>1.2736199640345095E-2</v>
      </c>
      <c r="W16" s="287">
        <f t="shared" si="7"/>
        <v>0</v>
      </c>
      <c r="X16" s="312">
        <f>分析係数表!E19</f>
        <v>1.2523714081279422E-2</v>
      </c>
      <c r="Y16" s="288">
        <f t="shared" si="8"/>
        <v>0</v>
      </c>
    </row>
    <row r="17" spans="1:25">
      <c r="A17" s="278">
        <v>13</v>
      </c>
      <c r="B17" s="268" t="s">
        <v>85</v>
      </c>
      <c r="C17" s="283"/>
      <c r="D17" s="312">
        <f>投入係数表!Z17</f>
        <v>3.4887475251922965E-4</v>
      </c>
      <c r="E17" s="302">
        <f t="shared" si="10"/>
        <v>3.4887475251922963E-2</v>
      </c>
      <c r="F17" s="312">
        <f>分析係数表!C20</f>
        <v>4.9598906854145253E-2</v>
      </c>
      <c r="G17" s="302">
        <f t="shared" si="11"/>
        <v>1.7303806353964246E-3</v>
      </c>
      <c r="H17" s="302">
        <v>4.5366526218225678E-3</v>
      </c>
      <c r="I17" s="302">
        <f t="shared" si="2"/>
        <v>4.5366526218225678E-3</v>
      </c>
      <c r="J17" s="312">
        <f>分析係数表!G20</f>
        <v>0.11671945764775135</v>
      </c>
      <c r="K17" s="304">
        <f t="shared" si="12"/>
        <v>5.2951563355537932E-4</v>
      </c>
      <c r="L17" s="49"/>
      <c r="M17" s="50"/>
      <c r="N17" s="314">
        <f>分析係数表!I20</f>
        <v>7.0439320449493942E-4</v>
      </c>
      <c r="O17" s="306">
        <f t="shared" si="9"/>
        <v>6.2383198713540627E-3</v>
      </c>
      <c r="P17" s="312">
        <f>分析係数表!C20</f>
        <v>4.9598906854145253E-2</v>
      </c>
      <c r="Q17" s="306">
        <f t="shared" si="13"/>
        <v>3.0941384622565354E-4</v>
      </c>
      <c r="R17" s="306">
        <v>7.0862744663612129E-4</v>
      </c>
      <c r="S17" s="307">
        <f t="shared" si="5"/>
        <v>5.245280068458689E-3</v>
      </c>
      <c r="T17" s="312">
        <f>分析係数表!F20</f>
        <v>0.2109583665362576</v>
      </c>
      <c r="U17" s="309">
        <f t="shared" si="6"/>
        <v>1.1065357152672344E-3</v>
      </c>
      <c r="V17" s="316">
        <f>分析係数表!D20</f>
        <v>3.0797631013066269E-2</v>
      </c>
      <c r="W17" s="287">
        <f t="shared" si="7"/>
        <v>0</v>
      </c>
      <c r="X17" s="312">
        <f>分析係数表!E20</f>
        <v>2.9972730221401771E-2</v>
      </c>
      <c r="Y17" s="288">
        <f t="shared" si="8"/>
        <v>0</v>
      </c>
    </row>
    <row r="18" spans="1:25">
      <c r="A18" s="278">
        <v>14</v>
      </c>
      <c r="B18" s="268" t="s">
        <v>86</v>
      </c>
      <c r="C18" s="283"/>
      <c r="D18" s="312">
        <f>投入係数表!Z18</f>
        <v>6.6018949027448425E-4</v>
      </c>
      <c r="E18" s="302">
        <f t="shared" si="10"/>
        <v>6.6018949027448426E-2</v>
      </c>
      <c r="F18" s="312">
        <f>分析係数表!C21</f>
        <v>0.28411166756853934</v>
      </c>
      <c r="G18" s="302">
        <f t="shared" si="11"/>
        <v>1.875675369931077E-2</v>
      </c>
      <c r="H18" s="302">
        <v>0.11171056430920621</v>
      </c>
      <c r="I18" s="302">
        <f t="shared" si="2"/>
        <v>0.11171056430920621</v>
      </c>
      <c r="J18" s="312">
        <f>分析係数表!G21</f>
        <v>0.29005387701730417</v>
      </c>
      <c r="K18" s="304">
        <f t="shared" si="12"/>
        <v>3.2402082281676146E-2</v>
      </c>
      <c r="L18" s="49"/>
      <c r="M18" s="50"/>
      <c r="N18" s="314">
        <f>分析係数表!I21</f>
        <v>2.3737267060065176E-3</v>
      </c>
      <c r="O18" s="306">
        <f t="shared" si="9"/>
        <v>2.1022443693024966E-2</v>
      </c>
      <c r="P18" s="312">
        <f>分析係数表!C21</f>
        <v>0.28411166756853934</v>
      </c>
      <c r="Q18" s="306">
        <f t="shared" si="13"/>
        <v>5.9727215339910452E-3</v>
      </c>
      <c r="R18" s="306">
        <v>1.1502799229822065E-2</v>
      </c>
      <c r="S18" s="307">
        <f t="shared" si="5"/>
        <v>0.12321336353902829</v>
      </c>
      <c r="T18" s="312">
        <f>分析係数表!F21</f>
        <v>0.45791147145628314</v>
      </c>
      <c r="U18" s="309">
        <f t="shared" si="6"/>
        <v>5.6420812601234389E-2</v>
      </c>
      <c r="V18" s="316">
        <f>分析係数表!D21</f>
        <v>5.9847590028896828E-2</v>
      </c>
      <c r="W18" s="287">
        <f t="shared" si="7"/>
        <v>0</v>
      </c>
      <c r="X18" s="312">
        <f>分析係数表!E21</f>
        <v>5.4782163530779596E-2</v>
      </c>
      <c r="Y18" s="288">
        <f t="shared" si="8"/>
        <v>0</v>
      </c>
    </row>
    <row r="19" spans="1:25">
      <c r="A19" s="278">
        <v>15</v>
      </c>
      <c r="B19" s="268" t="s">
        <v>70</v>
      </c>
      <c r="C19" s="283"/>
      <c r="D19" s="312">
        <f>投入係数表!Z19</f>
        <v>0</v>
      </c>
      <c r="E19" s="302">
        <f t="shared" si="10"/>
        <v>0</v>
      </c>
      <c r="F19" s="312">
        <f>分析係数表!C22</f>
        <v>0.28280144764930404</v>
      </c>
      <c r="G19" s="302">
        <f t="shared" si="11"/>
        <v>0</v>
      </c>
      <c r="H19" s="302">
        <v>2.7861696711631429E-2</v>
      </c>
      <c r="I19" s="302">
        <f t="shared" si="2"/>
        <v>2.7861696711631429E-2</v>
      </c>
      <c r="J19" s="312">
        <f>分析係数表!G22</f>
        <v>0.21325815420745545</v>
      </c>
      <c r="K19" s="304">
        <f t="shared" si="12"/>
        <v>5.9417340138104499E-3</v>
      </c>
      <c r="L19" s="49"/>
      <c r="M19" s="50"/>
      <c r="N19" s="314">
        <f>分析係数表!I22</f>
        <v>5.2408897921031505E-5</v>
      </c>
      <c r="O19" s="306">
        <f t="shared" si="9"/>
        <v>4.6414909634308706E-4</v>
      </c>
      <c r="P19" s="312">
        <f>分析係数表!C22</f>
        <v>0.28280144764930404</v>
      </c>
      <c r="Q19" s="306">
        <f t="shared" si="13"/>
        <v>1.3126203637094132E-4</v>
      </c>
      <c r="R19" s="306">
        <v>1.9786067577323807E-3</v>
      </c>
      <c r="S19" s="307">
        <f t="shared" si="5"/>
        <v>2.984030346936381E-2</v>
      </c>
      <c r="T19" s="312">
        <f>分析係数表!F22</f>
        <v>0.43073258580094059</v>
      </c>
      <c r="U19" s="309">
        <f t="shared" si="6"/>
        <v>1.2853191074443852E-2</v>
      </c>
      <c r="V19" s="316">
        <f>分析係数表!D22</f>
        <v>2.2938556731137788E-2</v>
      </c>
      <c r="W19" s="287">
        <f t="shared" si="7"/>
        <v>0</v>
      </c>
      <c r="X19" s="312">
        <f>分析係数表!E22</f>
        <v>2.2183368519679003E-2</v>
      </c>
      <c r="Y19" s="288">
        <f t="shared" si="8"/>
        <v>0</v>
      </c>
    </row>
    <row r="20" spans="1:25">
      <c r="A20" s="278">
        <v>16</v>
      </c>
      <c r="B20" s="268" t="s">
        <v>71</v>
      </c>
      <c r="C20" s="283"/>
      <c r="D20" s="312">
        <f>投入係数表!Z20</f>
        <v>1.0834619643454336E-5</v>
      </c>
      <c r="E20" s="302">
        <f t="shared" si="10"/>
        <v>1.0834619643454336E-3</v>
      </c>
      <c r="F20" s="312">
        <f>分析係数表!C23</f>
        <v>0.31843177703160996</v>
      </c>
      <c r="G20" s="302">
        <f t="shared" si="11"/>
        <v>3.4500871865267524E-4</v>
      </c>
      <c r="H20" s="302">
        <v>3.1647502504081021E-2</v>
      </c>
      <c r="I20" s="302">
        <f t="shared" si="2"/>
        <v>3.1647502504081021E-2</v>
      </c>
      <c r="J20" s="312">
        <f>分析係数表!G23</f>
        <v>0.24379890925547271</v>
      </c>
      <c r="K20" s="304">
        <f t="shared" si="12"/>
        <v>7.7156265911547941E-3</v>
      </c>
      <c r="L20" s="49"/>
      <c r="M20" s="50"/>
      <c r="N20" s="314">
        <f>分析係数表!I23</f>
        <v>7.2227388731505603E-6</v>
      </c>
      <c r="O20" s="306">
        <f t="shared" si="9"/>
        <v>6.3966766218711164E-5</v>
      </c>
      <c r="P20" s="312">
        <f>分析係数表!C23</f>
        <v>0.31843177703160996</v>
      </c>
      <c r="Q20" s="306">
        <f t="shared" si="13"/>
        <v>2.0369051037989753E-5</v>
      </c>
      <c r="R20" s="306">
        <v>1.9515439560027774E-3</v>
      </c>
      <c r="S20" s="307">
        <f t="shared" si="5"/>
        <v>3.3599046460083798E-2</v>
      </c>
      <c r="T20" s="312">
        <f>分析係数表!F23</f>
        <v>0.43764444987651224</v>
      </c>
      <c r="U20" s="309">
        <f t="shared" si="6"/>
        <v>1.4704436204398749E-2</v>
      </c>
      <c r="V20" s="316">
        <f>分析係数表!D23</f>
        <v>3.7770855561684982E-2</v>
      </c>
      <c r="W20" s="287">
        <f t="shared" si="7"/>
        <v>0</v>
      </c>
      <c r="X20" s="312">
        <f>分析係数表!E23</f>
        <v>3.6503495425501575E-2</v>
      </c>
      <c r="Y20" s="288">
        <f t="shared" si="8"/>
        <v>0</v>
      </c>
    </row>
    <row r="21" spans="1:25">
      <c r="A21" s="278">
        <v>17</v>
      </c>
      <c r="B21" s="268" t="s">
        <v>72</v>
      </c>
      <c r="C21" s="283"/>
      <c r="D21" s="312">
        <f>投入係数表!Z21</f>
        <v>0</v>
      </c>
      <c r="E21" s="302">
        <f t="shared" si="10"/>
        <v>0</v>
      </c>
      <c r="F21" s="312">
        <f>分析係数表!C24</f>
        <v>6.5709335168878003E-2</v>
      </c>
      <c r="G21" s="302">
        <f t="shared" si="11"/>
        <v>0</v>
      </c>
      <c r="H21" s="302">
        <v>2.0681203605438839E-3</v>
      </c>
      <c r="I21" s="302">
        <f t="shared" si="2"/>
        <v>2.0681203605438839E-3</v>
      </c>
      <c r="J21" s="312">
        <f>分析係数表!G24</f>
        <v>0.24633125110096343</v>
      </c>
      <c r="K21" s="304">
        <f t="shared" si="12"/>
        <v>5.0944267584015048E-4</v>
      </c>
      <c r="L21" s="49"/>
      <c r="M21" s="50"/>
      <c r="N21" s="314">
        <f>分析係数表!I24</f>
        <v>2.8080599423907303E-4</v>
      </c>
      <c r="O21" s="306">
        <f t="shared" si="9"/>
        <v>2.4869030573811124E-3</v>
      </c>
      <c r="P21" s="312">
        <f>分析係数表!C24</f>
        <v>6.5709335168878003E-2</v>
      </c>
      <c r="Q21" s="306">
        <f t="shared" si="13"/>
        <v>1.6341274652996297E-4</v>
      </c>
      <c r="R21" s="306">
        <v>7.4827089421576328E-4</v>
      </c>
      <c r="S21" s="307">
        <f t="shared" si="5"/>
        <v>2.8163912547596471E-3</v>
      </c>
      <c r="T21" s="312">
        <f>分析係数表!F24</f>
        <v>0.36721364788140759</v>
      </c>
      <c r="U21" s="309">
        <f t="shared" si="6"/>
        <v>1.0342173065215848E-3</v>
      </c>
      <c r="V21" s="316">
        <f>分析係数表!D24</f>
        <v>3.9309475738153632E-2</v>
      </c>
      <c r="W21" s="287">
        <f t="shared" si="7"/>
        <v>0</v>
      </c>
      <c r="X21" s="312">
        <f>分析係数表!E24</f>
        <v>3.8550657867992791E-2</v>
      </c>
      <c r="Y21" s="288">
        <f t="shared" si="8"/>
        <v>0</v>
      </c>
    </row>
    <row r="22" spans="1:25">
      <c r="A22" s="278">
        <v>18</v>
      </c>
      <c r="B22" s="268" t="s">
        <v>87</v>
      </c>
      <c r="C22" s="283"/>
      <c r="D22" s="312">
        <f>投入係数表!Z22</f>
        <v>3.6115398811514455E-6</v>
      </c>
      <c r="E22" s="302">
        <f t="shared" si="10"/>
        <v>3.6115398811514452E-4</v>
      </c>
      <c r="F22" s="312">
        <f>分析係数表!C25</f>
        <v>0.13092441386923714</v>
      </c>
      <c r="G22" s="302">
        <f t="shared" si="11"/>
        <v>4.7283874210512731E-5</v>
      </c>
      <c r="H22" s="302">
        <v>1.3924663132208852E-2</v>
      </c>
      <c r="I22" s="302">
        <f t="shared" si="2"/>
        <v>1.3924663132208852E-2</v>
      </c>
      <c r="J22" s="312">
        <f>分析係数表!G25</f>
        <v>0.2605848403511512</v>
      </c>
      <c r="K22" s="304">
        <f t="shared" si="12"/>
        <v>3.6285561192502046E-3</v>
      </c>
      <c r="L22" s="49"/>
      <c r="M22" s="50"/>
      <c r="N22" s="314">
        <f>分析係数表!I25</f>
        <v>9.8123550057191766E-5</v>
      </c>
      <c r="O22" s="306">
        <f t="shared" si="9"/>
        <v>8.6901192155663704E-4</v>
      </c>
      <c r="P22" s="312">
        <f>分析係数表!C25</f>
        <v>0.13092441386923714</v>
      </c>
      <c r="Q22" s="306">
        <f t="shared" si="13"/>
        <v>1.1377487647518218E-4</v>
      </c>
      <c r="R22" s="306">
        <v>2.9156204311403373E-3</v>
      </c>
      <c r="S22" s="307">
        <f t="shared" si="5"/>
        <v>1.6840283563349188E-2</v>
      </c>
      <c r="T22" s="312">
        <f>分析係数表!F25</f>
        <v>0.33318683873123567</v>
      </c>
      <c r="U22" s="309">
        <f t="shared" si="6"/>
        <v>5.6109608438099047E-3</v>
      </c>
      <c r="V22" s="316">
        <f>分析係数表!D25</f>
        <v>4.284059086963312E-2</v>
      </c>
      <c r="W22" s="287">
        <f t="shared" si="7"/>
        <v>0</v>
      </c>
      <c r="X22" s="312">
        <f>分析係数表!E25</f>
        <v>4.249917369780222E-2</v>
      </c>
      <c r="Y22" s="288">
        <f t="shared" si="8"/>
        <v>0</v>
      </c>
    </row>
    <row r="23" spans="1:25">
      <c r="A23" s="278">
        <v>19</v>
      </c>
      <c r="B23" s="268" t="s">
        <v>88</v>
      </c>
      <c r="C23" s="283"/>
      <c r="D23" s="312">
        <f>投入係数表!Z23</f>
        <v>3.6115398811514455E-6</v>
      </c>
      <c r="E23" s="302">
        <f t="shared" si="10"/>
        <v>3.6115398811514452E-4</v>
      </c>
      <c r="F23" s="312">
        <f>分析係数表!C26</f>
        <v>0.15308736674872969</v>
      </c>
      <c r="G23" s="302">
        <f t="shared" si="11"/>
        <v>5.5288113031349495E-5</v>
      </c>
      <c r="H23" s="302">
        <v>1.1057631544686145E-2</v>
      </c>
      <c r="I23" s="302">
        <f t="shared" si="2"/>
        <v>1.1057631544686145E-2</v>
      </c>
      <c r="J23" s="312">
        <f>分析係数表!G26</f>
        <v>0.20415569699579933</v>
      </c>
      <c r="K23" s="304">
        <f t="shared" si="12"/>
        <v>2.2574784751281372E-3</v>
      </c>
      <c r="L23" s="49"/>
      <c r="M23" s="50"/>
      <c r="N23" s="314">
        <f>分析係数表!I26</f>
        <v>8.8175548492147558E-3</v>
      </c>
      <c r="O23" s="306">
        <f t="shared" si="9"/>
        <v>7.8090940232808534E-2</v>
      </c>
      <c r="P23" s="312">
        <f>分析係数表!C26</f>
        <v>0.15308736674872969</v>
      </c>
      <c r="Q23" s="306">
        <f t="shared" si="13"/>
        <v>1.1954736407173091E-2</v>
      </c>
      <c r="R23" s="306">
        <v>1.3127023479201881E-2</v>
      </c>
      <c r="S23" s="307">
        <f t="shared" si="5"/>
        <v>2.4184655023888026E-2</v>
      </c>
      <c r="T23" s="312">
        <f>分析係数表!F26</f>
        <v>0.33811565690794865</v>
      </c>
      <c r="U23" s="309">
        <f t="shared" si="6"/>
        <v>8.1772105204940201E-3</v>
      </c>
      <c r="V23" s="316">
        <f>分析係数表!D26</f>
        <v>3.3929737559631502E-2</v>
      </c>
      <c r="W23" s="287">
        <f t="shared" si="7"/>
        <v>0</v>
      </c>
      <c r="X23" s="312">
        <f>分析係数表!E26</f>
        <v>3.3531988342571602E-2</v>
      </c>
      <c r="Y23" s="288">
        <f t="shared" si="8"/>
        <v>0</v>
      </c>
    </row>
    <row r="24" spans="1:25">
      <c r="A24" s="278">
        <v>20</v>
      </c>
      <c r="B24" s="268" t="s">
        <v>89</v>
      </c>
      <c r="C24" s="283"/>
      <c r="D24" s="312">
        <f>投入係数表!Z24</f>
        <v>1.1556927619684625E-5</v>
      </c>
      <c r="E24" s="302">
        <f t="shared" si="10"/>
        <v>1.1556927619684625E-3</v>
      </c>
      <c r="F24" s="312">
        <f>分析係数表!C27</f>
        <v>0.18884998044104273</v>
      </c>
      <c r="G24" s="302">
        <f t="shared" si="11"/>
        <v>2.1825255549359882E-4</v>
      </c>
      <c r="H24" s="302">
        <v>3.1625508317472796E-3</v>
      </c>
      <c r="I24" s="302">
        <f t="shared" si="2"/>
        <v>3.1625508317472796E-3</v>
      </c>
      <c r="J24" s="312">
        <f>分析係数表!G27</f>
        <v>0.16481626532719168</v>
      </c>
      <c r="K24" s="304">
        <f t="shared" si="12"/>
        <v>5.2123981699599034E-4</v>
      </c>
      <c r="L24" s="49"/>
      <c r="M24" s="50"/>
      <c r="N24" s="314">
        <f>分析係数表!I27</f>
        <v>2.2388024205688101E-2</v>
      </c>
      <c r="O24" s="306">
        <f t="shared" si="9"/>
        <v>0.19827513296758847</v>
      </c>
      <c r="P24" s="312">
        <f>分析係数表!C27</f>
        <v>0.18884998044104273</v>
      </c>
      <c r="Q24" s="306">
        <f t="shared" si="13"/>
        <v>3.744425498287423E-2</v>
      </c>
      <c r="R24" s="306">
        <v>3.777150266349464E-2</v>
      </c>
      <c r="S24" s="307">
        <f t="shared" si="5"/>
        <v>4.0934053495241922E-2</v>
      </c>
      <c r="T24" s="312">
        <f>分析係数表!F27</f>
        <v>0.29536956526946395</v>
      </c>
      <c r="U24" s="309">
        <f t="shared" si="6"/>
        <v>1.2090673585606587E-2</v>
      </c>
      <c r="V24" s="316">
        <f>分析係数表!D27</f>
        <v>2.042747265118797E-2</v>
      </c>
      <c r="W24" s="287">
        <f t="shared" si="7"/>
        <v>0</v>
      </c>
      <c r="X24" s="312">
        <f>分析係数表!E27</f>
        <v>2.035082172191522E-2</v>
      </c>
      <c r="Y24" s="288">
        <f t="shared" si="8"/>
        <v>0</v>
      </c>
    </row>
    <row r="25" spans="1:25">
      <c r="A25" s="278">
        <v>21</v>
      </c>
      <c r="B25" s="268" t="s">
        <v>90</v>
      </c>
      <c r="C25" s="283"/>
      <c r="D25" s="312">
        <f>投入係数表!Z25</f>
        <v>0</v>
      </c>
      <c r="E25" s="302">
        <f t="shared" si="10"/>
        <v>0</v>
      </c>
      <c r="F25" s="312">
        <f>分析係数表!C28</f>
        <v>0.2115566871254172</v>
      </c>
      <c r="G25" s="302">
        <f t="shared" si="11"/>
        <v>0</v>
      </c>
      <c r="H25" s="302">
        <v>3.948814103499429E-2</v>
      </c>
      <c r="I25" s="302">
        <f t="shared" si="2"/>
        <v>3.948814103499429E-2</v>
      </c>
      <c r="J25" s="312">
        <f>分析係数表!G28</f>
        <v>0.18177207604774032</v>
      </c>
      <c r="K25" s="304">
        <f t="shared" si="12"/>
        <v>7.1778413751968769E-3</v>
      </c>
      <c r="L25" s="49"/>
      <c r="M25" s="50"/>
      <c r="N25" s="314">
        <f>分析係数表!I28</f>
        <v>7.2231792840574596E-3</v>
      </c>
      <c r="O25" s="306">
        <f t="shared" si="9"/>
        <v>6.3970666631285478E-2</v>
      </c>
      <c r="P25" s="312">
        <f>分析係数表!C28</f>
        <v>0.2115566871254172</v>
      </c>
      <c r="Q25" s="306">
        <f t="shared" si="13"/>
        <v>1.3533422305719228E-2</v>
      </c>
      <c r="R25" s="306">
        <v>1.7667154274741744E-2</v>
      </c>
      <c r="S25" s="307">
        <f t="shared" si="5"/>
        <v>5.7155295309736037E-2</v>
      </c>
      <c r="T25" s="312">
        <f>分析係数表!F28</f>
        <v>0.29628808224417325</v>
      </c>
      <c r="U25" s="309">
        <f t="shared" si="6"/>
        <v>1.693443283742108E-2</v>
      </c>
      <c r="V25" s="316">
        <f>分析係数表!D28</f>
        <v>3.0551159487848582E-2</v>
      </c>
      <c r="W25" s="287">
        <f t="shared" si="7"/>
        <v>0</v>
      </c>
      <c r="X25" s="312">
        <f>分析係数表!E28</f>
        <v>3.018459578819983E-2</v>
      </c>
      <c r="Y25" s="288">
        <f t="shared" si="8"/>
        <v>0</v>
      </c>
    </row>
    <row r="26" spans="1:25">
      <c r="A26" s="278">
        <v>22</v>
      </c>
      <c r="B26" s="268" t="s">
        <v>64</v>
      </c>
      <c r="C26" s="283"/>
      <c r="D26" s="312">
        <f>投入係数表!Z26</f>
        <v>9.2859913424165972E-3</v>
      </c>
      <c r="E26" s="302">
        <f t="shared" si="10"/>
        <v>0.92859913424165974</v>
      </c>
      <c r="F26" s="312">
        <f>分析係数表!C29</f>
        <v>0.4024048564090591</v>
      </c>
      <c r="G26" s="302">
        <f t="shared" si="11"/>
        <v>0.3736728012760917</v>
      </c>
      <c r="H26" s="302">
        <v>0.4762617577947868</v>
      </c>
      <c r="I26" s="302">
        <f t="shared" si="2"/>
        <v>0.4762617577947868</v>
      </c>
      <c r="J26" s="312">
        <f>分析係数表!G29</f>
        <v>0.28848634430593861</v>
      </c>
      <c r="K26" s="304">
        <f t="shared" si="12"/>
        <v>0.1373950134389384</v>
      </c>
      <c r="L26" s="49"/>
      <c r="M26" s="50"/>
      <c r="N26" s="314">
        <f>分析係数表!I29</f>
        <v>7.7130042947109994E-3</v>
      </c>
      <c r="O26" s="306">
        <f t="shared" si="9"/>
        <v>6.8308705496434891E-2</v>
      </c>
      <c r="P26" s="312">
        <f>分析係数表!C29</f>
        <v>0.4024048564090591</v>
      </c>
      <c r="Q26" s="306">
        <f t="shared" si="13"/>
        <v>2.7487754826781587E-2</v>
      </c>
      <c r="R26" s="306">
        <v>4.4653108221646816E-2</v>
      </c>
      <c r="S26" s="307">
        <f t="shared" si="5"/>
        <v>0.52091486601643366</v>
      </c>
      <c r="T26" s="312">
        <f>分析係数表!F29</f>
        <v>0.40202182464221792</v>
      </c>
      <c r="U26" s="309">
        <f t="shared" si="6"/>
        <v>0.20941914491918315</v>
      </c>
      <c r="V26" s="316">
        <f>分析係数表!D29</f>
        <v>7.9194780809421356E-2</v>
      </c>
      <c r="W26" s="287">
        <f t="shared" si="7"/>
        <v>0</v>
      </c>
      <c r="X26" s="312">
        <f>分析係数表!E29</f>
        <v>6.5944675090492746E-2</v>
      </c>
      <c r="Y26" s="288">
        <f t="shared" si="8"/>
        <v>0</v>
      </c>
    </row>
    <row r="27" spans="1:25">
      <c r="A27" s="278">
        <v>23</v>
      </c>
      <c r="B27" s="268" t="s">
        <v>91</v>
      </c>
      <c r="C27" s="283"/>
      <c r="D27" s="312">
        <f>投入係数表!Z27</f>
        <v>2.5940246350358374E-2</v>
      </c>
      <c r="E27" s="302">
        <f t="shared" si="10"/>
        <v>2.5940246350358374</v>
      </c>
      <c r="F27" s="312">
        <f>分析係数表!C30</f>
        <v>1</v>
      </c>
      <c r="G27" s="302">
        <f t="shared" si="11"/>
        <v>2.5940246350358374</v>
      </c>
      <c r="H27" s="302">
        <v>2.9618014208654584</v>
      </c>
      <c r="I27" s="302">
        <f t="shared" si="2"/>
        <v>2.9618014208654584</v>
      </c>
      <c r="J27" s="312">
        <f>分析係数表!G30</f>
        <v>0.33838967095036887</v>
      </c>
      <c r="K27" s="304">
        <f t="shared" si="12"/>
        <v>1.0022430082269975</v>
      </c>
      <c r="L27" s="49"/>
      <c r="M27" s="50"/>
      <c r="N27" s="314">
        <f>分析係数表!I30</f>
        <v>0</v>
      </c>
      <c r="O27" s="306">
        <f t="shared" si="9"/>
        <v>0</v>
      </c>
      <c r="P27" s="312">
        <f>分析係数表!C30</f>
        <v>1</v>
      </c>
      <c r="Q27" s="306">
        <f t="shared" si="13"/>
        <v>0</v>
      </c>
      <c r="R27" s="306">
        <v>6.1693172077383569E-2</v>
      </c>
      <c r="S27" s="307">
        <f t="shared" si="5"/>
        <v>3.0234945929428418</v>
      </c>
      <c r="T27" s="312">
        <f>分析係数表!F30</f>
        <v>0.46362091424568164</v>
      </c>
      <c r="U27" s="309">
        <f t="shared" si="6"/>
        <v>1.4017553273970353</v>
      </c>
      <c r="V27" s="316">
        <f>分析係数表!D30</f>
        <v>7.3824536053885614E-2</v>
      </c>
      <c r="W27" s="287">
        <f t="shared" si="7"/>
        <v>0</v>
      </c>
      <c r="X27" s="312">
        <f>分析係数表!E30</f>
        <v>5.6949248710145881E-2</v>
      </c>
      <c r="Y27" s="288">
        <f t="shared" si="8"/>
        <v>0</v>
      </c>
    </row>
    <row r="28" spans="1:25">
      <c r="A28" s="278">
        <v>24</v>
      </c>
      <c r="B28" s="268" t="s">
        <v>92</v>
      </c>
      <c r="C28" s="282">
        <f>'データ入力（最終需要額等）'!C29</f>
        <v>100</v>
      </c>
      <c r="D28" s="312">
        <f>投入係数表!Z28</f>
        <v>9.2382467851877745E-2</v>
      </c>
      <c r="E28" s="302">
        <f t="shared" si="10"/>
        <v>9.2382467851877745</v>
      </c>
      <c r="F28" s="312">
        <f>分析係数表!C31</f>
        <v>0.99932498158227889</v>
      </c>
      <c r="G28" s="302">
        <f t="shared" si="11"/>
        <v>9.2320107984603208</v>
      </c>
      <c r="H28" s="302">
        <v>10.487876381324513</v>
      </c>
      <c r="I28" s="302">
        <f t="shared" si="2"/>
        <v>110.48787638132451</v>
      </c>
      <c r="J28" s="312">
        <f>分析係数表!G31</f>
        <v>7.0262508387801376E-2</v>
      </c>
      <c r="K28" s="304">
        <f t="shared" si="12"/>
        <v>7.7631553409931753</v>
      </c>
      <c r="L28" s="49"/>
      <c r="M28" s="50"/>
      <c r="N28" s="314">
        <f>分析係数表!I31</f>
        <v>3.314462019579964E-2</v>
      </c>
      <c r="O28" s="306">
        <f t="shared" si="9"/>
        <v>0.29353880968257634</v>
      </c>
      <c r="P28" s="312">
        <f>分析係数表!C31</f>
        <v>0.99932498158227889</v>
      </c>
      <c r="Q28" s="306">
        <f t="shared" si="13"/>
        <v>0.29334066557972466</v>
      </c>
      <c r="R28" s="306">
        <v>0.40611276661638068</v>
      </c>
      <c r="S28" s="307">
        <f t="shared" si="5"/>
        <v>110.89398914794089</v>
      </c>
      <c r="T28" s="312">
        <f>分析係数表!F31</f>
        <v>0.39948542779773355</v>
      </c>
      <c r="U28" s="309">
        <f t="shared" si="6"/>
        <v>44.300532694962385</v>
      </c>
      <c r="V28" s="316">
        <f>分析係数表!D31</f>
        <v>2.9145126840892164E-3</v>
      </c>
      <c r="W28" s="287">
        <f t="shared" si="7"/>
        <v>0</v>
      </c>
      <c r="X28" s="312">
        <f>分析係数表!E31</f>
        <v>2.9145126840892164E-3</v>
      </c>
      <c r="Y28" s="288">
        <f t="shared" si="8"/>
        <v>0</v>
      </c>
    </row>
    <row r="29" spans="1:25">
      <c r="A29" s="278">
        <v>25</v>
      </c>
      <c r="B29" s="268" t="s">
        <v>1</v>
      </c>
      <c r="C29" s="283"/>
      <c r="D29" s="312">
        <f>投入係数表!Z29</f>
        <v>9.7872730779204184E-4</v>
      </c>
      <c r="E29" s="302">
        <f t="shared" si="10"/>
        <v>9.7872730779204178E-2</v>
      </c>
      <c r="F29" s="312">
        <f>分析係数表!C32</f>
        <v>0.9998360837770528</v>
      </c>
      <c r="G29" s="302">
        <f t="shared" si="11"/>
        <v>9.7856687850845323E-2</v>
      </c>
      <c r="H29" s="302">
        <v>0.1619787337896117</v>
      </c>
      <c r="I29" s="302">
        <f t="shared" si="2"/>
        <v>0.1619787337896117</v>
      </c>
      <c r="J29" s="312">
        <f>分析係数表!G32</f>
        <v>0.11380414292785156</v>
      </c>
      <c r="K29" s="304">
        <f t="shared" si="12"/>
        <v>1.8433850971465389E-2</v>
      </c>
      <c r="L29" s="49"/>
      <c r="M29" s="50"/>
      <c r="N29" s="314">
        <f>分析係数表!I32</f>
        <v>7.2296973654795713E-3</v>
      </c>
      <c r="O29" s="306">
        <f t="shared" si="9"/>
        <v>6.4028392737385281E-2</v>
      </c>
      <c r="P29" s="312">
        <f>分析係数表!C32</f>
        <v>0.9998360837770528</v>
      </c>
      <c r="Q29" s="306">
        <f t="shared" si="13"/>
        <v>6.4017897445086389E-2</v>
      </c>
      <c r="R29" s="306">
        <v>8.6451768875919738E-2</v>
      </c>
      <c r="S29" s="307">
        <f t="shared" si="5"/>
        <v>0.24843050266553143</v>
      </c>
      <c r="T29" s="312">
        <f>分析係数表!F32</f>
        <v>0.44272670787830282</v>
      </c>
      <c r="U29" s="309">
        <f t="shared" si="6"/>
        <v>0.10998681858166266</v>
      </c>
      <c r="V29" s="316">
        <f>分析係数表!D32</f>
        <v>2.1120085933633119E-2</v>
      </c>
      <c r="W29" s="287">
        <f t="shared" si="7"/>
        <v>0</v>
      </c>
      <c r="X29" s="312">
        <f>分析係数表!E32</f>
        <v>2.1120085933633119E-2</v>
      </c>
      <c r="Y29" s="288">
        <f t="shared" si="8"/>
        <v>0</v>
      </c>
    </row>
    <row r="30" spans="1:25">
      <c r="A30" s="278">
        <v>26</v>
      </c>
      <c r="B30" s="268" t="s">
        <v>2</v>
      </c>
      <c r="C30" s="283"/>
      <c r="D30" s="312">
        <f>投入係数表!Z30</f>
        <v>1.4761085802242188E-2</v>
      </c>
      <c r="E30" s="302">
        <f t="shared" si="10"/>
        <v>1.4761085802242189</v>
      </c>
      <c r="F30" s="312">
        <f>分析係数表!C33</f>
        <v>0.99108509199615646</v>
      </c>
      <c r="G30" s="302">
        <f t="shared" si="11"/>
        <v>1.4629492080278359</v>
      </c>
      <c r="H30" s="302">
        <v>1.684974506170352</v>
      </c>
      <c r="I30" s="302">
        <f t="shared" si="2"/>
        <v>1.684974506170352</v>
      </c>
      <c r="J30" s="312">
        <f>分析係数表!G33</f>
        <v>0.4529749017181946</v>
      </c>
      <c r="K30" s="304">
        <f t="shared" si="12"/>
        <v>0.76325116133017867</v>
      </c>
      <c r="L30" s="49"/>
      <c r="M30" s="50"/>
      <c r="N30" s="314">
        <f>分析係数表!I33</f>
        <v>7.7168799106917146E-4</v>
      </c>
      <c r="O30" s="306">
        <f t="shared" si="9"/>
        <v>6.8343029127088837E-3</v>
      </c>
      <c r="P30" s="312">
        <f>分析係数表!C33</f>
        <v>0.99108509199615646</v>
      </c>
      <c r="Q30" s="306">
        <f t="shared" si="13"/>
        <v>6.7733757309716841E-3</v>
      </c>
      <c r="R30" s="306">
        <v>4.1212592840823944E-2</v>
      </c>
      <c r="S30" s="307">
        <f t="shared" si="5"/>
        <v>1.7261870990111761</v>
      </c>
      <c r="T30" s="312">
        <f>分析係数表!F33</f>
        <v>0.63278689994307047</v>
      </c>
      <c r="U30" s="309">
        <f t="shared" si="6"/>
        <v>1.0923085831050041</v>
      </c>
      <c r="V30" s="316">
        <f>分析係数表!D33</f>
        <v>8.7702783269007503E-2</v>
      </c>
      <c r="W30" s="287">
        <f t="shared" si="7"/>
        <v>0</v>
      </c>
      <c r="X30" s="312">
        <f>分析係数表!E33</f>
        <v>8.4336323251883824E-2</v>
      </c>
      <c r="Y30" s="288">
        <f t="shared" si="8"/>
        <v>0</v>
      </c>
    </row>
    <row r="31" spans="1:25">
      <c r="A31" s="278">
        <v>27</v>
      </c>
      <c r="B31" s="268" t="s">
        <v>65</v>
      </c>
      <c r="C31" s="283"/>
      <c r="D31" s="312">
        <f>投入係数表!Z31</f>
        <v>6.2429078385583892E-3</v>
      </c>
      <c r="E31" s="302">
        <f t="shared" si="10"/>
        <v>0.62429078385583892</v>
      </c>
      <c r="F31" s="312">
        <f>分析係数表!C34</f>
        <v>0.24606089914510665</v>
      </c>
      <c r="G31" s="302">
        <f t="shared" si="11"/>
        <v>0.15361355160357115</v>
      </c>
      <c r="H31" s="302">
        <v>0.28846936417364266</v>
      </c>
      <c r="I31" s="302">
        <f t="shared" si="2"/>
        <v>0.28846936417364266</v>
      </c>
      <c r="J31" s="312">
        <f>分析係数表!G34</f>
        <v>0.43749758717185111</v>
      </c>
      <c r="K31" s="304">
        <f t="shared" si="12"/>
        <v>0.1262046507989667</v>
      </c>
      <c r="L31" s="49"/>
      <c r="M31" s="50"/>
      <c r="N31" s="314">
        <f>分析係数表!I34</f>
        <v>0.137069350800852</v>
      </c>
      <c r="O31" s="306">
        <f t="shared" si="9"/>
        <v>1.2139277457505613</v>
      </c>
      <c r="P31" s="312">
        <f>分析係数表!C34</f>
        <v>0.24606089914510665</v>
      </c>
      <c r="Q31" s="306">
        <f t="shared" si="13"/>
        <v>0.29870015261657551</v>
      </c>
      <c r="R31" s="306">
        <v>0.33228182583291532</v>
      </c>
      <c r="S31" s="307">
        <f t="shared" si="5"/>
        <v>0.62075119000655798</v>
      </c>
      <c r="T31" s="312">
        <f>分析係数表!F34</f>
        <v>0.68044247766447119</v>
      </c>
      <c r="U31" s="309">
        <f t="shared" si="6"/>
        <v>0.42238547774123125</v>
      </c>
      <c r="V31" s="316">
        <f>分析係数表!D34</f>
        <v>0.15389009392691583</v>
      </c>
      <c r="W31" s="287">
        <f t="shared" si="7"/>
        <v>0</v>
      </c>
      <c r="X31" s="312">
        <f>分析係数表!E34</f>
        <v>0.1433320704064108</v>
      </c>
      <c r="Y31" s="288">
        <f t="shared" si="8"/>
        <v>0</v>
      </c>
    </row>
    <row r="32" spans="1:25">
      <c r="A32" s="278">
        <v>28</v>
      </c>
      <c r="B32" s="268" t="s">
        <v>66</v>
      </c>
      <c r="C32" s="283"/>
      <c r="D32" s="312">
        <f>投入係数表!Z32</f>
        <v>1.8037474782422781E-2</v>
      </c>
      <c r="E32" s="302">
        <f t="shared" si="10"/>
        <v>1.803747478242278</v>
      </c>
      <c r="F32" s="312">
        <f>分析係数表!C35</f>
        <v>0.75377646979277246</v>
      </c>
      <c r="G32" s="302">
        <f t="shared" si="11"/>
        <v>1.3596224065470799</v>
      </c>
      <c r="H32" s="302">
        <v>1.9111527630454064</v>
      </c>
      <c r="I32" s="302">
        <f t="shared" si="2"/>
        <v>1.9111527630454064</v>
      </c>
      <c r="J32" s="312">
        <f>分析係数表!G35</f>
        <v>0.30282397072447498</v>
      </c>
      <c r="K32" s="304">
        <f t="shared" si="12"/>
        <v>0.5787428683664616</v>
      </c>
      <c r="L32" s="49"/>
      <c r="M32" s="50"/>
      <c r="N32" s="314">
        <f>分析係数表!I35</f>
        <v>5.7629969222324183E-2</v>
      </c>
      <c r="O32" s="306">
        <f t="shared" si="9"/>
        <v>0.51038848741155174</v>
      </c>
      <c r="P32" s="312">
        <f>分析係数表!C35</f>
        <v>0.75377646979277246</v>
      </c>
      <c r="Q32" s="306">
        <f t="shared" si="13"/>
        <v>0.38471883226395237</v>
      </c>
      <c r="R32" s="306">
        <v>0.5966985664411153</v>
      </c>
      <c r="S32" s="307">
        <f t="shared" si="5"/>
        <v>2.5078513294865217</v>
      </c>
      <c r="T32" s="312">
        <f>分析係数表!F35</f>
        <v>0.60548890850388704</v>
      </c>
      <c r="U32" s="309">
        <f t="shared" si="6"/>
        <v>1.518476164180816</v>
      </c>
      <c r="V32" s="316">
        <f>分析係数表!D35</f>
        <v>4.0363234612300396E-2</v>
      </c>
      <c r="W32" s="287">
        <f t="shared" si="7"/>
        <v>0</v>
      </c>
      <c r="X32" s="312">
        <f>分析係数表!E35</f>
        <v>3.9154079363329694E-2</v>
      </c>
      <c r="Y32" s="288">
        <f t="shared" si="8"/>
        <v>0</v>
      </c>
    </row>
    <row r="33" spans="1:25">
      <c r="A33" s="278">
        <v>29</v>
      </c>
      <c r="B33" s="268" t="s">
        <v>93</v>
      </c>
      <c r="C33" s="283"/>
      <c r="D33" s="312">
        <f>投入係数表!Z33</f>
        <v>8.29281787509995E-3</v>
      </c>
      <c r="E33" s="302">
        <f t="shared" si="10"/>
        <v>0.82928178750999504</v>
      </c>
      <c r="F33" s="312">
        <f>分析係数表!C36</f>
        <v>0.99118010215945485</v>
      </c>
      <c r="G33" s="302">
        <f t="shared" si="11"/>
        <v>0.82196760686313219</v>
      </c>
      <c r="H33" s="302">
        <v>1.235031482120345</v>
      </c>
      <c r="I33" s="302">
        <f t="shared" si="2"/>
        <v>1.235031482120345</v>
      </c>
      <c r="J33" s="312">
        <f>分析係数表!G36</f>
        <v>5.8650173764370726E-2</v>
      </c>
      <c r="K33" s="304">
        <f t="shared" si="12"/>
        <v>7.2434811030826551E-2</v>
      </c>
      <c r="L33" s="49"/>
      <c r="M33" s="50"/>
      <c r="N33" s="314">
        <f>分析係数表!I36</f>
        <v>0.2375179181177472</v>
      </c>
      <c r="O33" s="306">
        <f t="shared" si="9"/>
        <v>2.1035307253695046</v>
      </c>
      <c r="P33" s="312">
        <f>分析係数表!C36</f>
        <v>0.99118010215945485</v>
      </c>
      <c r="Q33" s="306">
        <f t="shared" si="13"/>
        <v>2.0849777992672975</v>
      </c>
      <c r="R33" s="306">
        <v>2.2795583213652444</v>
      </c>
      <c r="S33" s="307">
        <f t="shared" si="5"/>
        <v>3.5145898034855891</v>
      </c>
      <c r="T33" s="312">
        <f>分析係数表!F36</f>
        <v>0.81306518983088305</v>
      </c>
      <c r="U33" s="309">
        <f t="shared" si="6"/>
        <v>2.8575906257486965</v>
      </c>
      <c r="V33" s="316">
        <f>分析係数表!D36</f>
        <v>1.5774342104513773E-2</v>
      </c>
      <c r="W33" s="287">
        <f t="shared" si="7"/>
        <v>0</v>
      </c>
      <c r="X33" s="312">
        <f>分析係数表!E36</f>
        <v>1.3229670821596217E-2</v>
      </c>
      <c r="Y33" s="288">
        <f t="shared" si="8"/>
        <v>0</v>
      </c>
    </row>
    <row r="34" spans="1:25">
      <c r="A34" s="278">
        <v>30</v>
      </c>
      <c r="B34" s="268" t="s">
        <v>94</v>
      </c>
      <c r="C34" s="283"/>
      <c r="D34" s="312">
        <f>投入係数表!Z34</f>
        <v>3.3923916411631762E-2</v>
      </c>
      <c r="E34" s="302">
        <f t="shared" si="10"/>
        <v>3.3923916411631763</v>
      </c>
      <c r="F34" s="312">
        <f>分析係数表!C37</f>
        <v>0.58105140483022077</v>
      </c>
      <c r="G34" s="302">
        <f t="shared" si="11"/>
        <v>1.9711539288321618</v>
      </c>
      <c r="H34" s="302">
        <v>2.5805982302712618</v>
      </c>
      <c r="I34" s="302">
        <f t="shared" si="2"/>
        <v>2.5805982302712618</v>
      </c>
      <c r="J34" s="312">
        <f>分析係数表!G37</f>
        <v>0.40235165952905672</v>
      </c>
      <c r="K34" s="304">
        <f t="shared" si="12"/>
        <v>1.0383079805273889</v>
      </c>
      <c r="L34" s="49"/>
      <c r="M34" s="50"/>
      <c r="N34" s="314">
        <f>分析係数表!I37</f>
        <v>4.2719417558337268E-2</v>
      </c>
      <c r="O34" s="306">
        <f t="shared" si="9"/>
        <v>0.37833611929565636</v>
      </c>
      <c r="P34" s="312">
        <f>分析係数表!C37</f>
        <v>0.58105140483022077</v>
      </c>
      <c r="Q34" s="306">
        <f t="shared" si="13"/>
        <v>0.21983273361475514</v>
      </c>
      <c r="R34" s="306">
        <v>0.2968529690087795</v>
      </c>
      <c r="S34" s="307">
        <f t="shared" si="5"/>
        <v>2.8774511992800411</v>
      </c>
      <c r="T34" s="312">
        <f>分析係数表!F37</f>
        <v>0.63403708963374472</v>
      </c>
      <c r="U34" s="309">
        <f t="shared" si="6"/>
        <v>1.8244107839546457</v>
      </c>
      <c r="V34" s="316">
        <f>分析係数表!D37</f>
        <v>7.9200513574427991E-2</v>
      </c>
      <c r="W34" s="287">
        <f t="shared" si="7"/>
        <v>0</v>
      </c>
      <c r="X34" s="312">
        <f>分析係数表!E37</f>
        <v>7.3600662533244779E-2</v>
      </c>
      <c r="Y34" s="288">
        <f t="shared" si="8"/>
        <v>0</v>
      </c>
    </row>
    <row r="35" spans="1:25">
      <c r="A35" s="278">
        <v>31</v>
      </c>
      <c r="B35" s="268" t="s">
        <v>95</v>
      </c>
      <c r="C35" s="283"/>
      <c r="D35" s="312">
        <f>投入係数表!Z35</f>
        <v>1.2022816264353163E-2</v>
      </c>
      <c r="E35" s="302">
        <f t="shared" si="10"/>
        <v>1.2022816264353162</v>
      </c>
      <c r="F35" s="312">
        <f>分析係数表!C38</f>
        <v>0.47456671407271833</v>
      </c>
      <c r="G35" s="302">
        <f t="shared" si="11"/>
        <v>0.57056284084741149</v>
      </c>
      <c r="H35" s="302">
        <v>0.9567769270232962</v>
      </c>
      <c r="I35" s="302">
        <f t="shared" si="2"/>
        <v>0.9567769270232962</v>
      </c>
      <c r="J35" s="312">
        <f>分析係数表!G38</f>
        <v>0.18003386475673192</v>
      </c>
      <c r="K35" s="304">
        <f t="shared" si="12"/>
        <v>0.17225224788207366</v>
      </c>
      <c r="L35" s="49"/>
      <c r="M35" s="50"/>
      <c r="N35" s="314">
        <f>分析係数表!I38</f>
        <v>5.150358926080905E-2</v>
      </c>
      <c r="O35" s="306">
        <f t="shared" si="9"/>
        <v>0.45613140825533205</v>
      </c>
      <c r="P35" s="312">
        <f>分析係数表!C38</f>
        <v>0.47456671407271833</v>
      </c>
      <c r="Q35" s="306">
        <f t="shared" si="13"/>
        <v>0.21646478360109453</v>
      </c>
      <c r="R35" s="306">
        <v>0.30245209177366417</v>
      </c>
      <c r="S35" s="307">
        <f t="shared" si="5"/>
        <v>1.2592290187969604</v>
      </c>
      <c r="T35" s="312">
        <f>分析係数表!F38</f>
        <v>0.4997199825516766</v>
      </c>
      <c r="U35" s="309">
        <f t="shared" si="6"/>
        <v>0.62926190330178189</v>
      </c>
      <c r="V35" s="316">
        <f>分析係数表!D38</f>
        <v>3.5590827435143364E-2</v>
      </c>
      <c r="W35" s="287">
        <f t="shared" si="7"/>
        <v>0</v>
      </c>
      <c r="X35" s="312">
        <f>分析係数表!E38</f>
        <v>3.1059891839156476E-2</v>
      </c>
      <c r="Y35" s="288">
        <f t="shared" si="8"/>
        <v>0</v>
      </c>
    </row>
    <row r="36" spans="1:25">
      <c r="A36" s="278">
        <v>32</v>
      </c>
      <c r="B36" s="268" t="s">
        <v>67</v>
      </c>
      <c r="C36" s="283"/>
      <c r="D36" s="312">
        <f>投入係数表!Z36</f>
        <v>0</v>
      </c>
      <c r="E36" s="302">
        <f t="shared" si="10"/>
        <v>0</v>
      </c>
      <c r="F36" s="312">
        <f>分析係数表!C39</f>
        <v>1</v>
      </c>
      <c r="G36" s="302">
        <f t="shared" si="11"/>
        <v>0</v>
      </c>
      <c r="H36" s="302">
        <v>3.0689850065658053E-2</v>
      </c>
      <c r="I36" s="302">
        <f t="shared" si="2"/>
        <v>3.0689850065658053E-2</v>
      </c>
      <c r="J36" s="312">
        <f>分析係数表!G39</f>
        <v>0.33345520667958617</v>
      </c>
      <c r="K36" s="304">
        <f t="shared" si="12"/>
        <v>1.0233690296609517E-2</v>
      </c>
      <c r="L36" s="49"/>
      <c r="M36" s="50"/>
      <c r="N36" s="314">
        <f>分析係数表!I39</f>
        <v>5.0851604954235139E-3</v>
      </c>
      <c r="O36" s="306">
        <f t="shared" si="9"/>
        <v>4.5035723748032108E-2</v>
      </c>
      <c r="P36" s="312">
        <f>分析係数表!C39</f>
        <v>1</v>
      </c>
      <c r="Q36" s="306">
        <f t="shared" si="13"/>
        <v>4.5035723748032108E-2</v>
      </c>
      <c r="R36" s="306">
        <v>4.7075143046264964E-2</v>
      </c>
      <c r="S36" s="307">
        <f t="shared" si="5"/>
        <v>7.7764993111923017E-2</v>
      </c>
      <c r="T36" s="312">
        <f>分析係数表!F39</f>
        <v>0.70859596344355691</v>
      </c>
      <c r="U36" s="309">
        <f t="shared" si="6"/>
        <v>5.510396021632466E-2</v>
      </c>
      <c r="V36" s="316">
        <f>分析係数表!D39</f>
        <v>4.8027598057070089E-2</v>
      </c>
      <c r="W36" s="287">
        <f t="shared" si="7"/>
        <v>0</v>
      </c>
      <c r="X36" s="312">
        <f>分析係数表!E39</f>
        <v>4.8027598057070089E-2</v>
      </c>
      <c r="Y36" s="288">
        <f t="shared" si="8"/>
        <v>0</v>
      </c>
    </row>
    <row r="37" spans="1:25">
      <c r="A37" s="278">
        <v>33</v>
      </c>
      <c r="B37" s="268" t="s">
        <v>96</v>
      </c>
      <c r="C37" s="283"/>
      <c r="D37" s="312">
        <f>投入係数表!Z37</f>
        <v>1.1961420086373587E-3</v>
      </c>
      <c r="E37" s="302">
        <f t="shared" si="10"/>
        <v>0.11961420086373586</v>
      </c>
      <c r="F37" s="312">
        <f>分析係数表!C40</f>
        <v>0.78927678494152065</v>
      </c>
      <c r="G37" s="302">
        <f t="shared" si="11"/>
        <v>9.4408711891078703E-2</v>
      </c>
      <c r="H37" s="302">
        <v>0.1252980892884224</v>
      </c>
      <c r="I37" s="302">
        <f t="shared" si="2"/>
        <v>0.1252980892884224</v>
      </c>
      <c r="J37" s="312">
        <f>分析係数表!G40</f>
        <v>0.52314226927728547</v>
      </c>
      <c r="K37" s="304">
        <f t="shared" si="12"/>
        <v>6.5548726766453222E-2</v>
      </c>
      <c r="L37" s="49"/>
      <c r="M37" s="50"/>
      <c r="N37" s="314">
        <f>分析係数表!I40</f>
        <v>3.428475595158087E-2</v>
      </c>
      <c r="O37" s="306">
        <f t="shared" si="9"/>
        <v>0.30363619775495432</v>
      </c>
      <c r="P37" s="312">
        <f>分析係数表!C40</f>
        <v>0.78927678494152065</v>
      </c>
      <c r="Q37" s="306">
        <f t="shared" si="13"/>
        <v>0.23965300195589812</v>
      </c>
      <c r="R37" s="306">
        <v>0.24461648936830047</v>
      </c>
      <c r="S37" s="307">
        <f t="shared" si="5"/>
        <v>0.36991457865672284</v>
      </c>
      <c r="T37" s="312">
        <f>分析係数表!F40</f>
        <v>0.70623799726049996</v>
      </c>
      <c r="U37" s="309">
        <f t="shared" si="6"/>
        <v>0.26124773118798561</v>
      </c>
      <c r="V37" s="316">
        <f>分析係数表!D40</f>
        <v>9.0697433955161888E-2</v>
      </c>
      <c r="W37" s="287">
        <f t="shared" si="7"/>
        <v>0</v>
      </c>
      <c r="X37" s="312">
        <f>分析係数表!E40</f>
        <v>9.0562666353757981E-2</v>
      </c>
      <c r="Y37" s="288">
        <f t="shared" si="8"/>
        <v>0</v>
      </c>
    </row>
    <row r="38" spans="1:25">
      <c r="A38" s="278">
        <v>34</v>
      </c>
      <c r="B38" s="268" t="s">
        <v>97</v>
      </c>
      <c r="C38" s="283"/>
      <c r="D38" s="312">
        <f>投入係数表!Z38</f>
        <v>7.2230797623028907E-7</v>
      </c>
      <c r="E38" s="302">
        <f t="shared" si="10"/>
        <v>7.2230797623028909E-5</v>
      </c>
      <c r="F38" s="312">
        <f>分析係数表!C41</f>
        <v>0.99594790611943085</v>
      </c>
      <c r="G38" s="302">
        <f t="shared" si="11"/>
        <v>7.1938111649992001E-5</v>
      </c>
      <c r="H38" s="302">
        <v>4.2365403631771659E-3</v>
      </c>
      <c r="I38" s="302">
        <f t="shared" si="2"/>
        <v>4.2365403631771659E-3</v>
      </c>
      <c r="J38" s="312">
        <f>分析係数表!G41</f>
        <v>0.50896339569449323</v>
      </c>
      <c r="K38" s="304">
        <f t="shared" si="12"/>
        <v>2.1562439692394317E-3</v>
      </c>
      <c r="L38" s="49"/>
      <c r="M38" s="50"/>
      <c r="N38" s="314">
        <f>分析係数表!I41</f>
        <v>5.504775199299148E-2</v>
      </c>
      <c r="O38" s="306">
        <f t="shared" si="9"/>
        <v>0.48751958840584769</v>
      </c>
      <c r="P38" s="312">
        <f>分析係数表!C41</f>
        <v>0.99594790611943085</v>
      </c>
      <c r="Q38" s="306">
        <f t="shared" si="13"/>
        <v>0.48554411326501079</v>
      </c>
      <c r="R38" s="306">
        <v>0.49349262048715503</v>
      </c>
      <c r="S38" s="307">
        <f t="shared" si="5"/>
        <v>0.4977291608503322</v>
      </c>
      <c r="T38" s="312">
        <f>分析係数表!F41</f>
        <v>0.58132099287543681</v>
      </c>
      <c r="U38" s="309">
        <f t="shared" si="6"/>
        <v>0.28934040996857313</v>
      </c>
      <c r="V38" s="316">
        <f>分析係数表!D41</f>
        <v>0.12149342216939719</v>
      </c>
      <c r="W38" s="287">
        <f t="shared" si="7"/>
        <v>0</v>
      </c>
      <c r="X38" s="312">
        <f>分析係数表!E41</f>
        <v>0.11755967401821014</v>
      </c>
      <c r="Y38" s="288">
        <f t="shared" si="8"/>
        <v>0</v>
      </c>
    </row>
    <row r="39" spans="1:25">
      <c r="A39" s="278">
        <v>35</v>
      </c>
      <c r="B39" s="268" t="s">
        <v>3</v>
      </c>
      <c r="C39" s="283"/>
      <c r="D39" s="312">
        <f>投入係数表!Z39</f>
        <v>2.1914823998826971E-3</v>
      </c>
      <c r="E39" s="302">
        <f>$C$28*D39</f>
        <v>0.21914823998826971</v>
      </c>
      <c r="F39" s="312">
        <f>分析係数表!C42</f>
        <v>0.9655414908579466</v>
      </c>
      <c r="G39" s="302">
        <f>E39*F39</f>
        <v>0.21159671835716901</v>
      </c>
      <c r="H39" s="302">
        <v>0.26598656838778262</v>
      </c>
      <c r="I39" s="302">
        <f>C39+H39</f>
        <v>0.26598656838778262</v>
      </c>
      <c r="J39" s="312">
        <f>分析係数表!G42</f>
        <v>0.53299358903562055</v>
      </c>
      <c r="K39" s="304">
        <f>I39*J39</f>
        <v>0.14176913572027278</v>
      </c>
      <c r="L39" s="49"/>
      <c r="M39" s="50"/>
      <c r="N39" s="314">
        <f>分析係数表!I42</f>
        <v>1.3420289237220641E-2</v>
      </c>
      <c r="O39" s="306">
        <f t="shared" si="9"/>
        <v>0.11885415204693965</v>
      </c>
      <c r="P39" s="312">
        <f>分析係数表!C42</f>
        <v>0.9655414908579466</v>
      </c>
      <c r="Q39" s="306">
        <f>O39*P39</f>
        <v>0.11475861516205918</v>
      </c>
      <c r="R39" s="306">
        <v>0.12332571596082659</v>
      </c>
      <c r="S39" s="307">
        <f>I39+R39</f>
        <v>0.38931228434860921</v>
      </c>
      <c r="T39" s="312">
        <f>分析係数表!F42</f>
        <v>0.58706867988829459</v>
      </c>
      <c r="U39" s="309">
        <f>S39*T39</f>
        <v>0.22855304883683439</v>
      </c>
      <c r="V39" s="316">
        <f>分析係数表!D42</f>
        <v>0.12536880137580664</v>
      </c>
      <c r="W39" s="287">
        <f>ROUND(S39*V39,0)</f>
        <v>0</v>
      </c>
      <c r="X39" s="312">
        <f>分析係数表!E42</f>
        <v>0.11770088827882173</v>
      </c>
      <c r="Y39" s="288">
        <f>ROUND(S39*X39,0)</f>
        <v>0</v>
      </c>
    </row>
    <row r="40" spans="1:25">
      <c r="A40" s="278">
        <v>36</v>
      </c>
      <c r="B40" s="268" t="s">
        <v>98</v>
      </c>
      <c r="C40" s="283"/>
      <c r="D40" s="312">
        <f>投入係数表!Z40</f>
        <v>6.7544463473246802E-2</v>
      </c>
      <c r="E40" s="302">
        <f>$C$28*D40</f>
        <v>6.7544463473246799</v>
      </c>
      <c r="F40" s="312">
        <f>分析係数表!C43</f>
        <v>0.68354347123018677</v>
      </c>
      <c r="G40" s="302">
        <f>E40*F40</f>
        <v>4.6169577024883672</v>
      </c>
      <c r="H40" s="302">
        <v>6.7289693751644286</v>
      </c>
      <c r="I40" s="302">
        <f>C40+H40</f>
        <v>6.7289693751644286</v>
      </c>
      <c r="J40" s="312">
        <f>分析係数表!G43</f>
        <v>0.37257380440005849</v>
      </c>
      <c r="K40" s="304">
        <f>I40*J40</f>
        <v>2.5070377197964957</v>
      </c>
      <c r="L40" s="49"/>
      <c r="M40" s="50"/>
      <c r="N40" s="314">
        <f>分析係数表!I43</f>
        <v>1.4147055315786071E-2</v>
      </c>
      <c r="O40" s="306">
        <f t="shared" si="9"/>
        <v>0.12529061287706875</v>
      </c>
      <c r="P40" s="312">
        <f>分析係数表!C43</f>
        <v>0.68354347123018677</v>
      </c>
      <c r="Q40" s="306">
        <f>O40*P40</f>
        <v>8.5641580438549109E-2</v>
      </c>
      <c r="R40" s="306">
        <v>0.40503662073490154</v>
      </c>
      <c r="S40" s="307">
        <f>I40+R40</f>
        <v>7.1340059958993303</v>
      </c>
      <c r="T40" s="312">
        <f>分析係数表!F43</f>
        <v>0.62240825035949521</v>
      </c>
      <c r="U40" s="309">
        <f>S40*T40</f>
        <v>4.4402641899618507</v>
      </c>
      <c r="V40" s="316">
        <f>分析係数表!D43</f>
        <v>0.13048156468325811</v>
      </c>
      <c r="W40" s="287">
        <f>ROUND(S40*V40,0)</f>
        <v>1</v>
      </c>
      <c r="X40" s="312">
        <f>分析係数表!E43</f>
        <v>0.11291103502841897</v>
      </c>
      <c r="Y40" s="288">
        <f>ROUND(S40*X40,0)</f>
        <v>1</v>
      </c>
    </row>
    <row r="41" spans="1:25">
      <c r="A41" s="278">
        <v>37</v>
      </c>
      <c r="B41" s="268" t="s">
        <v>99</v>
      </c>
      <c r="C41" s="283"/>
      <c r="D41" s="312">
        <f>投入係数表!Z41</f>
        <v>9.6789268814858744E-5</v>
      </c>
      <c r="E41" s="302">
        <f>$C$28*D41</f>
        <v>9.6789268814858748E-3</v>
      </c>
      <c r="F41" s="312">
        <f>分析係数表!C44</f>
        <v>0.55987382763194615</v>
      </c>
      <c r="G41" s="302">
        <f>E41*F41</f>
        <v>5.4189778405072326E-3</v>
      </c>
      <c r="H41" s="302">
        <v>1.9923343834490067E-2</v>
      </c>
      <c r="I41" s="302">
        <f>C41+H41</f>
        <v>1.9923343834490067E-2</v>
      </c>
      <c r="J41" s="312">
        <f>分析係数表!G44</f>
        <v>0.32381925449611038</v>
      </c>
      <c r="K41" s="304">
        <f>I41*J41</f>
        <v>6.4515623475542502E-3</v>
      </c>
      <c r="L41" s="49"/>
      <c r="M41" s="50"/>
      <c r="N41" s="314">
        <f>分析係数表!I44</f>
        <v>0.11509284654657072</v>
      </c>
      <c r="O41" s="306">
        <f t="shared" si="9"/>
        <v>1.0192971582924097</v>
      </c>
      <c r="P41" s="312">
        <f>分析係数表!C44</f>
        <v>0.55987382763194615</v>
      </c>
      <c r="Q41" s="306">
        <f>O41*P41</f>
        <v>0.57067780150753711</v>
      </c>
      <c r="R41" s="306">
        <v>0.58602376337131123</v>
      </c>
      <c r="S41" s="307">
        <f>I41+R41</f>
        <v>0.60594710720580125</v>
      </c>
      <c r="T41" s="312">
        <f>分析係数表!F44</f>
        <v>0.5344179716450459</v>
      </c>
      <c r="U41" s="309">
        <f>S41*T41</f>
        <v>0.3238290239571075</v>
      </c>
      <c r="V41" s="316">
        <f>分析係数表!D44</f>
        <v>0.19836337849438287</v>
      </c>
      <c r="W41" s="287">
        <f>ROUND(S41*V41,0)</f>
        <v>0</v>
      </c>
      <c r="X41" s="312">
        <f>分析係数表!E44</f>
        <v>0.16230318686650563</v>
      </c>
      <c r="Y41" s="288">
        <f>ROUND(S41*X41,0)</f>
        <v>0</v>
      </c>
    </row>
    <row r="42" spans="1:25">
      <c r="A42" s="278">
        <v>38</v>
      </c>
      <c r="B42" s="268" t="s">
        <v>4</v>
      </c>
      <c r="C42" s="283"/>
      <c r="D42" s="312">
        <f>投入係数表!Z42</f>
        <v>5.4895406193501972E-5</v>
      </c>
      <c r="E42" s="302">
        <f>$C$28*D42</f>
        <v>5.4895406193501972E-3</v>
      </c>
      <c r="F42" s="312">
        <f>分析係数表!C45</f>
        <v>1</v>
      </c>
      <c r="G42" s="302">
        <f>E42*F42</f>
        <v>5.4895406193501972E-3</v>
      </c>
      <c r="H42" s="302">
        <v>4.2964706542451936E-2</v>
      </c>
      <c r="I42" s="302">
        <f>C42+H42</f>
        <v>4.2964706542451936E-2</v>
      </c>
      <c r="J42" s="312">
        <f>分析係数表!G45</f>
        <v>0</v>
      </c>
      <c r="K42" s="304">
        <f>I42*J42</f>
        <v>0</v>
      </c>
      <c r="L42" s="49"/>
      <c r="M42" s="50"/>
      <c r="N42" s="314">
        <f>分析係数表!I45</f>
        <v>0</v>
      </c>
      <c r="O42" s="306">
        <f t="shared" si="9"/>
        <v>0</v>
      </c>
      <c r="P42" s="312">
        <f>分析係数表!C45</f>
        <v>1</v>
      </c>
      <c r="Q42" s="306">
        <f>O42*P42</f>
        <v>0</v>
      </c>
      <c r="R42" s="306">
        <v>1.0004821409458331E-2</v>
      </c>
      <c r="S42" s="307">
        <f>I42+R42</f>
        <v>5.2969527951910268E-2</v>
      </c>
      <c r="T42" s="312">
        <f>分析係数表!F45</f>
        <v>0</v>
      </c>
      <c r="U42" s="309">
        <f>S42*T42</f>
        <v>0</v>
      </c>
      <c r="V42" s="316">
        <f>分析係数表!D45</f>
        <v>0</v>
      </c>
      <c r="W42" s="287">
        <f>ROUND(S42*V42,0)</f>
        <v>0</v>
      </c>
      <c r="X42" s="312">
        <f>分析係数表!E45</f>
        <v>0</v>
      </c>
      <c r="Y42" s="288">
        <f>ROUND(S42*X42,0)</f>
        <v>0</v>
      </c>
    </row>
    <row r="43" spans="1:25">
      <c r="A43" s="278">
        <v>39</v>
      </c>
      <c r="B43" s="268" t="s">
        <v>5</v>
      </c>
      <c r="C43" s="283"/>
      <c r="D43" s="312">
        <f>投入係数表!Z43</f>
        <v>3.082810442550874E-3</v>
      </c>
      <c r="E43" s="302">
        <f>$C$28*D43</f>
        <v>0.3082810442550874</v>
      </c>
      <c r="F43" s="312">
        <f>分析係数表!C46</f>
        <v>0.63561708735819755</v>
      </c>
      <c r="G43" s="302">
        <f>E43*F43</f>
        <v>0.19594869943716225</v>
      </c>
      <c r="H43" s="302">
        <v>0.30237409278794186</v>
      </c>
      <c r="I43" s="302">
        <f>C43+H43</f>
        <v>0.30237409278794186</v>
      </c>
      <c r="J43" s="312">
        <f>分析係数表!G46</f>
        <v>7.4261727822867345E-3</v>
      </c>
      <c r="K43" s="304">
        <f>I43*J43</f>
        <v>2.2454822579304574E-3</v>
      </c>
      <c r="L43" s="49"/>
      <c r="M43" s="50"/>
      <c r="N43" s="314">
        <f>分析係数表!I46</f>
        <v>7.1346566917706757E-6</v>
      </c>
      <c r="O43" s="306">
        <f t="shared" si="9"/>
        <v>6.3186683703848827E-5</v>
      </c>
      <c r="P43" s="312">
        <f>分析係数表!C46</f>
        <v>0.63561708735819755</v>
      </c>
      <c r="Q43" s="306">
        <f>O43*P43</f>
        <v>4.016253585566408E-5</v>
      </c>
      <c r="R43" s="306">
        <v>2.0093534468173694E-2</v>
      </c>
      <c r="S43" s="307">
        <f>I43+R43</f>
        <v>0.32246762725611555</v>
      </c>
      <c r="T43" s="312">
        <f>分析係数表!F46</f>
        <v>0.64740426293918441</v>
      </c>
      <c r="U43" s="309">
        <f>S43*T43</f>
        <v>0.20876691654549315</v>
      </c>
      <c r="V43" s="316">
        <f>分析係数表!D46</f>
        <v>3.6867524451068895E-3</v>
      </c>
      <c r="W43" s="287">
        <f>ROUND(S43*V43,0)</f>
        <v>0</v>
      </c>
      <c r="X43" s="312">
        <f>分析係数表!E46</f>
        <v>3.6024838177901608E-3</v>
      </c>
      <c r="Y43" s="288">
        <f>ROUND(S43*X43,0)</f>
        <v>0</v>
      </c>
    </row>
    <row r="44" spans="1:25">
      <c r="A44" s="279">
        <v>40</v>
      </c>
      <c r="B44" s="276" t="s">
        <v>298</v>
      </c>
      <c r="C44" s="289">
        <f>SUM(C5:C43)</f>
        <v>100</v>
      </c>
      <c r="D44" s="313">
        <f>投入係数表!Z44</f>
        <v>0.59577767649414826</v>
      </c>
      <c r="E44" s="303">
        <f>SUM(E5:E43)</f>
        <v>59.577767649414831</v>
      </c>
      <c r="F44" s="313">
        <f>分析係数表!C47</f>
        <v>0.59941121331825653</v>
      </c>
      <c r="G44" s="303">
        <f>SUM(G5:G43)</f>
        <v>24.877856135623521</v>
      </c>
      <c r="H44" s="303">
        <f>SUM(H5:H43)</f>
        <v>32.159143284736139</v>
      </c>
      <c r="I44" s="303">
        <f>SUM(I5:I43)</f>
        <v>132.15914328473613</v>
      </c>
      <c r="J44" s="313">
        <f>分析係数表!G47</f>
        <v>0.26745444124294698</v>
      </c>
      <c r="K44" s="305">
        <f>SUM(K5:K43)</f>
        <v>14.638517874442236</v>
      </c>
      <c r="L44" s="318">
        <f>'データ入力（最終需要額等）'!$H$32</f>
        <v>0.60499999999999998</v>
      </c>
      <c r="M44" s="303">
        <f>K44*L44</f>
        <v>8.856303314037552</v>
      </c>
      <c r="N44" s="315">
        <f>分析係数表!I47</f>
        <v>1</v>
      </c>
      <c r="O44" s="303">
        <f>SUM(O5:O43)</f>
        <v>8.8563033140375502</v>
      </c>
      <c r="P44" s="313">
        <f>分析係数表!C47</f>
        <v>0.59941121331825653</v>
      </c>
      <c r="Q44" s="303">
        <f>SUM(Q5:Q43)</f>
        <v>5.5091094947615371</v>
      </c>
      <c r="R44" s="303">
        <f>SUM(R7:R43)</f>
        <v>6.8547546555347596</v>
      </c>
      <c r="S44" s="308">
        <f>SUM(S5:S43)</f>
        <v>139.0425777460043</v>
      </c>
      <c r="T44" s="313">
        <f>分析係数表!F47</f>
        <v>0.52032812004185636</v>
      </c>
      <c r="U44" s="310">
        <f>SUM(U5:U43)</f>
        <v>61.008708401154259</v>
      </c>
      <c r="V44" s="317">
        <f>分析係数表!D47</f>
        <v>6.7043132898265148E-2</v>
      </c>
      <c r="W44" s="290">
        <f>SUM(W5:W43)</f>
        <v>1</v>
      </c>
      <c r="X44" s="313">
        <f>分析係数表!E47</f>
        <v>6.0489972943054145E-2</v>
      </c>
      <c r="Y44" s="291">
        <f>SUM(Y5:Y43)</f>
        <v>1</v>
      </c>
    </row>
    <row r="45" spans="1:25">
      <c r="B45" s="292" t="s">
        <v>299</v>
      </c>
      <c r="C45" s="104" t="s">
        <v>300</v>
      </c>
      <c r="D45" s="104" t="s">
        <v>301</v>
      </c>
      <c r="E45" s="104"/>
      <c r="F45" s="104" t="s">
        <v>131</v>
      </c>
      <c r="G45" s="104"/>
      <c r="H45" s="104" t="s">
        <v>302</v>
      </c>
      <c r="I45" s="104"/>
      <c r="J45" s="104" t="s">
        <v>131</v>
      </c>
      <c r="K45" s="104"/>
      <c r="L45" s="104" t="s">
        <v>300</v>
      </c>
      <c r="M45" s="104"/>
      <c r="N45" s="104" t="s">
        <v>131</v>
      </c>
      <c r="O45" s="104"/>
      <c r="P45" s="104" t="s">
        <v>131</v>
      </c>
      <c r="Q45" s="104"/>
      <c r="R45" s="104"/>
      <c r="S45" s="104" t="s">
        <v>302</v>
      </c>
      <c r="T45" s="104" t="s">
        <v>131</v>
      </c>
      <c r="U45" s="104"/>
      <c r="V45" s="104" t="s">
        <v>131</v>
      </c>
      <c r="W45" s="104"/>
      <c r="X45" s="104" t="s">
        <v>131</v>
      </c>
      <c r="Y45" s="293"/>
    </row>
    <row r="46" spans="1:25">
      <c r="B46" s="83" t="s">
        <v>303</v>
      </c>
    </row>
  </sheetData>
  <phoneticPr fontId="3"/>
  <pageMargins left="0.78740157480314965" right="0" top="0.82677165354330717" bottom="0.78740157480314965" header="0.51181102362204722" footer="0.51181102362204722"/>
  <pageSetup paperSize="9" scale="80" orientation="portrait" r:id="rId1"/>
  <headerFooter alignWithMargins="0">
    <oddFooter>&amp;C&amp;"Fj丸ゴシック体-L,標準"&amp;12- 43 -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D4DD9-C590-4236-9EA5-A71F989565D0}">
  <sheetPr>
    <tabColor rgb="FFFFFF99"/>
  </sheetPr>
  <dimension ref="A1:L53"/>
  <sheetViews>
    <sheetView workbookViewId="0"/>
  </sheetViews>
  <sheetFormatPr defaultRowHeight="13"/>
  <cols>
    <col min="1" max="1" width="3" style="52" customWidth="1"/>
    <col min="2" max="2" width="18.08203125" style="52" customWidth="1"/>
    <col min="3" max="3" width="11.6640625" style="52" customWidth="1"/>
    <col min="4" max="4" width="15.08203125" style="52" customWidth="1"/>
    <col min="5" max="5" width="3.6640625" style="52" customWidth="1"/>
    <col min="6" max="6" width="11.58203125" style="52" customWidth="1"/>
    <col min="7" max="8" width="10.83203125" style="52" customWidth="1"/>
    <col min="9" max="9" width="3.6640625" style="52" customWidth="1"/>
    <col min="10" max="10" width="8.6640625" style="52"/>
    <col min="11" max="11" width="16" style="52" customWidth="1"/>
    <col min="12" max="12" width="13.5" style="52" customWidth="1"/>
    <col min="13" max="16384" width="8.6640625" style="52"/>
  </cols>
  <sheetData>
    <row r="1" spans="1:12" ht="14">
      <c r="A1" s="255" t="s">
        <v>590</v>
      </c>
      <c r="D1" s="53"/>
      <c r="E1" s="53"/>
      <c r="F1" s="53"/>
      <c r="G1" s="53"/>
    </row>
    <row r="2" spans="1:12">
      <c r="A2" s="257"/>
      <c r="B2" s="257"/>
      <c r="C2" s="257"/>
      <c r="D2" s="53"/>
      <c r="E2" s="53"/>
      <c r="F2" s="53"/>
      <c r="G2" s="53"/>
      <c r="H2" s="53"/>
    </row>
    <row r="3" spans="1:12">
      <c r="A3" s="258" t="s">
        <v>224</v>
      </c>
      <c r="B3" s="259"/>
      <c r="C3" s="260" t="s">
        <v>421</v>
      </c>
      <c r="D3" s="53"/>
      <c r="E3" s="58"/>
      <c r="F3" s="59" t="s">
        <v>225</v>
      </c>
      <c r="G3" s="53"/>
      <c r="H3" s="53"/>
      <c r="J3" s="59" t="s">
        <v>406</v>
      </c>
    </row>
    <row r="4" spans="1:12">
      <c r="A4" s="60"/>
      <c r="B4" s="61"/>
      <c r="C4" s="62" t="s">
        <v>226</v>
      </c>
      <c r="D4" s="256" t="s">
        <v>228</v>
      </c>
      <c r="E4" s="67"/>
      <c r="F4" s="68"/>
      <c r="G4" s="69" t="s">
        <v>229</v>
      </c>
      <c r="H4" s="70"/>
      <c r="K4" s="69" t="s">
        <v>407</v>
      </c>
      <c r="L4" s="113">
        <v>23462649</v>
      </c>
    </row>
    <row r="5" spans="1:12">
      <c r="A5" s="71"/>
      <c r="B5" s="67"/>
      <c r="C5" s="72" t="s">
        <v>230</v>
      </c>
      <c r="D5" s="37" t="s">
        <v>405</v>
      </c>
      <c r="F5" s="73"/>
      <c r="G5" s="74" t="s">
        <v>236</v>
      </c>
      <c r="H5" s="75" t="s">
        <v>237</v>
      </c>
      <c r="K5" s="71" t="s">
        <v>408</v>
      </c>
      <c r="L5" s="119">
        <v>23462649</v>
      </c>
    </row>
    <row r="6" spans="1:12" ht="14">
      <c r="A6" s="273">
        <v>1</v>
      </c>
      <c r="B6" s="76" t="s">
        <v>73</v>
      </c>
      <c r="C6" s="77">
        <v>100</v>
      </c>
      <c r="D6" s="70">
        <v>1</v>
      </c>
      <c r="E6" s="80"/>
      <c r="F6" s="69" t="s">
        <v>376</v>
      </c>
      <c r="G6" s="81">
        <v>0.86799999999999999</v>
      </c>
      <c r="H6" s="82">
        <v>0.74</v>
      </c>
      <c r="K6" s="99" t="s">
        <v>409</v>
      </c>
      <c r="L6" s="204"/>
    </row>
    <row r="7" spans="1:12" ht="14">
      <c r="A7" s="274">
        <v>2</v>
      </c>
      <c r="B7" s="83" t="s">
        <v>74</v>
      </c>
      <c r="C7" s="84">
        <v>100</v>
      </c>
      <c r="D7" s="87">
        <v>2</v>
      </c>
      <c r="E7" s="80"/>
      <c r="F7" s="71" t="s">
        <v>377</v>
      </c>
      <c r="G7" s="88">
        <v>0.82200000000000006</v>
      </c>
      <c r="H7" s="89">
        <v>0.7340000000000001</v>
      </c>
      <c r="K7" s="67"/>
      <c r="L7" s="57" t="s">
        <v>421</v>
      </c>
    </row>
    <row r="8" spans="1:12" ht="14">
      <c r="A8" s="274">
        <v>3</v>
      </c>
      <c r="B8" s="83" t="s">
        <v>75</v>
      </c>
      <c r="C8" s="84">
        <v>100</v>
      </c>
      <c r="D8" s="87">
        <v>3</v>
      </c>
      <c r="E8" s="80"/>
      <c r="F8" s="71" t="s">
        <v>378</v>
      </c>
      <c r="G8" s="88">
        <v>0.91</v>
      </c>
      <c r="H8" s="89">
        <v>0.7659999999999999</v>
      </c>
      <c r="K8" s="102" t="s">
        <v>410</v>
      </c>
      <c r="L8" s="261">
        <f>L4</f>
        <v>23462649</v>
      </c>
    </row>
    <row r="9" spans="1:12" ht="14">
      <c r="A9" s="274">
        <v>4</v>
      </c>
      <c r="B9" s="83" t="s">
        <v>76</v>
      </c>
      <c r="C9" s="84">
        <v>100</v>
      </c>
      <c r="D9" s="87">
        <v>4</v>
      </c>
      <c r="E9" s="80"/>
      <c r="F9" s="71" t="s">
        <v>379</v>
      </c>
      <c r="G9" s="88">
        <v>0.80200000000000005</v>
      </c>
      <c r="H9" s="89">
        <v>0.752</v>
      </c>
    </row>
    <row r="10" spans="1:12" ht="14">
      <c r="A10" s="273">
        <v>5</v>
      </c>
      <c r="B10" s="76" t="s">
        <v>77</v>
      </c>
      <c r="C10" s="77">
        <v>100</v>
      </c>
      <c r="D10" s="70">
        <v>5</v>
      </c>
      <c r="E10" s="80"/>
      <c r="F10" s="71" t="s">
        <v>380</v>
      </c>
      <c r="G10" s="88">
        <v>0.78599999999999992</v>
      </c>
      <c r="H10" s="89">
        <v>0.73599999999999999</v>
      </c>
      <c r="J10" s="52" t="s">
        <v>764</v>
      </c>
    </row>
    <row r="11" spans="1:12" ht="14">
      <c r="A11" s="274">
        <v>6</v>
      </c>
      <c r="B11" s="83" t="s">
        <v>78</v>
      </c>
      <c r="C11" s="84">
        <v>100</v>
      </c>
      <c r="D11" s="87">
        <v>6</v>
      </c>
      <c r="E11" s="80"/>
      <c r="F11" s="71" t="s">
        <v>381</v>
      </c>
      <c r="G11" s="88">
        <v>0.69400000000000006</v>
      </c>
      <c r="H11" s="89">
        <v>0.75099999999999989</v>
      </c>
    </row>
    <row r="12" spans="1:12" ht="14">
      <c r="A12" s="274">
        <v>7</v>
      </c>
      <c r="B12" s="83" t="s">
        <v>79</v>
      </c>
      <c r="C12" s="84">
        <v>100</v>
      </c>
      <c r="D12" s="87">
        <v>7</v>
      </c>
      <c r="E12" s="80"/>
      <c r="F12" s="71" t="s">
        <v>382</v>
      </c>
      <c r="G12" s="88">
        <v>0.66299999999999992</v>
      </c>
      <c r="H12" s="89">
        <v>0.73499999999999999</v>
      </c>
    </row>
    <row r="13" spans="1:12" ht="14">
      <c r="A13" s="274">
        <v>8</v>
      </c>
      <c r="B13" s="83" t="s">
        <v>80</v>
      </c>
      <c r="C13" s="84">
        <v>100</v>
      </c>
      <c r="D13" s="87">
        <v>8</v>
      </c>
      <c r="E13" s="80"/>
      <c r="F13" s="71" t="s">
        <v>383</v>
      </c>
      <c r="G13" s="90">
        <v>0.66</v>
      </c>
      <c r="H13" s="91">
        <v>0.72199999999999998</v>
      </c>
    </row>
    <row r="14" spans="1:12" ht="14">
      <c r="A14" s="274">
        <v>9</v>
      </c>
      <c r="B14" s="83" t="s">
        <v>81</v>
      </c>
      <c r="C14" s="84">
        <v>100</v>
      </c>
      <c r="D14" s="87">
        <v>9</v>
      </c>
      <c r="E14" s="80"/>
      <c r="F14" s="71" t="s">
        <v>384</v>
      </c>
      <c r="G14" s="90">
        <v>0.69299999999999995</v>
      </c>
      <c r="H14" s="91">
        <v>0.7390000000000001</v>
      </c>
    </row>
    <row r="15" spans="1:12" ht="14">
      <c r="A15" s="274">
        <v>10</v>
      </c>
      <c r="B15" s="83" t="s">
        <v>82</v>
      </c>
      <c r="C15" s="84">
        <v>100</v>
      </c>
      <c r="D15" s="87">
        <v>10</v>
      </c>
      <c r="E15" s="80"/>
      <c r="F15" s="71" t="s">
        <v>385</v>
      </c>
      <c r="G15" s="90">
        <v>0.75800000000000001</v>
      </c>
      <c r="H15" s="91">
        <v>0.74199999999999999</v>
      </c>
    </row>
    <row r="16" spans="1:12" ht="14">
      <c r="A16" s="274">
        <v>11</v>
      </c>
      <c r="B16" s="83" t="s">
        <v>83</v>
      </c>
      <c r="C16" s="84">
        <v>100</v>
      </c>
      <c r="D16" s="87">
        <v>11</v>
      </c>
      <c r="E16" s="80"/>
      <c r="F16" s="71" t="s">
        <v>386</v>
      </c>
      <c r="G16" s="90">
        <v>0.752</v>
      </c>
      <c r="H16" s="91">
        <v>0.72199999999999998</v>
      </c>
    </row>
    <row r="17" spans="1:8" ht="14">
      <c r="A17" s="274">
        <v>12</v>
      </c>
      <c r="B17" s="83" t="s">
        <v>84</v>
      </c>
      <c r="C17" s="84">
        <v>100</v>
      </c>
      <c r="D17" s="87">
        <v>12</v>
      </c>
      <c r="E17" s="80"/>
      <c r="F17" s="71" t="s">
        <v>387</v>
      </c>
      <c r="G17" s="90">
        <v>0.71900000000000008</v>
      </c>
      <c r="H17" s="91">
        <v>0.74400000000000011</v>
      </c>
    </row>
    <row r="18" spans="1:8" ht="14">
      <c r="A18" s="274">
        <v>13</v>
      </c>
      <c r="B18" s="83" t="s">
        <v>85</v>
      </c>
      <c r="C18" s="84">
        <v>100</v>
      </c>
      <c r="D18" s="87">
        <v>13</v>
      </c>
      <c r="E18" s="80"/>
      <c r="F18" s="71" t="s">
        <v>388</v>
      </c>
      <c r="G18" s="92">
        <v>0.82599999999999996</v>
      </c>
      <c r="H18" s="93">
        <v>0.75</v>
      </c>
    </row>
    <row r="19" spans="1:8" ht="14">
      <c r="A19" s="274">
        <v>14</v>
      </c>
      <c r="B19" s="83" t="s">
        <v>86</v>
      </c>
      <c r="C19" s="84">
        <v>100</v>
      </c>
      <c r="D19" s="87">
        <v>14</v>
      </c>
      <c r="E19" s="80"/>
      <c r="F19" s="71" t="s">
        <v>389</v>
      </c>
      <c r="G19" s="92">
        <v>0.84400000000000008</v>
      </c>
      <c r="H19" s="93">
        <v>0.76200000000000001</v>
      </c>
    </row>
    <row r="20" spans="1:8" ht="14">
      <c r="A20" s="274">
        <v>15</v>
      </c>
      <c r="B20" s="83" t="s">
        <v>70</v>
      </c>
      <c r="C20" s="84">
        <v>100</v>
      </c>
      <c r="D20" s="87">
        <v>15</v>
      </c>
      <c r="E20" s="80"/>
      <c r="F20" s="71" t="s">
        <v>390</v>
      </c>
      <c r="G20" s="92">
        <v>0.94499999999999995</v>
      </c>
      <c r="H20" s="93">
        <v>0.77200000000000002</v>
      </c>
    </row>
    <row r="21" spans="1:8" ht="14">
      <c r="A21" s="274">
        <v>16</v>
      </c>
      <c r="B21" s="83" t="s">
        <v>71</v>
      </c>
      <c r="C21" s="84">
        <v>100</v>
      </c>
      <c r="D21" s="87">
        <v>16</v>
      </c>
      <c r="E21" s="80"/>
      <c r="F21" s="71" t="s">
        <v>391</v>
      </c>
      <c r="G21" s="90">
        <v>0.80799999999999994</v>
      </c>
      <c r="H21" s="91">
        <v>0.74199999999999999</v>
      </c>
    </row>
    <row r="22" spans="1:8" ht="14">
      <c r="A22" s="274">
        <v>17</v>
      </c>
      <c r="B22" s="83" t="s">
        <v>72</v>
      </c>
      <c r="C22" s="84">
        <v>100</v>
      </c>
      <c r="D22" s="87">
        <v>17</v>
      </c>
      <c r="E22" s="80"/>
      <c r="F22" s="71" t="s">
        <v>392</v>
      </c>
      <c r="G22" s="92">
        <v>0.82700000000000007</v>
      </c>
      <c r="H22" s="93">
        <v>0.69599999999999995</v>
      </c>
    </row>
    <row r="23" spans="1:8" ht="14">
      <c r="A23" s="274">
        <v>18</v>
      </c>
      <c r="B23" s="83" t="s">
        <v>87</v>
      </c>
      <c r="C23" s="84">
        <v>100</v>
      </c>
      <c r="D23" s="87">
        <v>18</v>
      </c>
      <c r="E23" s="80"/>
      <c r="F23" s="71" t="s">
        <v>393</v>
      </c>
      <c r="G23" s="92">
        <v>0.78</v>
      </c>
      <c r="H23" s="93">
        <v>0.71400000000000008</v>
      </c>
    </row>
    <row r="24" spans="1:8" ht="14">
      <c r="A24" s="274">
        <v>19</v>
      </c>
      <c r="B24" s="83" t="s">
        <v>88</v>
      </c>
      <c r="C24" s="84">
        <v>100</v>
      </c>
      <c r="D24" s="87">
        <v>19</v>
      </c>
      <c r="E24" s="80"/>
      <c r="F24" s="71" t="s">
        <v>394</v>
      </c>
      <c r="G24" s="92">
        <v>0.82799999999999996</v>
      </c>
      <c r="H24" s="93">
        <v>0.68200000000000005</v>
      </c>
    </row>
    <row r="25" spans="1:8" ht="14">
      <c r="A25" s="274">
        <v>20</v>
      </c>
      <c r="B25" s="83" t="s">
        <v>89</v>
      </c>
      <c r="C25" s="84">
        <v>100</v>
      </c>
      <c r="D25" s="87">
        <v>20</v>
      </c>
      <c r="E25" s="80"/>
      <c r="F25" s="71" t="s">
        <v>395</v>
      </c>
      <c r="G25" s="92">
        <v>0.67200000000000004</v>
      </c>
      <c r="H25" s="93">
        <v>0.67900000000000005</v>
      </c>
    </row>
    <row r="26" spans="1:8" ht="14">
      <c r="A26" s="274">
        <v>21</v>
      </c>
      <c r="B26" s="83" t="s">
        <v>90</v>
      </c>
      <c r="C26" s="84">
        <v>100</v>
      </c>
      <c r="D26" s="87">
        <v>21</v>
      </c>
      <c r="E26" s="80"/>
      <c r="F26" s="71" t="s">
        <v>396</v>
      </c>
      <c r="G26" s="92">
        <v>0.59799999999999998</v>
      </c>
      <c r="H26" s="93">
        <v>0.61099999999999999</v>
      </c>
    </row>
    <row r="27" spans="1:8" ht="14">
      <c r="A27" s="275">
        <v>22</v>
      </c>
      <c r="B27" s="94" t="s">
        <v>64</v>
      </c>
      <c r="C27" s="95">
        <v>100</v>
      </c>
      <c r="D27" s="98">
        <v>22</v>
      </c>
      <c r="E27" s="80"/>
      <c r="F27" s="71" t="s">
        <v>397</v>
      </c>
      <c r="G27" s="92">
        <v>0.71299999999999997</v>
      </c>
      <c r="H27" s="93">
        <v>0.622</v>
      </c>
    </row>
    <row r="28" spans="1:8" ht="14">
      <c r="A28" s="274">
        <v>23</v>
      </c>
      <c r="B28" s="83" t="s">
        <v>91</v>
      </c>
      <c r="C28" s="84">
        <v>100</v>
      </c>
      <c r="D28" s="87">
        <v>23</v>
      </c>
      <c r="E28" s="80"/>
      <c r="F28" s="71" t="s">
        <v>398</v>
      </c>
      <c r="G28" s="92">
        <v>0.70900000000000007</v>
      </c>
      <c r="H28" s="93">
        <v>0.64900000000000002</v>
      </c>
    </row>
    <row r="29" spans="1:8" ht="14">
      <c r="A29" s="274">
        <v>24</v>
      </c>
      <c r="B29" s="83" t="s">
        <v>92</v>
      </c>
      <c r="C29" s="84">
        <v>100</v>
      </c>
      <c r="D29" s="87">
        <v>24</v>
      </c>
      <c r="E29" s="80"/>
      <c r="F29" s="71" t="s">
        <v>399</v>
      </c>
      <c r="G29" s="92">
        <v>0.72499999999999998</v>
      </c>
      <c r="H29" s="93">
        <v>0.66599999999999993</v>
      </c>
    </row>
    <row r="30" spans="1:8" ht="14">
      <c r="A30" s="274">
        <v>25</v>
      </c>
      <c r="B30" s="83" t="s">
        <v>1</v>
      </c>
      <c r="C30" s="84">
        <v>100</v>
      </c>
      <c r="D30" s="87">
        <v>25</v>
      </c>
      <c r="E30" s="80"/>
      <c r="F30" s="99" t="s">
        <v>400</v>
      </c>
      <c r="G30" s="100">
        <v>0.68</v>
      </c>
      <c r="H30" s="101">
        <v>0.60499999999999998</v>
      </c>
    </row>
    <row r="31" spans="1:8" ht="14">
      <c r="A31" s="274">
        <v>26</v>
      </c>
      <c r="B31" s="83" t="s">
        <v>2</v>
      </c>
      <c r="C31" s="84">
        <v>100</v>
      </c>
      <c r="D31" s="87">
        <v>26</v>
      </c>
      <c r="E31" s="80"/>
      <c r="F31" s="52" t="s">
        <v>238</v>
      </c>
      <c r="H31" s="57" t="s">
        <v>421</v>
      </c>
    </row>
    <row r="32" spans="1:8" ht="14">
      <c r="A32" s="274">
        <v>27</v>
      </c>
      <c r="B32" s="83" t="s">
        <v>65</v>
      </c>
      <c r="C32" s="84">
        <v>100</v>
      </c>
      <c r="D32" s="87">
        <v>27</v>
      </c>
      <c r="E32" s="80"/>
      <c r="F32" s="102" t="s">
        <v>239</v>
      </c>
      <c r="H32" s="103">
        <f>H30</f>
        <v>0.60499999999999998</v>
      </c>
    </row>
    <row r="33" spans="1:6" ht="14">
      <c r="A33" s="274">
        <v>28</v>
      </c>
      <c r="B33" s="83" t="s">
        <v>66</v>
      </c>
      <c r="C33" s="84">
        <v>100</v>
      </c>
      <c r="D33" s="87">
        <v>28</v>
      </c>
      <c r="E33" s="80"/>
    </row>
    <row r="34" spans="1:6" ht="14">
      <c r="A34" s="274">
        <v>29</v>
      </c>
      <c r="B34" s="83" t="s">
        <v>93</v>
      </c>
      <c r="C34" s="84">
        <v>100</v>
      </c>
      <c r="D34" s="87">
        <v>29</v>
      </c>
      <c r="E34" s="80"/>
    </row>
    <row r="35" spans="1:6" ht="14">
      <c r="A35" s="274">
        <v>30</v>
      </c>
      <c r="B35" s="83" t="s">
        <v>94</v>
      </c>
      <c r="C35" s="84">
        <v>100</v>
      </c>
      <c r="D35" s="87">
        <v>30</v>
      </c>
      <c r="E35" s="80"/>
    </row>
    <row r="36" spans="1:6" ht="14">
      <c r="A36" s="274">
        <v>31</v>
      </c>
      <c r="B36" s="83" t="s">
        <v>95</v>
      </c>
      <c r="C36" s="84">
        <v>100</v>
      </c>
      <c r="D36" s="87">
        <v>31</v>
      </c>
      <c r="E36" s="80"/>
    </row>
    <row r="37" spans="1:6" ht="14">
      <c r="A37" s="274">
        <v>32</v>
      </c>
      <c r="B37" s="83" t="s">
        <v>67</v>
      </c>
      <c r="C37" s="84">
        <v>100</v>
      </c>
      <c r="D37" s="87">
        <v>32</v>
      </c>
      <c r="E37" s="80"/>
    </row>
    <row r="38" spans="1:6" ht="14">
      <c r="A38" s="274">
        <v>33</v>
      </c>
      <c r="B38" s="83" t="s">
        <v>96</v>
      </c>
      <c r="C38" s="84">
        <v>100</v>
      </c>
      <c r="D38" s="87">
        <v>33</v>
      </c>
      <c r="E38" s="80"/>
    </row>
    <row r="39" spans="1:6" ht="14">
      <c r="A39" s="274">
        <v>34</v>
      </c>
      <c r="B39" s="83" t="s">
        <v>97</v>
      </c>
      <c r="C39" s="84">
        <v>100</v>
      </c>
      <c r="D39" s="87">
        <v>34</v>
      </c>
      <c r="E39" s="80"/>
    </row>
    <row r="40" spans="1:6" ht="14">
      <c r="A40" s="274">
        <v>35</v>
      </c>
      <c r="B40" s="83" t="s">
        <v>3</v>
      </c>
      <c r="C40" s="84">
        <v>100</v>
      </c>
      <c r="D40" s="87">
        <v>35</v>
      </c>
      <c r="E40" s="80"/>
    </row>
    <row r="41" spans="1:6" ht="14">
      <c r="A41" s="274">
        <v>36</v>
      </c>
      <c r="B41" s="83" t="s">
        <v>98</v>
      </c>
      <c r="C41" s="84">
        <v>100</v>
      </c>
      <c r="D41" s="87">
        <v>36</v>
      </c>
      <c r="E41" s="80"/>
    </row>
    <row r="42" spans="1:6" ht="14">
      <c r="A42" s="274">
        <v>37</v>
      </c>
      <c r="B42" s="83" t="s">
        <v>99</v>
      </c>
      <c r="C42" s="84">
        <v>100</v>
      </c>
      <c r="D42" s="87">
        <v>37</v>
      </c>
      <c r="E42" s="80"/>
    </row>
    <row r="43" spans="1:6" ht="14">
      <c r="A43" s="274">
        <v>38</v>
      </c>
      <c r="B43" s="83" t="s">
        <v>4</v>
      </c>
      <c r="C43" s="84">
        <v>100</v>
      </c>
      <c r="D43" s="87">
        <v>38</v>
      </c>
      <c r="E43" s="80"/>
    </row>
    <row r="44" spans="1:6" ht="14">
      <c r="A44" s="274">
        <v>39</v>
      </c>
      <c r="B44" s="83" t="s">
        <v>5</v>
      </c>
      <c r="C44" s="84">
        <v>100</v>
      </c>
      <c r="D44" s="87">
        <v>39</v>
      </c>
      <c r="E44" s="80"/>
    </row>
    <row r="45" spans="1:6" ht="14">
      <c r="A45" s="276">
        <v>40</v>
      </c>
      <c r="B45" s="104" t="s">
        <v>241</v>
      </c>
      <c r="C45" s="105">
        <f>SUM(C6:C44)</f>
        <v>3900</v>
      </c>
      <c r="D45" s="106"/>
      <c r="E45" s="80"/>
    </row>
    <row r="46" spans="1:6">
      <c r="A46" s="107" t="s">
        <v>374</v>
      </c>
      <c r="B46" s="58"/>
      <c r="C46" s="58"/>
      <c r="D46" s="58"/>
      <c r="E46" s="58"/>
      <c r="F46" s="58"/>
    </row>
    <row r="47" spans="1:6">
      <c r="A47" s="108" t="s">
        <v>411</v>
      </c>
      <c r="B47" s="58"/>
      <c r="C47" s="58"/>
      <c r="D47" s="58"/>
      <c r="E47" s="58"/>
      <c r="F47" s="58"/>
    </row>
    <row r="48" spans="1:6">
      <c r="A48" s="108" t="s">
        <v>375</v>
      </c>
      <c r="B48" s="58"/>
      <c r="C48" s="58"/>
      <c r="D48" s="58"/>
      <c r="E48" s="58"/>
      <c r="F48" s="58"/>
    </row>
    <row r="49" spans="1:6">
      <c r="A49" s="108" t="s">
        <v>242</v>
      </c>
      <c r="B49" s="58"/>
      <c r="C49" s="58"/>
      <c r="D49" s="58"/>
      <c r="E49" s="58"/>
      <c r="F49" s="58"/>
    </row>
    <row r="50" spans="1:6">
      <c r="A50" s="53"/>
      <c r="B50" s="53"/>
      <c r="C50" s="53"/>
      <c r="D50" s="53"/>
      <c r="E50" s="53"/>
      <c r="F50" s="53"/>
    </row>
    <row r="51" spans="1:6">
      <c r="A51" s="53"/>
      <c r="B51" s="53"/>
      <c r="C51" s="53"/>
      <c r="D51" s="53"/>
      <c r="E51" s="53"/>
      <c r="F51" s="53"/>
    </row>
    <row r="52" spans="1:6">
      <c r="A52" s="53"/>
      <c r="B52" s="53"/>
      <c r="C52" s="53"/>
      <c r="D52" s="53"/>
      <c r="E52" s="53"/>
      <c r="F52" s="53"/>
    </row>
    <row r="53" spans="1:6">
      <c r="A53" s="53"/>
      <c r="B53" s="53"/>
      <c r="C53" s="53"/>
      <c r="D53" s="53"/>
      <c r="E53" s="53"/>
      <c r="F53" s="53"/>
    </row>
  </sheetData>
  <phoneticPr fontId="3"/>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F7137-C714-48B4-8F33-9B1E55E03D58}">
  <dimension ref="A1:Y46"/>
  <sheetViews>
    <sheetView showGridLines="0"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8.1640625" defaultRowHeight="11"/>
  <cols>
    <col min="1" max="1" width="2.75" style="83" customWidth="1"/>
    <col min="2" max="2" width="17.5" style="83" customWidth="1"/>
    <col min="3" max="3" width="8.58203125" style="83" customWidth="1"/>
    <col min="4" max="4" width="8.1640625" style="83" customWidth="1"/>
    <col min="5" max="5" width="8.25" style="83" bestFit="1" customWidth="1"/>
    <col min="6" max="16384" width="8.1640625" style="83"/>
  </cols>
  <sheetData>
    <row r="1" spans="1:25" ht="13">
      <c r="B1" s="284" t="s">
        <v>257</v>
      </c>
      <c r="F1" s="285"/>
      <c r="G1" s="83" t="s">
        <v>374</v>
      </c>
    </row>
    <row r="2" spans="1:25">
      <c r="B2" s="83" t="s">
        <v>347</v>
      </c>
      <c r="S2" s="83" t="s">
        <v>259</v>
      </c>
      <c r="U2" s="286" t="s">
        <v>245</v>
      </c>
      <c r="W2" s="83" t="s">
        <v>233</v>
      </c>
      <c r="Y2" s="83" t="s">
        <v>260</v>
      </c>
    </row>
    <row r="3" spans="1:25" ht="44">
      <c r="B3" s="39"/>
      <c r="C3" s="40" t="s">
        <v>261</v>
      </c>
      <c r="D3" s="40" t="s">
        <v>348</v>
      </c>
      <c r="E3" s="40" t="s">
        <v>263</v>
      </c>
      <c r="F3" s="40" t="s">
        <v>264</v>
      </c>
      <c r="G3" s="40" t="s">
        <v>265</v>
      </c>
      <c r="H3" s="40" t="s">
        <v>266</v>
      </c>
      <c r="I3" s="40" t="s">
        <v>267</v>
      </c>
      <c r="J3" s="40" t="s">
        <v>268</v>
      </c>
      <c r="K3" s="41" t="s">
        <v>269</v>
      </c>
      <c r="L3" s="40" t="s">
        <v>402</v>
      </c>
      <c r="M3" s="40" t="s">
        <v>270</v>
      </c>
      <c r="N3" s="40" t="s">
        <v>186</v>
      </c>
      <c r="O3" s="40" t="s">
        <v>270</v>
      </c>
      <c r="P3" s="40" t="s">
        <v>264</v>
      </c>
      <c r="Q3" s="40" t="s">
        <v>271</v>
      </c>
      <c r="R3" s="40" t="s">
        <v>272</v>
      </c>
      <c r="S3" s="42" t="s">
        <v>273</v>
      </c>
      <c r="T3" s="40" t="s">
        <v>403</v>
      </c>
      <c r="U3" s="43" t="s">
        <v>245</v>
      </c>
      <c r="V3" s="44" t="s">
        <v>274</v>
      </c>
      <c r="W3" s="42" t="s">
        <v>275</v>
      </c>
      <c r="X3" s="40" t="s">
        <v>276</v>
      </c>
      <c r="Y3" s="43" t="s">
        <v>277</v>
      </c>
    </row>
    <row r="4" spans="1:25" ht="19">
      <c r="B4" s="45"/>
      <c r="C4" s="46" t="s">
        <v>197</v>
      </c>
      <c r="D4" s="46" t="s">
        <v>198</v>
      </c>
      <c r="E4" s="46" t="s">
        <v>278</v>
      </c>
      <c r="F4" s="46" t="s">
        <v>200</v>
      </c>
      <c r="G4" s="46" t="s">
        <v>279</v>
      </c>
      <c r="H4" s="46" t="s">
        <v>280</v>
      </c>
      <c r="I4" s="46" t="s">
        <v>281</v>
      </c>
      <c r="J4" s="46" t="s">
        <v>282</v>
      </c>
      <c r="K4" s="47" t="s">
        <v>283</v>
      </c>
      <c r="L4" s="46" t="s">
        <v>284</v>
      </c>
      <c r="M4" s="46" t="s">
        <v>285</v>
      </c>
      <c r="N4" s="46" t="s">
        <v>286</v>
      </c>
      <c r="O4" s="46" t="s">
        <v>287</v>
      </c>
      <c r="P4" s="46" t="s">
        <v>288</v>
      </c>
      <c r="Q4" s="46" t="s">
        <v>289</v>
      </c>
      <c r="R4" s="46" t="s">
        <v>290</v>
      </c>
      <c r="S4" s="46" t="s">
        <v>291</v>
      </c>
      <c r="T4" s="48" t="s">
        <v>292</v>
      </c>
      <c r="U4" s="47" t="s">
        <v>293</v>
      </c>
      <c r="V4" s="46" t="s">
        <v>294</v>
      </c>
      <c r="W4" s="46" t="s">
        <v>295</v>
      </c>
      <c r="X4" s="46" t="s">
        <v>296</v>
      </c>
      <c r="Y4" s="47" t="s">
        <v>297</v>
      </c>
    </row>
    <row r="5" spans="1:25">
      <c r="A5" s="277">
        <v>1</v>
      </c>
      <c r="B5" s="268" t="s">
        <v>73</v>
      </c>
      <c r="C5" s="283"/>
      <c r="D5" s="312">
        <f>投入係数表!AA5</f>
        <v>0</v>
      </c>
      <c r="E5" s="302">
        <f t="shared" ref="E5:E10" si="0">$C$29*D5</f>
        <v>0</v>
      </c>
      <c r="F5" s="312">
        <f>分析係数表!C8</f>
        <v>0.17333290637377241</v>
      </c>
      <c r="G5" s="302">
        <f>E5*F5</f>
        <v>0</v>
      </c>
      <c r="H5" s="302">
        <f t="array" ref="H5:H43">MMULT(逆行列係数表!C5:AO43,G5:G43)</f>
        <v>2.9457627278403338E-3</v>
      </c>
      <c r="I5" s="302">
        <f>C5+H5</f>
        <v>2.9457627278403338E-3</v>
      </c>
      <c r="J5" s="312">
        <f>分析係数表!G8</f>
        <v>0.15155149614048036</v>
      </c>
      <c r="K5" s="304">
        <f>I5*J5</f>
        <v>4.4643474867906525E-4</v>
      </c>
      <c r="L5" s="49" t="s">
        <v>132</v>
      </c>
      <c r="M5" s="50" t="s">
        <v>132</v>
      </c>
      <c r="N5" s="314">
        <f>分析係数表!I8</f>
        <v>1.1299182227411633E-2</v>
      </c>
      <c r="O5" s="306">
        <f>$M$44*N5</f>
        <v>0.16496692082196934</v>
      </c>
      <c r="P5" s="312">
        <f>分析係数表!C8</f>
        <v>0.17333290637377241</v>
      </c>
      <c r="Q5" s="306">
        <f>O5*P5</f>
        <v>2.8594195841603939E-2</v>
      </c>
      <c r="R5" s="306">
        <f t="array" ref="R5:R43">MMULT(逆行列係数表!C5:AO43,Q5:Q43)</f>
        <v>4.3252373228876352E-2</v>
      </c>
      <c r="S5" s="307">
        <f>I5+R5</f>
        <v>4.6198135956716686E-2</v>
      </c>
      <c r="T5" s="312">
        <f>分析係数表!F8</f>
        <v>0.42721038226158625</v>
      </c>
      <c r="U5" s="309">
        <f t="shared" ref="U5:U38" si="1">S5*T5</f>
        <v>1.9736323321841668E-2</v>
      </c>
      <c r="V5" s="316">
        <f>分析係数表!D8</f>
        <v>0.32298797552049696</v>
      </c>
      <c r="W5" s="287">
        <f>ROUND(S5*V5,0)</f>
        <v>0</v>
      </c>
      <c r="X5" s="312">
        <f>分析係数表!E8</f>
        <v>0.12265584155979949</v>
      </c>
      <c r="Y5" s="288">
        <f t="shared" ref="Y5:Y38" si="2">ROUND(S5*X5,0)</f>
        <v>0</v>
      </c>
    </row>
    <row r="6" spans="1:25">
      <c r="A6" s="278">
        <v>2</v>
      </c>
      <c r="B6" s="268" t="s">
        <v>74</v>
      </c>
      <c r="C6" s="283"/>
      <c r="D6" s="312">
        <f>投入係数表!AA6</f>
        <v>0</v>
      </c>
      <c r="E6" s="302">
        <f t="shared" si="0"/>
        <v>0</v>
      </c>
      <c r="F6" s="312">
        <f>分析係数表!C9</f>
        <v>0.39351462480142041</v>
      </c>
      <c r="G6" s="302">
        <f>E6*F6</f>
        <v>0</v>
      </c>
      <c r="H6" s="302">
        <v>2.5281285261175013E-3</v>
      </c>
      <c r="I6" s="302">
        <f>C6+H6</f>
        <v>2.5281285261175013E-3</v>
      </c>
      <c r="J6" s="312">
        <f>分析係数表!G9</f>
        <v>0.22817522849038765</v>
      </c>
      <c r="K6" s="304">
        <f>I6*J6</f>
        <v>5.768563040999278E-4</v>
      </c>
      <c r="L6" s="49"/>
      <c r="M6" s="50"/>
      <c r="N6" s="314">
        <f>分析係数表!I9</f>
        <v>5.0911500837573466E-4</v>
      </c>
      <c r="O6" s="306">
        <f>$M$44*N6</f>
        <v>7.4330277701199167E-3</v>
      </c>
      <c r="P6" s="312">
        <f>分析係数表!C9</f>
        <v>0.39351462480142041</v>
      </c>
      <c r="Q6" s="306">
        <f>O6*P6</f>
        <v>2.9250051340972776E-3</v>
      </c>
      <c r="R6" s="306">
        <v>4.027203368223287E-3</v>
      </c>
      <c r="S6" s="307">
        <f>I6+R6</f>
        <v>6.5553318943407882E-3</v>
      </c>
      <c r="T6" s="312">
        <f>分析係数表!F9</f>
        <v>0.63987813845992225</v>
      </c>
      <c r="U6" s="309">
        <f t="shared" si="1"/>
        <v>4.1946135695377397E-3</v>
      </c>
      <c r="V6" s="316">
        <f>分析係数表!D9</f>
        <v>0.29572434079210003</v>
      </c>
      <c r="W6" s="287">
        <f t="shared" ref="W6:W38" si="3">ROUND(S6*V6,0)</f>
        <v>0</v>
      </c>
      <c r="X6" s="312">
        <f>分析係数表!E9</f>
        <v>0.26862065342998215</v>
      </c>
      <c r="Y6" s="288">
        <f t="shared" si="2"/>
        <v>0</v>
      </c>
    </row>
    <row r="7" spans="1:25">
      <c r="A7" s="278">
        <v>3</v>
      </c>
      <c r="B7" s="268" t="s">
        <v>75</v>
      </c>
      <c r="C7" s="283"/>
      <c r="D7" s="312">
        <f>投入係数表!AA7</f>
        <v>0</v>
      </c>
      <c r="E7" s="302">
        <f t="shared" si="0"/>
        <v>0</v>
      </c>
      <c r="F7" s="312">
        <f>分析係数表!C10</f>
        <v>0.12671464860287895</v>
      </c>
      <c r="G7" s="302">
        <f>E7*F7</f>
        <v>0</v>
      </c>
      <c r="H7" s="302">
        <v>1.1439312553229929E-4</v>
      </c>
      <c r="I7" s="302">
        <f>C7+H7</f>
        <v>1.1439312553229929E-4</v>
      </c>
      <c r="J7" s="312">
        <f>分析係数表!G10</f>
        <v>0.17153349174243465</v>
      </c>
      <c r="K7" s="304">
        <f>I7*J7</f>
        <v>1.9622252253885951E-5</v>
      </c>
      <c r="L7" s="49"/>
      <c r="M7" s="50"/>
      <c r="N7" s="314">
        <f>分析係数表!I10</f>
        <v>1.1608350684055029E-3</v>
      </c>
      <c r="O7" s="306">
        <f>$M$44*N7</f>
        <v>1.6948074910451621E-2</v>
      </c>
      <c r="P7" s="312">
        <f>分析係数表!C10</f>
        <v>0.12671464860287895</v>
      </c>
      <c r="Q7" s="306">
        <f>O7*P7</f>
        <v>2.1475693567731464E-3</v>
      </c>
      <c r="R7" s="306">
        <v>3.2811138606363452E-3</v>
      </c>
      <c r="S7" s="307">
        <f>I7+R7</f>
        <v>3.3955069861686445E-3</v>
      </c>
      <c r="T7" s="312">
        <f>分析係数表!F10</f>
        <v>0.47381340455197063</v>
      </c>
      <c r="U7" s="309">
        <f t="shared" si="1"/>
        <v>1.6088367252965665E-3</v>
      </c>
      <c r="V7" s="316">
        <f>分析係数表!D10</f>
        <v>9.5045460793747427E-2</v>
      </c>
      <c r="W7" s="287">
        <f t="shared" si="3"/>
        <v>0</v>
      </c>
      <c r="X7" s="312">
        <f>分析係数表!E10</f>
        <v>4.2279520059697977E-2</v>
      </c>
      <c r="Y7" s="288">
        <f t="shared" si="2"/>
        <v>0</v>
      </c>
    </row>
    <row r="8" spans="1:25">
      <c r="A8" s="278">
        <v>4</v>
      </c>
      <c r="B8" s="268" t="s">
        <v>76</v>
      </c>
      <c r="C8" s="283"/>
      <c r="D8" s="312">
        <f>投入係数表!AA8</f>
        <v>0</v>
      </c>
      <c r="E8" s="302">
        <f t="shared" si="0"/>
        <v>0</v>
      </c>
      <c r="F8" s="312">
        <f>分析係数表!C11</f>
        <v>9.348517078458185E-3</v>
      </c>
      <c r="G8" s="302">
        <f>E8*F8</f>
        <v>0</v>
      </c>
      <c r="H8" s="302">
        <v>1.9222236296091461E-2</v>
      </c>
      <c r="I8" s="302">
        <f>C8+H8</f>
        <v>1.9222236296091461E-2</v>
      </c>
      <c r="J8" s="312">
        <f>分析係数表!G11</f>
        <v>0.2579516055394917</v>
      </c>
      <c r="K8" s="304">
        <f>I8*J8</f>
        <v>4.9584067146362844E-3</v>
      </c>
      <c r="L8" s="49"/>
      <c r="M8" s="50"/>
      <c r="N8" s="314">
        <f>分析係数表!I11</f>
        <v>-1.9466162084954558E-5</v>
      </c>
      <c r="O8" s="306">
        <f>$M$44*N8</f>
        <v>-2.8420400297517325E-4</v>
      </c>
      <c r="P8" s="312">
        <f>分析係数表!C11</f>
        <v>9.348517078458185E-3</v>
      </c>
      <c r="Q8" s="306">
        <f>O8*P8</f>
        <v>-2.6568859755795882E-6</v>
      </c>
      <c r="R8" s="306">
        <v>1.7764099474130675E-3</v>
      </c>
      <c r="S8" s="307">
        <f>I8+R8</f>
        <v>2.0998646243504528E-2</v>
      </c>
      <c r="T8" s="312">
        <f>分析係数表!F11</f>
        <v>0.54360066960888753</v>
      </c>
      <c r="U8" s="309">
        <f t="shared" si="1"/>
        <v>1.1414878158849213E-2</v>
      </c>
      <c r="V8" s="316">
        <f>分析係数表!D11</f>
        <v>4.0785268604474206E-2</v>
      </c>
      <c r="W8" s="287">
        <f t="shared" si="3"/>
        <v>0</v>
      </c>
      <c r="X8" s="312">
        <f>分析係数表!E11</f>
        <v>3.926343022371024E-2</v>
      </c>
      <c r="Y8" s="288">
        <f t="shared" si="2"/>
        <v>0</v>
      </c>
    </row>
    <row r="9" spans="1:25">
      <c r="A9" s="278">
        <v>5</v>
      </c>
      <c r="B9" s="268" t="s">
        <v>77</v>
      </c>
      <c r="C9" s="283"/>
      <c r="D9" s="312">
        <f>投入係数表!AA9</f>
        <v>0</v>
      </c>
      <c r="E9" s="302">
        <f t="shared" si="0"/>
        <v>0</v>
      </c>
      <c r="F9" s="312">
        <f>分析係数表!C12</f>
        <v>0.26169189557273109</v>
      </c>
      <c r="G9" s="302">
        <f>E9*F9</f>
        <v>0</v>
      </c>
      <c r="H9" s="302">
        <v>4.3827720645547488E-3</v>
      </c>
      <c r="I9" s="302">
        <f>C9+H9</f>
        <v>4.3827720645547488E-3</v>
      </c>
      <c r="J9" s="312">
        <f>分析係数表!G12</f>
        <v>0.13770114594385849</v>
      </c>
      <c r="K9" s="304">
        <f t="shared" ref="K9:K38" si="4">I9*J9</f>
        <v>6.0351273569991945E-4</v>
      </c>
      <c r="L9" s="49"/>
      <c r="M9" s="50"/>
      <c r="N9" s="314">
        <f>分析係数表!I12</f>
        <v>0.10146071966313146</v>
      </c>
      <c r="O9" s="306">
        <f>$M$44*N9</f>
        <v>1.481316273190332</v>
      </c>
      <c r="P9" s="312">
        <f>分析係数表!C12</f>
        <v>0.26169189557273109</v>
      </c>
      <c r="Q9" s="306">
        <f>O9*P9</f>
        <v>0.38764846347391158</v>
      </c>
      <c r="R9" s="306">
        <v>0.44526039897241909</v>
      </c>
      <c r="S9" s="307">
        <f>I9+R9</f>
        <v>0.44964317103697382</v>
      </c>
      <c r="T9" s="312">
        <f>分析係数表!F12</f>
        <v>0.33651535386825859</v>
      </c>
      <c r="U9" s="309">
        <f t="shared" si="1"/>
        <v>0.15131183081595317</v>
      </c>
      <c r="V9" s="316">
        <f>分析係数表!D12</f>
        <v>3.4578030097235327E-2</v>
      </c>
      <c r="W9" s="287">
        <f t="shared" si="3"/>
        <v>0</v>
      </c>
      <c r="X9" s="312">
        <f>分析係数表!E12</f>
        <v>3.3355134693599395E-2</v>
      </c>
      <c r="Y9" s="288">
        <f t="shared" si="2"/>
        <v>0</v>
      </c>
    </row>
    <row r="10" spans="1:25">
      <c r="A10" s="278">
        <v>6</v>
      </c>
      <c r="B10" s="268" t="s">
        <v>78</v>
      </c>
      <c r="C10" s="283"/>
      <c r="D10" s="312">
        <f>投入係数表!AA10</f>
        <v>8.8461092915740811E-4</v>
      </c>
      <c r="E10" s="302">
        <f t="shared" si="0"/>
        <v>8.8461092915740808E-2</v>
      </c>
      <c r="F10" s="312">
        <f>分析係数表!C13</f>
        <v>8.2810371123538395E-2</v>
      </c>
      <c r="G10" s="302">
        <f t="shared" ref="G10:G38" si="5">E10*F10</f>
        <v>7.3254959343463091E-3</v>
      </c>
      <c r="H10" s="302">
        <v>1.639179327513551E-2</v>
      </c>
      <c r="I10" s="302">
        <f t="shared" ref="I10:I38" si="6">C10+H10</f>
        <v>1.639179327513551E-2</v>
      </c>
      <c r="J10" s="312">
        <f>分析係数表!G13</f>
        <v>0.2721720626600464</v>
      </c>
      <c r="K10" s="304">
        <f t="shared" si="4"/>
        <v>4.4613881863907094E-3</v>
      </c>
      <c r="L10" s="49"/>
      <c r="M10" s="50"/>
      <c r="N10" s="314">
        <f>分析係数表!I13</f>
        <v>1.212874021164739E-2</v>
      </c>
      <c r="O10" s="306">
        <f t="shared" ref="O10:O43" si="7">$M$44*N10</f>
        <v>0.17707838371798829</v>
      </c>
      <c r="P10" s="312">
        <f>分析係数表!C13</f>
        <v>8.2810371123538395E-2</v>
      </c>
      <c r="Q10" s="306">
        <f t="shared" ref="Q10:Q38" si="8">O10*P10</f>
        <v>1.4663926673642949E-2</v>
      </c>
      <c r="R10" s="306">
        <v>1.670069900636445E-2</v>
      </c>
      <c r="S10" s="307">
        <f t="shared" ref="S10:S38" si="9">I10+R10</f>
        <v>3.3092492281499963E-2</v>
      </c>
      <c r="T10" s="312">
        <f>分析係数表!F13</f>
        <v>0.39077170920544851</v>
      </c>
      <c r="U10" s="309">
        <f t="shared" si="1"/>
        <v>1.2931609770709854E-2</v>
      </c>
      <c r="V10" s="316">
        <f>分析係数表!D13</f>
        <v>0.12720758845381647</v>
      </c>
      <c r="W10" s="287">
        <f t="shared" si="3"/>
        <v>0</v>
      </c>
      <c r="X10" s="312">
        <f>分析係数表!E13</f>
        <v>9.5492852763317662E-2</v>
      </c>
      <c r="Y10" s="288">
        <f t="shared" si="2"/>
        <v>0</v>
      </c>
    </row>
    <row r="11" spans="1:25">
      <c r="A11" s="278">
        <v>7</v>
      </c>
      <c r="B11" s="268" t="s">
        <v>79</v>
      </c>
      <c r="C11" s="283"/>
      <c r="D11" s="312">
        <f>投入係数表!AA11</f>
        <v>3.8069863201238455E-3</v>
      </c>
      <c r="E11" s="302">
        <f t="shared" ref="E11:E38" si="10">$C$29*D11</f>
        <v>0.38069863201238452</v>
      </c>
      <c r="F11" s="312">
        <f>分析係数表!C14</f>
        <v>0.29759344347769412</v>
      </c>
      <c r="G11" s="302">
        <f t="shared" si="5"/>
        <v>0.11329341682781302</v>
      </c>
      <c r="H11" s="302">
        <v>0.29610348171958845</v>
      </c>
      <c r="I11" s="302">
        <f t="shared" si="6"/>
        <v>0.29610348171958845</v>
      </c>
      <c r="J11" s="312">
        <f>分析係数表!G14</f>
        <v>0.17335642824825784</v>
      </c>
      <c r="K11" s="304">
        <f t="shared" si="4"/>
        <v>5.133144198278116E-2</v>
      </c>
      <c r="L11" s="49"/>
      <c r="M11" s="50"/>
      <c r="N11" s="314">
        <f>分析係数表!I14</f>
        <v>1.9165801846449152E-3</v>
      </c>
      <c r="O11" s="306">
        <f t="shared" si="7"/>
        <v>2.7981877378899525E-2</v>
      </c>
      <c r="P11" s="312">
        <f>分析係数表!C14</f>
        <v>0.29759344347769412</v>
      </c>
      <c r="Q11" s="306">
        <f t="shared" si="8"/>
        <v>8.3272232441573037E-3</v>
      </c>
      <c r="R11" s="306">
        <v>3.1302405065009038E-2</v>
      </c>
      <c r="S11" s="307">
        <f t="shared" si="9"/>
        <v>0.32740588678459748</v>
      </c>
      <c r="T11" s="312">
        <f>分析係数表!F14</f>
        <v>0.35598651785260127</v>
      </c>
      <c r="U11" s="309">
        <f t="shared" si="1"/>
        <v>0.11655208156089186</v>
      </c>
      <c r="V11" s="316">
        <f>分析係数表!D14</f>
        <v>4.3833041969742803E-2</v>
      </c>
      <c r="W11" s="287">
        <f t="shared" si="3"/>
        <v>0</v>
      </c>
      <c r="X11" s="312">
        <f>分析係数表!E14</f>
        <v>3.8757158040430381E-2</v>
      </c>
      <c r="Y11" s="288">
        <f t="shared" si="2"/>
        <v>0</v>
      </c>
    </row>
    <row r="12" spans="1:25">
      <c r="A12" s="278">
        <v>8</v>
      </c>
      <c r="B12" s="268" t="s">
        <v>80</v>
      </c>
      <c r="C12" s="283"/>
      <c r="D12" s="312">
        <f>投入係数表!AA12</f>
        <v>8.8671714565540186E-3</v>
      </c>
      <c r="E12" s="302">
        <f t="shared" si="10"/>
        <v>0.88671714565540183</v>
      </c>
      <c r="F12" s="312">
        <f>分析係数表!C15</f>
        <v>0.21593049601829584</v>
      </c>
      <c r="G12" s="302">
        <f t="shared" si="5"/>
        <v>0.1914692730892984</v>
      </c>
      <c r="H12" s="302">
        <v>0.30289006267391294</v>
      </c>
      <c r="I12" s="302">
        <f t="shared" si="6"/>
        <v>0.30289006267391294</v>
      </c>
      <c r="J12" s="312">
        <f>分析係数表!G15</f>
        <v>0.1171240792325445</v>
      </c>
      <c r="K12" s="304">
        <f t="shared" si="4"/>
        <v>3.5475719699369752E-2</v>
      </c>
      <c r="L12" s="49"/>
      <c r="M12" s="50"/>
      <c r="N12" s="314">
        <f>分析係数表!I15</f>
        <v>7.9892300155183192E-3</v>
      </c>
      <c r="O12" s="306">
        <f t="shared" si="7"/>
        <v>0.11664195238848039</v>
      </c>
      <c r="P12" s="312">
        <f>分析係数表!C15</f>
        <v>0.21593049601829584</v>
      </c>
      <c r="Q12" s="306">
        <f t="shared" si="8"/>
        <v>2.5186554635787017E-2</v>
      </c>
      <c r="R12" s="306">
        <v>6.6171940005827976E-2</v>
      </c>
      <c r="S12" s="307">
        <f t="shared" si="9"/>
        <v>0.36906200267974093</v>
      </c>
      <c r="T12" s="312">
        <f>分析係数表!F15</f>
        <v>0.35842164855867914</v>
      </c>
      <c r="U12" s="309">
        <f t="shared" si="1"/>
        <v>0.13227981142084042</v>
      </c>
      <c r="V12" s="316">
        <f>分析係数表!D15</f>
        <v>1.5678367482667734E-2</v>
      </c>
      <c r="W12" s="287">
        <f t="shared" si="3"/>
        <v>0</v>
      </c>
      <c r="X12" s="312">
        <f>分析係数表!E15</f>
        <v>1.5634458686506418E-2</v>
      </c>
      <c r="Y12" s="288">
        <f t="shared" si="2"/>
        <v>0</v>
      </c>
    </row>
    <row r="13" spans="1:25">
      <c r="A13" s="278">
        <v>9</v>
      </c>
      <c r="B13" s="268" t="s">
        <v>81</v>
      </c>
      <c r="C13" s="283"/>
      <c r="D13" s="312">
        <f>投入係数表!AA13</f>
        <v>1.4590814789852248E-2</v>
      </c>
      <c r="E13" s="302">
        <f t="shared" si="10"/>
        <v>1.4590814789852249</v>
      </c>
      <c r="F13" s="312">
        <f>分析係数表!C16</f>
        <v>0.18770505348742417</v>
      </c>
      <c r="G13" s="302">
        <f t="shared" si="5"/>
        <v>0.27387696705543157</v>
      </c>
      <c r="H13" s="302">
        <v>0.40220088598791298</v>
      </c>
      <c r="I13" s="302">
        <f t="shared" si="6"/>
        <v>0.40220088598791298</v>
      </c>
      <c r="J13" s="312">
        <f>分析係数表!G16</f>
        <v>1.5279579137581789E-2</v>
      </c>
      <c r="K13" s="304">
        <f t="shared" si="4"/>
        <v>6.1454602666578271E-3</v>
      </c>
      <c r="L13" s="49"/>
      <c r="M13" s="50"/>
      <c r="N13" s="314">
        <f>分析係数表!I16</f>
        <v>6.0242927132958465E-3</v>
      </c>
      <c r="O13" s="306">
        <f t="shared" si="7"/>
        <v>8.7954065970515832E-2</v>
      </c>
      <c r="P13" s="312">
        <f>分析係数表!C16</f>
        <v>0.18770505348742417</v>
      </c>
      <c r="Q13" s="306">
        <f t="shared" si="8"/>
        <v>1.6509422657432108E-2</v>
      </c>
      <c r="R13" s="306">
        <v>3.2303439131577502E-2</v>
      </c>
      <c r="S13" s="307">
        <f t="shared" si="9"/>
        <v>0.4345043251194905</v>
      </c>
      <c r="T13" s="312">
        <f>分析係数表!F16</f>
        <v>0.2627694146106877</v>
      </c>
      <c r="U13" s="309">
        <f t="shared" si="1"/>
        <v>0.11417444715746045</v>
      </c>
      <c r="V13" s="316">
        <f>分析係数表!D16</f>
        <v>1.0339400475073228E-2</v>
      </c>
      <c r="W13" s="287">
        <f t="shared" si="3"/>
        <v>0</v>
      </c>
      <c r="X13" s="312">
        <f>分析係数表!E16</f>
        <v>1.0339400475073228E-2</v>
      </c>
      <c r="Y13" s="288">
        <f t="shared" si="2"/>
        <v>0</v>
      </c>
    </row>
    <row r="14" spans="1:25">
      <c r="A14" s="278">
        <v>10</v>
      </c>
      <c r="B14" s="268" t="s">
        <v>82</v>
      </c>
      <c r="C14" s="283"/>
      <c r="D14" s="312">
        <f>投入係数表!AA14</f>
        <v>3.9423107301199488E-2</v>
      </c>
      <c r="E14" s="302">
        <f t="shared" si="10"/>
        <v>3.9423107301199489</v>
      </c>
      <c r="F14" s="312">
        <f>分析係数表!C17</f>
        <v>0.24245613901755958</v>
      </c>
      <c r="G14" s="302">
        <f t="shared" si="5"/>
        <v>0.95583743843237912</v>
      </c>
      <c r="H14" s="302">
        <v>1.158634712109152</v>
      </c>
      <c r="I14" s="302">
        <f t="shared" si="6"/>
        <v>1.158634712109152</v>
      </c>
      <c r="J14" s="312">
        <f>分析係数表!G17</f>
        <v>0.24054742090319753</v>
      </c>
      <c r="K14" s="304">
        <f t="shared" si="4"/>
        <v>0.27870659176677531</v>
      </c>
      <c r="L14" s="49"/>
      <c r="M14" s="50"/>
      <c r="N14" s="314">
        <f>分析係数表!I17</f>
        <v>2.8816966460243139E-3</v>
      </c>
      <c r="O14" s="306">
        <f t="shared" si="7"/>
        <v>4.2072480368035153E-2</v>
      </c>
      <c r="P14" s="312">
        <f>分析係数表!C17</f>
        <v>0.24245613901755958</v>
      </c>
      <c r="Q14" s="306">
        <f t="shared" si="8"/>
        <v>1.0200731148925878E-2</v>
      </c>
      <c r="R14" s="306">
        <v>2.504525130602046E-2</v>
      </c>
      <c r="S14" s="307">
        <f t="shared" si="9"/>
        <v>1.1836799634151725</v>
      </c>
      <c r="T14" s="312">
        <f>分析係数表!F17</f>
        <v>0.42825667105631338</v>
      </c>
      <c r="U14" s="309">
        <f t="shared" si="1"/>
        <v>0.50691884072824056</v>
      </c>
      <c r="V14" s="316">
        <f>分析係数表!D17</f>
        <v>5.1560411778863557E-2</v>
      </c>
      <c r="W14" s="287">
        <f t="shared" si="3"/>
        <v>0</v>
      </c>
      <c r="X14" s="312">
        <f>分析係数表!E17</f>
        <v>4.9008807340167618E-2</v>
      </c>
      <c r="Y14" s="288">
        <f t="shared" si="2"/>
        <v>0</v>
      </c>
    </row>
    <row r="15" spans="1:25">
      <c r="A15" s="278">
        <v>11</v>
      </c>
      <c r="B15" s="268" t="s">
        <v>83</v>
      </c>
      <c r="C15" s="283"/>
      <c r="D15" s="312">
        <f>投入係数表!AA15</f>
        <v>5.3550554461493094E-3</v>
      </c>
      <c r="E15" s="302">
        <f t="shared" si="10"/>
        <v>0.53550554461493094</v>
      </c>
      <c r="F15" s="312">
        <f>分析係数表!C18</f>
        <v>0.40831687749419565</v>
      </c>
      <c r="G15" s="302">
        <f t="shared" si="5"/>
        <v>0.21865595185799727</v>
      </c>
      <c r="H15" s="302">
        <v>0.39012114635579626</v>
      </c>
      <c r="I15" s="302">
        <f t="shared" si="6"/>
        <v>0.39012114635579626</v>
      </c>
      <c r="J15" s="312">
        <f>分析係数表!G18</f>
        <v>0.21766947174074985</v>
      </c>
      <c r="K15" s="304">
        <f t="shared" si="4"/>
        <v>8.4917463842161936E-2</v>
      </c>
      <c r="L15" s="49"/>
      <c r="M15" s="50"/>
      <c r="N15" s="314">
        <f>分析係数表!I18</f>
        <v>4.4543159123807785E-4</v>
      </c>
      <c r="O15" s="306">
        <f t="shared" si="7"/>
        <v>6.5032563033730825E-3</v>
      </c>
      <c r="P15" s="312">
        <f>分析係数表!C18</f>
        <v>0.40831687749419565</v>
      </c>
      <c r="Q15" s="306">
        <f t="shared" si="8"/>
        <v>2.6553893073377427E-3</v>
      </c>
      <c r="R15" s="306">
        <v>8.5254575738114621E-3</v>
      </c>
      <c r="S15" s="307">
        <f t="shared" si="9"/>
        <v>0.39864660392960771</v>
      </c>
      <c r="T15" s="312">
        <f>分析係数表!F18</f>
        <v>0.48997194925916815</v>
      </c>
      <c r="U15" s="309">
        <f t="shared" si="1"/>
        <v>0.19532565359293746</v>
      </c>
      <c r="V15" s="316">
        <f>分析係数表!D18</f>
        <v>3.8565313316438733E-2</v>
      </c>
      <c r="W15" s="287">
        <f t="shared" si="3"/>
        <v>0</v>
      </c>
      <c r="X15" s="312">
        <f>分析係数表!E18</f>
        <v>3.6576455199010559E-2</v>
      </c>
      <c r="Y15" s="288">
        <f t="shared" si="2"/>
        <v>0</v>
      </c>
    </row>
    <row r="16" spans="1:25">
      <c r="A16" s="278">
        <v>12</v>
      </c>
      <c r="B16" s="268" t="s">
        <v>84</v>
      </c>
      <c r="C16" s="283"/>
      <c r="D16" s="312">
        <f>投入係数表!AA16</f>
        <v>3.6858788714892007E-5</v>
      </c>
      <c r="E16" s="302">
        <f t="shared" si="10"/>
        <v>3.6858788714892008E-3</v>
      </c>
      <c r="F16" s="312">
        <f>分析係数表!C19</f>
        <v>0.72110086081153413</v>
      </c>
      <c r="G16" s="302">
        <f t="shared" si="5"/>
        <v>2.6578904270779086E-3</v>
      </c>
      <c r="H16" s="302">
        <v>0.26141898551463011</v>
      </c>
      <c r="I16" s="302">
        <f t="shared" si="6"/>
        <v>0.26141898551463011</v>
      </c>
      <c r="J16" s="312">
        <f>分析係数表!G19</f>
        <v>6.2445810408374151E-2</v>
      </c>
      <c r="K16" s="304">
        <f t="shared" si="4"/>
        <v>1.6324520406596099E-2</v>
      </c>
      <c r="L16" s="49"/>
      <c r="M16" s="50"/>
      <c r="N16" s="314">
        <f>分析係数表!I19</f>
        <v>-1.2604560155461526E-4</v>
      </c>
      <c r="O16" s="306">
        <f t="shared" si="7"/>
        <v>-1.8402530690383389E-3</v>
      </c>
      <c r="P16" s="312">
        <f>分析係数表!C19</f>
        <v>0.72110086081153413</v>
      </c>
      <c r="Q16" s="306">
        <f t="shared" si="8"/>
        <v>-1.3270080721946137E-3</v>
      </c>
      <c r="R16" s="306">
        <v>1.0495755250054384E-2</v>
      </c>
      <c r="S16" s="307">
        <f t="shared" si="9"/>
        <v>0.27191474076468447</v>
      </c>
      <c r="T16" s="312">
        <f>分析係数表!F19</f>
        <v>0.21331101927013058</v>
      </c>
      <c r="U16" s="309">
        <f t="shared" si="1"/>
        <v>5.8002410507088167E-2</v>
      </c>
      <c r="V16" s="316">
        <f>分析係数表!D19</f>
        <v>1.2736199640345095E-2</v>
      </c>
      <c r="W16" s="287">
        <f t="shared" si="3"/>
        <v>0</v>
      </c>
      <c r="X16" s="312">
        <f>分析係数表!E19</f>
        <v>1.2523714081279422E-2</v>
      </c>
      <c r="Y16" s="288">
        <f t="shared" si="2"/>
        <v>0</v>
      </c>
    </row>
    <row r="17" spans="1:25">
      <c r="A17" s="278">
        <v>13</v>
      </c>
      <c r="B17" s="268" t="s">
        <v>85</v>
      </c>
      <c r="C17" s="283"/>
      <c r="D17" s="312">
        <f>投入係数表!AA17</f>
        <v>1.9482502606442916E-4</v>
      </c>
      <c r="E17" s="302">
        <f t="shared" si="10"/>
        <v>1.9482502606442915E-2</v>
      </c>
      <c r="F17" s="312">
        <f>分析係数表!C20</f>
        <v>4.9598906854145253E-2</v>
      </c>
      <c r="G17" s="302">
        <f t="shared" si="5"/>
        <v>9.6631083206260432E-4</v>
      </c>
      <c r="H17" s="302">
        <v>6.4791497187064997E-3</v>
      </c>
      <c r="I17" s="302">
        <f t="shared" si="6"/>
        <v>6.4791497187064997E-3</v>
      </c>
      <c r="J17" s="312">
        <f>分析係数表!G20</f>
        <v>0.11671945764775135</v>
      </c>
      <c r="K17" s="304">
        <f t="shared" si="4"/>
        <v>7.5624284118600341E-4</v>
      </c>
      <c r="L17" s="49"/>
      <c r="M17" s="50"/>
      <c r="N17" s="314">
        <f>分析係数表!I20</f>
        <v>7.0439320449493942E-4</v>
      </c>
      <c r="O17" s="306">
        <f t="shared" si="7"/>
        <v>1.0284069736617468E-2</v>
      </c>
      <c r="P17" s="312">
        <f>分析係数表!C20</f>
        <v>4.9598906854145253E-2</v>
      </c>
      <c r="Q17" s="306">
        <f t="shared" si="8"/>
        <v>5.1007861694802388E-4</v>
      </c>
      <c r="R17" s="306">
        <v>1.168194999418206E-3</v>
      </c>
      <c r="S17" s="307">
        <f t="shared" si="9"/>
        <v>7.6473447181247059E-3</v>
      </c>
      <c r="T17" s="312">
        <f>分析係数表!F20</f>
        <v>0.2109583665362576</v>
      </c>
      <c r="U17" s="309">
        <f t="shared" si="1"/>
        <v>1.6132713500752653E-3</v>
      </c>
      <c r="V17" s="316">
        <f>分析係数表!D20</f>
        <v>3.0797631013066269E-2</v>
      </c>
      <c r="W17" s="287">
        <f t="shared" si="3"/>
        <v>0</v>
      </c>
      <c r="X17" s="312">
        <f>分析係数表!E20</f>
        <v>2.9972730221401771E-2</v>
      </c>
      <c r="Y17" s="288">
        <f t="shared" si="2"/>
        <v>0</v>
      </c>
    </row>
    <row r="18" spans="1:25">
      <c r="A18" s="278">
        <v>14</v>
      </c>
      <c r="B18" s="268" t="s">
        <v>86</v>
      </c>
      <c r="C18" s="283"/>
      <c r="D18" s="312">
        <f>投入係数表!AA18</f>
        <v>7.2664469180787089E-4</v>
      </c>
      <c r="E18" s="302">
        <f t="shared" si="10"/>
        <v>7.2664469180787089E-2</v>
      </c>
      <c r="F18" s="312">
        <f>分析係数表!C21</f>
        <v>0.28411166756853934</v>
      </c>
      <c r="G18" s="302">
        <f t="shared" si="5"/>
        <v>2.0644823511936153E-2</v>
      </c>
      <c r="H18" s="302">
        <v>0.19122346155234546</v>
      </c>
      <c r="I18" s="302">
        <f t="shared" si="6"/>
        <v>0.19122346155234546</v>
      </c>
      <c r="J18" s="312">
        <f>分析係数表!G21</f>
        <v>0.29005387701730417</v>
      </c>
      <c r="K18" s="304">
        <f t="shared" si="4"/>
        <v>5.5465106399927203E-2</v>
      </c>
      <c r="L18" s="49"/>
      <c r="M18" s="50"/>
      <c r="N18" s="314">
        <f>分析係数表!I21</f>
        <v>2.3737267060065176E-3</v>
      </c>
      <c r="O18" s="306">
        <f t="shared" si="7"/>
        <v>3.4656170480443185E-2</v>
      </c>
      <c r="P18" s="312">
        <f>分析係数表!C21</f>
        <v>0.28411166756853934</v>
      </c>
      <c r="Q18" s="306">
        <f t="shared" si="8"/>
        <v>9.8462223867383011E-3</v>
      </c>
      <c r="R18" s="306">
        <v>1.8962732255683949E-2</v>
      </c>
      <c r="S18" s="307">
        <f t="shared" si="9"/>
        <v>0.21018619380802941</v>
      </c>
      <c r="T18" s="312">
        <f>分析係数表!F21</f>
        <v>0.45791147145628314</v>
      </c>
      <c r="U18" s="309">
        <f t="shared" si="1"/>
        <v>9.6246669286430261E-2</v>
      </c>
      <c r="V18" s="316">
        <f>分析係数表!D21</f>
        <v>5.9847590028896828E-2</v>
      </c>
      <c r="W18" s="287">
        <f t="shared" si="3"/>
        <v>0</v>
      </c>
      <c r="X18" s="312">
        <f>分析係数表!E21</f>
        <v>5.4782163530779596E-2</v>
      </c>
      <c r="Y18" s="288">
        <f t="shared" si="2"/>
        <v>0</v>
      </c>
    </row>
    <row r="19" spans="1:25">
      <c r="A19" s="278">
        <v>15</v>
      </c>
      <c r="B19" s="268" t="s">
        <v>70</v>
      </c>
      <c r="C19" s="283"/>
      <c r="D19" s="312">
        <f>投入係数表!AA19</f>
        <v>1.2142338110934422E-2</v>
      </c>
      <c r="E19" s="302">
        <f t="shared" si="10"/>
        <v>1.2142338110934423</v>
      </c>
      <c r="F19" s="312">
        <f>分析係数表!C22</f>
        <v>0.28280144764930404</v>
      </c>
      <c r="G19" s="302">
        <f t="shared" si="5"/>
        <v>0.34338707956195708</v>
      </c>
      <c r="H19" s="302">
        <v>0.4489657402987971</v>
      </c>
      <c r="I19" s="302">
        <f t="shared" si="6"/>
        <v>0.4489657402987971</v>
      </c>
      <c r="J19" s="312">
        <f>分析係数表!G22</f>
        <v>0.21325815420745545</v>
      </c>
      <c r="K19" s="304">
        <f t="shared" si="4"/>
        <v>9.5745605078505269E-2</v>
      </c>
      <c r="L19" s="49"/>
      <c r="M19" s="50"/>
      <c r="N19" s="314">
        <f>分析係数表!I22</f>
        <v>5.2408897921031505E-5</v>
      </c>
      <c r="O19" s="306">
        <f t="shared" si="7"/>
        <v>7.6516462339469723E-4</v>
      </c>
      <c r="P19" s="312">
        <f>分析係数表!C22</f>
        <v>0.28280144764930404</v>
      </c>
      <c r="Q19" s="306">
        <f t="shared" si="8"/>
        <v>2.1638966318605492E-4</v>
      </c>
      <c r="R19" s="306">
        <v>3.2617964928825798E-3</v>
      </c>
      <c r="S19" s="307">
        <f t="shared" si="9"/>
        <v>0.45222753679167971</v>
      </c>
      <c r="T19" s="312">
        <f>分析係数表!F22</f>
        <v>0.43073258580094059</v>
      </c>
      <c r="U19" s="309">
        <f t="shared" si="1"/>
        <v>0.1947891362926702</v>
      </c>
      <c r="V19" s="316">
        <f>分析係数表!D22</f>
        <v>2.2938556731137788E-2</v>
      </c>
      <c r="W19" s="287">
        <f t="shared" si="3"/>
        <v>0</v>
      </c>
      <c r="X19" s="312">
        <f>分析係数表!E22</f>
        <v>2.2183368519679003E-2</v>
      </c>
      <c r="Y19" s="288">
        <f t="shared" si="2"/>
        <v>0</v>
      </c>
    </row>
    <row r="20" spans="1:25">
      <c r="A20" s="278">
        <v>16</v>
      </c>
      <c r="B20" s="268" t="s">
        <v>71</v>
      </c>
      <c r="C20" s="283"/>
      <c r="D20" s="312">
        <f>投入係数表!AA20</f>
        <v>3.3172909843402803E-4</v>
      </c>
      <c r="E20" s="302">
        <f t="shared" si="10"/>
        <v>3.3172909843402799E-2</v>
      </c>
      <c r="F20" s="312">
        <f>分析係数表!C23</f>
        <v>0.31843177703160996</v>
      </c>
      <c r="G20" s="302">
        <f t="shared" si="5"/>
        <v>1.056330863074414E-2</v>
      </c>
      <c r="H20" s="302">
        <v>8.5356827277844854E-2</v>
      </c>
      <c r="I20" s="302">
        <f t="shared" si="6"/>
        <v>8.5356827277844854E-2</v>
      </c>
      <c r="J20" s="312">
        <f>分析係数表!G23</f>
        <v>0.24379890925547271</v>
      </c>
      <c r="K20" s="304">
        <f t="shared" si="4"/>
        <v>2.0809901387846354E-2</v>
      </c>
      <c r="L20" s="49"/>
      <c r="M20" s="50"/>
      <c r="N20" s="314">
        <f>分析係数表!I23</f>
        <v>7.2227388731505603E-6</v>
      </c>
      <c r="O20" s="306">
        <f t="shared" si="7"/>
        <v>1.0545125902246247E-4</v>
      </c>
      <c r="P20" s="312">
        <f>分析係数表!C23</f>
        <v>0.31843177703160996</v>
      </c>
      <c r="Q20" s="306">
        <f t="shared" si="8"/>
        <v>3.3579031800743318E-5</v>
      </c>
      <c r="R20" s="306">
        <v>3.2171825990786568E-3</v>
      </c>
      <c r="S20" s="307">
        <f t="shared" si="9"/>
        <v>8.8574009876923515E-2</v>
      </c>
      <c r="T20" s="312">
        <f>分析係数表!F23</f>
        <v>0.43764444987651224</v>
      </c>
      <c r="U20" s="309">
        <f t="shared" si="1"/>
        <v>3.8763923825942952E-2</v>
      </c>
      <c r="V20" s="316">
        <f>分析係数表!D23</f>
        <v>3.7770855561684982E-2</v>
      </c>
      <c r="W20" s="287">
        <f t="shared" si="3"/>
        <v>0</v>
      </c>
      <c r="X20" s="312">
        <f>分析係数表!E23</f>
        <v>3.6503495425501575E-2</v>
      </c>
      <c r="Y20" s="288">
        <f t="shared" si="2"/>
        <v>0</v>
      </c>
    </row>
    <row r="21" spans="1:25">
      <c r="A21" s="278">
        <v>17</v>
      </c>
      <c r="B21" s="268" t="s">
        <v>72</v>
      </c>
      <c r="C21" s="283"/>
      <c r="D21" s="312">
        <f>投入係数表!AA21</f>
        <v>1.1584190738966058E-4</v>
      </c>
      <c r="E21" s="302">
        <f t="shared" si="10"/>
        <v>1.1584190738966058E-2</v>
      </c>
      <c r="F21" s="312">
        <f>分析係数表!C24</f>
        <v>6.5709335168878003E-2</v>
      </c>
      <c r="G21" s="302">
        <f t="shared" si="5"/>
        <v>7.6118947192693319E-4</v>
      </c>
      <c r="H21" s="302">
        <v>5.7185467151203264E-3</v>
      </c>
      <c r="I21" s="302">
        <f t="shared" si="6"/>
        <v>5.7185467151203264E-3</v>
      </c>
      <c r="J21" s="312">
        <f>分析係数表!G24</f>
        <v>0.24633125110096343</v>
      </c>
      <c r="K21" s="304">
        <f t="shared" si="4"/>
        <v>1.4086567668148947E-3</v>
      </c>
      <c r="L21" s="49"/>
      <c r="M21" s="50"/>
      <c r="N21" s="314">
        <f>分析係数表!I24</f>
        <v>2.8080599423907303E-4</v>
      </c>
      <c r="O21" s="306">
        <f t="shared" si="7"/>
        <v>4.0997391922391515E-3</v>
      </c>
      <c r="P21" s="312">
        <f>分析係数表!C24</f>
        <v>6.5709335168878003E-2</v>
      </c>
      <c r="Q21" s="306">
        <f t="shared" si="8"/>
        <v>2.6939113668782757E-4</v>
      </c>
      <c r="R21" s="306">
        <v>1.2335484900882002E-3</v>
      </c>
      <c r="S21" s="307">
        <f t="shared" si="9"/>
        <v>6.9520952052085265E-3</v>
      </c>
      <c r="T21" s="312">
        <f>分析係数表!F24</f>
        <v>0.36721364788140759</v>
      </c>
      <c r="U21" s="309">
        <f t="shared" si="1"/>
        <v>2.5529042407234658E-3</v>
      </c>
      <c r="V21" s="316">
        <f>分析係数表!D24</f>
        <v>3.9309475738153632E-2</v>
      </c>
      <c r="W21" s="287">
        <f t="shared" si="3"/>
        <v>0</v>
      </c>
      <c r="X21" s="312">
        <f>分析係数表!E24</f>
        <v>3.8550657867992791E-2</v>
      </c>
      <c r="Y21" s="288">
        <f t="shared" si="2"/>
        <v>0</v>
      </c>
    </row>
    <row r="22" spans="1:25">
      <c r="A22" s="278">
        <v>18</v>
      </c>
      <c r="B22" s="268" t="s">
        <v>87</v>
      </c>
      <c r="C22" s="283"/>
      <c r="D22" s="312">
        <f>投入係数表!AA22</f>
        <v>2.1062164979938286E-5</v>
      </c>
      <c r="E22" s="302">
        <f t="shared" si="10"/>
        <v>2.1062164979938286E-3</v>
      </c>
      <c r="F22" s="312">
        <f>分析係数表!C25</f>
        <v>0.13092441386923714</v>
      </c>
      <c r="G22" s="302">
        <f t="shared" si="5"/>
        <v>2.7575516048155928E-4</v>
      </c>
      <c r="H22" s="302">
        <v>3.2509725876161591E-2</v>
      </c>
      <c r="I22" s="302">
        <f t="shared" si="6"/>
        <v>3.2509725876161591E-2</v>
      </c>
      <c r="J22" s="312">
        <f>分析係数表!G25</f>
        <v>0.2605848403511512</v>
      </c>
      <c r="K22" s="304">
        <f t="shared" si="4"/>
        <v>8.4715417272992581E-3</v>
      </c>
      <c r="L22" s="49"/>
      <c r="M22" s="50"/>
      <c r="N22" s="314">
        <f>分析係数表!I25</f>
        <v>9.8123550057191766E-5</v>
      </c>
      <c r="O22" s="306">
        <f t="shared" si="7"/>
        <v>1.4325939335490634E-3</v>
      </c>
      <c r="P22" s="312">
        <f>分析係数表!C25</f>
        <v>0.13092441386923714</v>
      </c>
      <c r="Q22" s="306">
        <f t="shared" si="8"/>
        <v>1.8756152106253599E-4</v>
      </c>
      <c r="R22" s="306">
        <v>4.8064934882612259E-3</v>
      </c>
      <c r="S22" s="307">
        <f t="shared" si="9"/>
        <v>3.7316219364422816E-2</v>
      </c>
      <c r="T22" s="312">
        <f>分析係数表!F25</f>
        <v>0.33318683873123567</v>
      </c>
      <c r="U22" s="309">
        <f t="shared" si="1"/>
        <v>1.2433273163433359E-2</v>
      </c>
      <c r="V22" s="316">
        <f>分析係数表!D25</f>
        <v>4.284059086963312E-2</v>
      </c>
      <c r="W22" s="287">
        <f t="shared" si="3"/>
        <v>0</v>
      </c>
      <c r="X22" s="312">
        <f>分析係数表!E25</f>
        <v>4.249917369780222E-2</v>
      </c>
      <c r="Y22" s="288">
        <f t="shared" si="2"/>
        <v>0</v>
      </c>
    </row>
    <row r="23" spans="1:25">
      <c r="A23" s="278">
        <v>19</v>
      </c>
      <c r="B23" s="268" t="s">
        <v>88</v>
      </c>
      <c r="C23" s="283"/>
      <c r="D23" s="312">
        <f>投入係数表!AA23</f>
        <v>2.6327706224922858E-4</v>
      </c>
      <c r="E23" s="302">
        <f t="shared" si="10"/>
        <v>2.6327706224922857E-2</v>
      </c>
      <c r="F23" s="312">
        <f>分析係数表!C26</f>
        <v>0.15308736674872969</v>
      </c>
      <c r="G23" s="302">
        <f t="shared" si="5"/>
        <v>4.0304392185075795E-3</v>
      </c>
      <c r="H23" s="302">
        <v>2.9230763966935143E-2</v>
      </c>
      <c r="I23" s="302">
        <f t="shared" si="6"/>
        <v>2.9230763966935143E-2</v>
      </c>
      <c r="J23" s="312">
        <f>分析係数表!G26</f>
        <v>0.20415569699579933</v>
      </c>
      <c r="K23" s="304">
        <f t="shared" si="4"/>
        <v>5.9676269913893406E-3</v>
      </c>
      <c r="L23" s="49"/>
      <c r="M23" s="50"/>
      <c r="N23" s="314">
        <f>分析係数表!I26</f>
        <v>8.8175548492147558E-3</v>
      </c>
      <c r="O23" s="306">
        <f t="shared" si="7"/>
        <v>0.12873541141100767</v>
      </c>
      <c r="P23" s="312">
        <f>分析係数表!C26</f>
        <v>0.15308736674872969</v>
      </c>
      <c r="Q23" s="306">
        <f t="shared" si="8"/>
        <v>1.9707765140225531E-2</v>
      </c>
      <c r="R23" s="306">
        <v>2.1640317854529099E-2</v>
      </c>
      <c r="S23" s="307">
        <f t="shared" si="9"/>
        <v>5.0871081821464242E-2</v>
      </c>
      <c r="T23" s="312">
        <f>分析係数表!F26</f>
        <v>0.33811565690794865</v>
      </c>
      <c r="U23" s="309">
        <f t="shared" si="1"/>
        <v>1.7200309247682385E-2</v>
      </c>
      <c r="V23" s="316">
        <f>分析係数表!D26</f>
        <v>3.3929737559631502E-2</v>
      </c>
      <c r="W23" s="287">
        <f t="shared" si="3"/>
        <v>0</v>
      </c>
      <c r="X23" s="312">
        <f>分析係数表!E26</f>
        <v>3.3531988342571602E-2</v>
      </c>
      <c r="Y23" s="288">
        <f t="shared" si="2"/>
        <v>0</v>
      </c>
    </row>
    <row r="24" spans="1:25">
      <c r="A24" s="278">
        <v>20</v>
      </c>
      <c r="B24" s="268" t="s">
        <v>89</v>
      </c>
      <c r="C24" s="283"/>
      <c r="D24" s="312">
        <f>投入係数表!AA24</f>
        <v>5.2655412449845715E-6</v>
      </c>
      <c r="E24" s="302">
        <f t="shared" si="10"/>
        <v>5.2655412449845716E-4</v>
      </c>
      <c r="F24" s="312">
        <f>分析係数表!C27</f>
        <v>0.18884998044104273</v>
      </c>
      <c r="G24" s="302">
        <f t="shared" si="5"/>
        <v>9.9439736112684013E-5</v>
      </c>
      <c r="H24" s="302">
        <v>6.2229359158841547E-3</v>
      </c>
      <c r="I24" s="302">
        <f t="shared" si="6"/>
        <v>6.2229359158841547E-3</v>
      </c>
      <c r="J24" s="312">
        <f>分析係数表!G27</f>
        <v>0.16481626532719168</v>
      </c>
      <c r="K24" s="304">
        <f t="shared" si="4"/>
        <v>1.0256410570264735E-3</v>
      </c>
      <c r="L24" s="49"/>
      <c r="M24" s="50"/>
      <c r="N24" s="314">
        <f>分析係数表!I27</f>
        <v>2.2388024205688101E-2</v>
      </c>
      <c r="O24" s="306">
        <f t="shared" si="7"/>
        <v>0.32686289522265038</v>
      </c>
      <c r="P24" s="312">
        <f>分析係数表!C27</f>
        <v>0.18884998044104273</v>
      </c>
      <c r="Q24" s="306">
        <f t="shared" si="8"/>
        <v>6.1728051369700124E-2</v>
      </c>
      <c r="R24" s="306">
        <v>6.2267529632765883E-2</v>
      </c>
      <c r="S24" s="307">
        <f t="shared" si="9"/>
        <v>6.8490465548650042E-2</v>
      </c>
      <c r="T24" s="312">
        <f>分析係数表!F27</f>
        <v>0.29536956526946395</v>
      </c>
      <c r="U24" s="309">
        <f t="shared" si="1"/>
        <v>2.0229999034207961E-2</v>
      </c>
      <c r="V24" s="316">
        <f>分析係数表!D27</f>
        <v>2.042747265118797E-2</v>
      </c>
      <c r="W24" s="287">
        <f t="shared" si="3"/>
        <v>0</v>
      </c>
      <c r="X24" s="312">
        <f>分析係数表!E27</f>
        <v>2.035082172191522E-2</v>
      </c>
      <c r="Y24" s="288">
        <f t="shared" si="2"/>
        <v>0</v>
      </c>
    </row>
    <row r="25" spans="1:25">
      <c r="A25" s="278">
        <v>21</v>
      </c>
      <c r="B25" s="268" t="s">
        <v>90</v>
      </c>
      <c r="C25" s="283"/>
      <c r="D25" s="312">
        <f>投入係数表!AA25</f>
        <v>0</v>
      </c>
      <c r="E25" s="302">
        <f t="shared" si="10"/>
        <v>0</v>
      </c>
      <c r="F25" s="312">
        <f>分析係数表!C28</f>
        <v>0.2115566871254172</v>
      </c>
      <c r="G25" s="302">
        <f t="shared" si="5"/>
        <v>0</v>
      </c>
      <c r="H25" s="302">
        <v>7.4009189239138365E-2</v>
      </c>
      <c r="I25" s="302">
        <f t="shared" si="6"/>
        <v>7.4009189239138365E-2</v>
      </c>
      <c r="J25" s="312">
        <f>分析係数表!G28</f>
        <v>0.18177207604774032</v>
      </c>
      <c r="K25" s="304">
        <f t="shared" si="4"/>
        <v>1.3452803974608263E-2</v>
      </c>
      <c r="L25" s="49"/>
      <c r="M25" s="50"/>
      <c r="N25" s="314">
        <f>分析係数表!I28</f>
        <v>7.2231792840574596E-3</v>
      </c>
      <c r="O25" s="306">
        <f t="shared" si="7"/>
        <v>0.10545768897728092</v>
      </c>
      <c r="P25" s="312">
        <f>分析係数表!C28</f>
        <v>0.2115566871254172</v>
      </c>
      <c r="Q25" s="306">
        <f t="shared" si="8"/>
        <v>2.2310279311936177E-2</v>
      </c>
      <c r="R25" s="306">
        <v>2.9124868611392102E-2</v>
      </c>
      <c r="S25" s="307">
        <f t="shared" si="9"/>
        <v>0.10313405785053047</v>
      </c>
      <c r="T25" s="312">
        <f>分析係数表!F28</f>
        <v>0.29628808224417325</v>
      </c>
      <c r="U25" s="309">
        <f t="shared" si="1"/>
        <v>3.0557392214593294E-2</v>
      </c>
      <c r="V25" s="316">
        <f>分析係数表!D28</f>
        <v>3.0551159487848582E-2</v>
      </c>
      <c r="W25" s="287">
        <f t="shared" si="3"/>
        <v>0</v>
      </c>
      <c r="X25" s="312">
        <f>分析係数表!E28</f>
        <v>3.018459578819983E-2</v>
      </c>
      <c r="Y25" s="288">
        <f t="shared" si="2"/>
        <v>0</v>
      </c>
    </row>
    <row r="26" spans="1:25">
      <c r="A26" s="278">
        <v>22</v>
      </c>
      <c r="B26" s="268" t="s">
        <v>64</v>
      </c>
      <c r="C26" s="283"/>
      <c r="D26" s="312">
        <f>投入係数表!AA26</f>
        <v>3.5647714228545552E-3</v>
      </c>
      <c r="E26" s="302">
        <f t="shared" si="10"/>
        <v>0.35647714228545552</v>
      </c>
      <c r="F26" s="312">
        <f>分析係数表!C29</f>
        <v>0.4024048564090591</v>
      </c>
      <c r="G26" s="302">
        <f t="shared" si="5"/>
        <v>0.14344813325449046</v>
      </c>
      <c r="H26" s="302">
        <v>0.29198076452794264</v>
      </c>
      <c r="I26" s="302">
        <f t="shared" si="6"/>
        <v>0.29198076452794264</v>
      </c>
      <c r="J26" s="312">
        <f>分析係数表!G29</f>
        <v>0.28848634430593861</v>
      </c>
      <c r="K26" s="304">
        <f t="shared" si="4"/>
        <v>8.4232463366319246E-2</v>
      </c>
      <c r="L26" s="49"/>
      <c r="M26" s="50"/>
      <c r="N26" s="314">
        <f>分析係数表!I29</f>
        <v>7.7130042947109994E-3</v>
      </c>
      <c r="O26" s="306">
        <f t="shared" si="7"/>
        <v>0.11260908472635303</v>
      </c>
      <c r="P26" s="312">
        <f>分析係数表!C29</f>
        <v>0.4024048564090591</v>
      </c>
      <c r="Q26" s="306">
        <f t="shared" si="8"/>
        <v>4.531444256966366E-2</v>
      </c>
      <c r="R26" s="306">
        <v>7.361207638884143E-2</v>
      </c>
      <c r="S26" s="307">
        <f t="shared" si="9"/>
        <v>0.36559284091678407</v>
      </c>
      <c r="T26" s="312">
        <f>分析係数表!F29</f>
        <v>0.40202182464221792</v>
      </c>
      <c r="U26" s="309">
        <f t="shared" si="1"/>
        <v>0.14697630098149764</v>
      </c>
      <c r="V26" s="316">
        <f>分析係数表!D29</f>
        <v>7.9194780809421356E-2</v>
      </c>
      <c r="W26" s="287">
        <f t="shared" si="3"/>
        <v>0</v>
      </c>
      <c r="X26" s="312">
        <f>分析係数表!E29</f>
        <v>6.5944675090492746E-2</v>
      </c>
      <c r="Y26" s="288">
        <f t="shared" si="2"/>
        <v>0</v>
      </c>
    </row>
    <row r="27" spans="1:25">
      <c r="A27" s="278">
        <v>23</v>
      </c>
      <c r="B27" s="268" t="s">
        <v>91</v>
      </c>
      <c r="C27" s="283"/>
      <c r="D27" s="312">
        <f>投入係数表!AA27</f>
        <v>4.6873848162852658E-2</v>
      </c>
      <c r="E27" s="302">
        <f t="shared" si="10"/>
        <v>4.6873848162852658</v>
      </c>
      <c r="F27" s="312">
        <f>分析係数表!C30</f>
        <v>1</v>
      </c>
      <c r="G27" s="302">
        <f t="shared" si="5"/>
        <v>4.6873848162852658</v>
      </c>
      <c r="H27" s="302">
        <v>5.3607375354405855</v>
      </c>
      <c r="I27" s="302">
        <f t="shared" si="6"/>
        <v>5.3607375354405855</v>
      </c>
      <c r="J27" s="312">
        <f>分析係数表!G30</f>
        <v>0.33838967095036887</v>
      </c>
      <c r="K27" s="304">
        <f t="shared" si="4"/>
        <v>1.814018210669031</v>
      </c>
      <c r="L27" s="49"/>
      <c r="M27" s="50"/>
      <c r="N27" s="314">
        <f>分析係数表!I30</f>
        <v>0</v>
      </c>
      <c r="O27" s="306">
        <f t="shared" si="7"/>
        <v>0</v>
      </c>
      <c r="P27" s="312">
        <f>分析係数表!C30</f>
        <v>1</v>
      </c>
      <c r="Q27" s="306">
        <f t="shared" si="8"/>
        <v>0</v>
      </c>
      <c r="R27" s="306">
        <v>0.1017031663974681</v>
      </c>
      <c r="S27" s="307">
        <f t="shared" si="9"/>
        <v>5.4624407018380534</v>
      </c>
      <c r="T27" s="312">
        <f>分析係数表!F30</f>
        <v>0.46362091424568164</v>
      </c>
      <c r="U27" s="309">
        <f t="shared" si="1"/>
        <v>2.5325017521989812</v>
      </c>
      <c r="V27" s="316">
        <f>分析係数表!D30</f>
        <v>7.3824536053885614E-2</v>
      </c>
      <c r="W27" s="287">
        <f t="shared" si="3"/>
        <v>0</v>
      </c>
      <c r="X27" s="312">
        <f>分析係数表!E30</f>
        <v>5.6949248710145881E-2</v>
      </c>
      <c r="Y27" s="288">
        <f t="shared" si="2"/>
        <v>0</v>
      </c>
    </row>
    <row r="28" spans="1:25">
      <c r="A28" s="278">
        <v>24</v>
      </c>
      <c r="B28" s="268" t="s">
        <v>92</v>
      </c>
      <c r="C28" s="283"/>
      <c r="D28" s="312">
        <f>投入係数表!AA28</f>
        <v>5.6051686552860767E-2</v>
      </c>
      <c r="E28" s="302">
        <f t="shared" si="10"/>
        <v>5.6051686552860769</v>
      </c>
      <c r="F28" s="312">
        <f>分析係数表!C31</f>
        <v>0.99932498158227889</v>
      </c>
      <c r="G28" s="302">
        <f t="shared" si="5"/>
        <v>5.6013850632093254</v>
      </c>
      <c r="H28" s="302">
        <v>7.01892187069281</v>
      </c>
      <c r="I28" s="302">
        <f t="shared" si="6"/>
        <v>7.01892187069281</v>
      </c>
      <c r="J28" s="312">
        <f>分析係数表!G31</f>
        <v>7.0262508387801376E-2</v>
      </c>
      <c r="K28" s="304">
        <f t="shared" si="4"/>
        <v>0.49316705681287609</v>
      </c>
      <c r="L28" s="49"/>
      <c r="M28" s="50"/>
      <c r="N28" s="314">
        <f>分析係数表!I31</f>
        <v>3.314462019579964E-2</v>
      </c>
      <c r="O28" s="306">
        <f t="shared" si="7"/>
        <v>0.48390811170829812</v>
      </c>
      <c r="P28" s="312">
        <f>分析係数表!C31</f>
        <v>0.99932498158227889</v>
      </c>
      <c r="Q28" s="306">
        <f t="shared" si="8"/>
        <v>0.48358146482041037</v>
      </c>
      <c r="R28" s="306">
        <v>0.66948987851547626</v>
      </c>
      <c r="S28" s="307">
        <f t="shared" si="9"/>
        <v>7.688411749208286</v>
      </c>
      <c r="T28" s="312">
        <f>分析係数表!F31</f>
        <v>0.39948542779773355</v>
      </c>
      <c r="U28" s="309">
        <f t="shared" si="1"/>
        <v>3.071408456717593</v>
      </c>
      <c r="V28" s="316">
        <f>分析係数表!D31</f>
        <v>2.9145126840892164E-3</v>
      </c>
      <c r="W28" s="287">
        <f t="shared" si="3"/>
        <v>0</v>
      </c>
      <c r="X28" s="312">
        <f>分析係数表!E31</f>
        <v>2.9145126840892164E-3</v>
      </c>
      <c r="Y28" s="288">
        <f t="shared" si="2"/>
        <v>0</v>
      </c>
    </row>
    <row r="29" spans="1:25">
      <c r="A29" s="278">
        <v>25</v>
      </c>
      <c r="B29" s="268" t="s">
        <v>1</v>
      </c>
      <c r="C29" s="282">
        <f>'データ入力（最終需要額等）'!C30</f>
        <v>100</v>
      </c>
      <c r="D29" s="312">
        <f>投入係数表!AA29</f>
        <v>7.4038775445728067E-2</v>
      </c>
      <c r="E29" s="302">
        <f t="shared" si="10"/>
        <v>7.4038775445728069</v>
      </c>
      <c r="F29" s="312">
        <f>分析係数表!C32</f>
        <v>0.9998360837770528</v>
      </c>
      <c r="G29" s="302">
        <f t="shared" si="5"/>
        <v>7.4026639289305365</v>
      </c>
      <c r="H29" s="302">
        <v>8.0536587983977785</v>
      </c>
      <c r="I29" s="302">
        <f t="shared" si="6"/>
        <v>108.05365879839778</v>
      </c>
      <c r="J29" s="312">
        <f>分析係数表!G32</f>
        <v>0.11380414292785156</v>
      </c>
      <c r="K29" s="304">
        <f t="shared" si="4"/>
        <v>12.296954029770166</v>
      </c>
      <c r="L29" s="49"/>
      <c r="M29" s="50"/>
      <c r="N29" s="314">
        <f>分析係数表!I32</f>
        <v>7.2296973654795713E-3</v>
      </c>
      <c r="O29" s="306">
        <f t="shared" si="7"/>
        <v>0.10555285230859388</v>
      </c>
      <c r="P29" s="312">
        <f>分析係数表!C32</f>
        <v>0.9998360837770528</v>
      </c>
      <c r="Q29" s="306">
        <f t="shared" si="8"/>
        <v>0.10553555048372215</v>
      </c>
      <c r="R29" s="306">
        <v>0.14251850471093513</v>
      </c>
      <c r="S29" s="307">
        <f t="shared" si="9"/>
        <v>108.19617730310871</v>
      </c>
      <c r="T29" s="312">
        <f>分析係数表!F32</f>
        <v>0.44272670787830282</v>
      </c>
      <c r="U29" s="309">
        <f t="shared" si="1"/>
        <v>47.901337382422469</v>
      </c>
      <c r="V29" s="316">
        <f>分析係数表!D32</f>
        <v>2.1120085933633119E-2</v>
      </c>
      <c r="W29" s="287">
        <f t="shared" si="3"/>
        <v>2</v>
      </c>
      <c r="X29" s="312">
        <f>分析係数表!E32</f>
        <v>2.1120085933633119E-2</v>
      </c>
      <c r="Y29" s="288">
        <f t="shared" si="2"/>
        <v>2</v>
      </c>
    </row>
    <row r="30" spans="1:25">
      <c r="A30" s="278">
        <v>26</v>
      </c>
      <c r="B30" s="268" t="s">
        <v>2</v>
      </c>
      <c r="C30" s="283"/>
      <c r="D30" s="312">
        <f>投入係数表!AA30</f>
        <v>2.5590530450625018E-3</v>
      </c>
      <c r="E30" s="302">
        <f t="shared" si="10"/>
        <v>0.25590530450625021</v>
      </c>
      <c r="F30" s="312">
        <f>分析係数表!C33</f>
        <v>0.99108509199615646</v>
      </c>
      <c r="G30" s="302">
        <f t="shared" si="5"/>
        <v>0.25362393225888141</v>
      </c>
      <c r="H30" s="302">
        <v>0.47719528913502185</v>
      </c>
      <c r="I30" s="302">
        <f t="shared" si="6"/>
        <v>0.47719528913502185</v>
      </c>
      <c r="J30" s="312">
        <f>分析係数表!G33</f>
        <v>0.4529749017181946</v>
      </c>
      <c r="K30" s="304">
        <f t="shared" si="4"/>
        <v>0.21615748919632197</v>
      </c>
      <c r="L30" s="49"/>
      <c r="M30" s="50"/>
      <c r="N30" s="314">
        <f>分析係数表!I33</f>
        <v>7.7168799106917146E-4</v>
      </c>
      <c r="O30" s="306">
        <f t="shared" si="7"/>
        <v>1.1266566832875533E-2</v>
      </c>
      <c r="P30" s="312">
        <f>分析係数表!C33</f>
        <v>0.99108509199615646</v>
      </c>
      <c r="Q30" s="306">
        <f t="shared" si="8"/>
        <v>1.1166126426041293E-2</v>
      </c>
      <c r="R30" s="306">
        <v>6.7940276796011709E-2</v>
      </c>
      <c r="S30" s="307">
        <f t="shared" si="9"/>
        <v>0.54513556593103352</v>
      </c>
      <c r="T30" s="312">
        <f>分析係数表!F33</f>
        <v>0.63278689994307047</v>
      </c>
      <c r="U30" s="309">
        <f t="shared" si="1"/>
        <v>0.34495464481421001</v>
      </c>
      <c r="V30" s="316">
        <f>分析係数表!D33</f>
        <v>8.7702783269007503E-2</v>
      </c>
      <c r="W30" s="287">
        <f t="shared" si="3"/>
        <v>0</v>
      </c>
      <c r="X30" s="312">
        <f>分析係数表!E33</f>
        <v>8.4336323251883824E-2</v>
      </c>
      <c r="Y30" s="288">
        <f t="shared" si="2"/>
        <v>0</v>
      </c>
    </row>
    <row r="31" spans="1:25">
      <c r="A31" s="278">
        <v>27</v>
      </c>
      <c r="B31" s="268" t="s">
        <v>65</v>
      </c>
      <c r="C31" s="283"/>
      <c r="D31" s="312">
        <f>投入係数表!AA31</f>
        <v>2.0398706783070233E-2</v>
      </c>
      <c r="E31" s="302">
        <f t="shared" si="10"/>
        <v>2.0398706783070231</v>
      </c>
      <c r="F31" s="312">
        <f>分析係数表!C34</f>
        <v>0.24606089914510665</v>
      </c>
      <c r="G31" s="302">
        <f t="shared" si="5"/>
        <v>0.50193241324396465</v>
      </c>
      <c r="H31" s="302">
        <v>0.77732986089394729</v>
      </c>
      <c r="I31" s="302">
        <f t="shared" si="6"/>
        <v>0.77732986089394729</v>
      </c>
      <c r="J31" s="312">
        <f>分析係数表!G34</f>
        <v>0.43749758717185111</v>
      </c>
      <c r="K31" s="304">
        <f t="shared" si="4"/>
        <v>0.34007993857773261</v>
      </c>
      <c r="L31" s="49"/>
      <c r="M31" s="50"/>
      <c r="N31" s="314">
        <f>分析係数表!I34</f>
        <v>0.137069350800852</v>
      </c>
      <c r="O31" s="306">
        <f t="shared" si="7"/>
        <v>2.0011986961168544</v>
      </c>
      <c r="P31" s="312">
        <f>分析係数表!C34</f>
        <v>0.24606089914510665</v>
      </c>
      <c r="Q31" s="306">
        <f t="shared" si="8"/>
        <v>0.49241675053452827</v>
      </c>
      <c r="R31" s="306">
        <v>0.54777721238179433</v>
      </c>
      <c r="S31" s="307">
        <f t="shared" si="9"/>
        <v>1.3251070732757415</v>
      </c>
      <c r="T31" s="312">
        <f>分析係数表!F34</f>
        <v>0.68044247766447119</v>
      </c>
      <c r="U31" s="309">
        <f t="shared" si="1"/>
        <v>0.90165914011046155</v>
      </c>
      <c r="V31" s="316">
        <f>分析係数表!D34</f>
        <v>0.15389009392691583</v>
      </c>
      <c r="W31" s="287">
        <f t="shared" si="3"/>
        <v>0</v>
      </c>
      <c r="X31" s="312">
        <f>分析係数表!E34</f>
        <v>0.1433320704064108</v>
      </c>
      <c r="Y31" s="288">
        <f t="shared" si="2"/>
        <v>0</v>
      </c>
    </row>
    <row r="32" spans="1:25">
      <c r="A32" s="278">
        <v>28</v>
      </c>
      <c r="B32" s="268" t="s">
        <v>66</v>
      </c>
      <c r="C32" s="283"/>
      <c r="D32" s="312">
        <f>投入係数表!AA32</f>
        <v>1.9598344513832577E-2</v>
      </c>
      <c r="E32" s="302">
        <f t="shared" si="10"/>
        <v>1.9598344513832577</v>
      </c>
      <c r="F32" s="312">
        <f>分析係数表!C35</f>
        <v>0.75377646979277246</v>
      </c>
      <c r="G32" s="302">
        <f t="shared" si="5"/>
        <v>1.4772770941419269</v>
      </c>
      <c r="H32" s="302">
        <v>2.1746925677228943</v>
      </c>
      <c r="I32" s="302">
        <f t="shared" si="6"/>
        <v>2.1746925677228943</v>
      </c>
      <c r="J32" s="312">
        <f>分析係数表!G35</f>
        <v>0.30282397072447498</v>
      </c>
      <c r="K32" s="304">
        <f t="shared" si="4"/>
        <v>0.65854903846285107</v>
      </c>
      <c r="L32" s="49"/>
      <c r="M32" s="50"/>
      <c r="N32" s="314">
        <f>分析係数表!I35</f>
        <v>5.7629969222324183E-2</v>
      </c>
      <c r="O32" s="306">
        <f t="shared" si="7"/>
        <v>0.841391737767337</v>
      </c>
      <c r="P32" s="312">
        <f>分析係数表!C35</f>
        <v>0.75377646979277246</v>
      </c>
      <c r="Q32" s="306">
        <f t="shared" si="8"/>
        <v>0.63422129380706938</v>
      </c>
      <c r="R32" s="306">
        <v>0.9836766622369657</v>
      </c>
      <c r="S32" s="307">
        <f t="shared" si="9"/>
        <v>3.15836922995986</v>
      </c>
      <c r="T32" s="312">
        <f>分析係数表!F35</f>
        <v>0.60548890850388704</v>
      </c>
      <c r="U32" s="309">
        <f t="shared" si="1"/>
        <v>1.9123575377006579</v>
      </c>
      <c r="V32" s="316">
        <f>分析係数表!D35</f>
        <v>4.0363234612300396E-2</v>
      </c>
      <c r="W32" s="287">
        <f t="shared" si="3"/>
        <v>0</v>
      </c>
      <c r="X32" s="312">
        <f>分析係数表!E35</f>
        <v>3.9154079363329694E-2</v>
      </c>
      <c r="Y32" s="288">
        <f t="shared" si="2"/>
        <v>0</v>
      </c>
    </row>
    <row r="33" spans="1:25">
      <c r="A33" s="278">
        <v>29</v>
      </c>
      <c r="B33" s="268" t="s">
        <v>93</v>
      </c>
      <c r="C33" s="283"/>
      <c r="D33" s="312">
        <f>投入係数表!AA33</f>
        <v>1.3743062649409733E-3</v>
      </c>
      <c r="E33" s="302">
        <f t="shared" si="10"/>
        <v>0.13743062649409732</v>
      </c>
      <c r="F33" s="312">
        <f>分析係数表!C36</f>
        <v>0.99118010215945485</v>
      </c>
      <c r="G33" s="302">
        <f t="shared" si="5"/>
        <v>0.13621850240825725</v>
      </c>
      <c r="H33" s="302">
        <v>0.66927440710321451</v>
      </c>
      <c r="I33" s="302">
        <f t="shared" si="6"/>
        <v>0.66927440710321451</v>
      </c>
      <c r="J33" s="312">
        <f>分析係数表!G36</f>
        <v>5.8650173764370726E-2</v>
      </c>
      <c r="K33" s="304">
        <f t="shared" si="4"/>
        <v>3.9253060272649722E-2</v>
      </c>
      <c r="L33" s="49"/>
      <c r="M33" s="50"/>
      <c r="N33" s="314">
        <f>分析係数表!I36</f>
        <v>0.2375179181177472</v>
      </c>
      <c r="O33" s="306">
        <f t="shared" si="7"/>
        <v>3.4677376471434411</v>
      </c>
      <c r="P33" s="312">
        <f>分析係数表!C36</f>
        <v>0.99118010215945485</v>
      </c>
      <c r="Q33" s="306">
        <f t="shared" si="8"/>
        <v>3.4371525553578235</v>
      </c>
      <c r="R33" s="306">
        <v>3.757924766451318</v>
      </c>
      <c r="S33" s="307">
        <f t="shared" si="9"/>
        <v>4.4271991735545324</v>
      </c>
      <c r="T33" s="312">
        <f>分析係数表!F36</f>
        <v>0.81306518983088305</v>
      </c>
      <c r="U33" s="309">
        <f t="shared" si="1"/>
        <v>3.5996015364652445</v>
      </c>
      <c r="V33" s="316">
        <f>分析係数表!D36</f>
        <v>1.5774342104513773E-2</v>
      </c>
      <c r="W33" s="287">
        <f t="shared" si="3"/>
        <v>0</v>
      </c>
      <c r="X33" s="312">
        <f>分析係数表!E36</f>
        <v>1.3229670821596217E-2</v>
      </c>
      <c r="Y33" s="288">
        <f t="shared" si="2"/>
        <v>0</v>
      </c>
    </row>
    <row r="34" spans="1:25">
      <c r="A34" s="278">
        <v>30</v>
      </c>
      <c r="B34" s="268" t="s">
        <v>94</v>
      </c>
      <c r="C34" s="283"/>
      <c r="D34" s="312">
        <f>投入係数表!AA34</f>
        <v>1.8013416599092221E-2</v>
      </c>
      <c r="E34" s="302">
        <f t="shared" si="10"/>
        <v>1.801341659909222</v>
      </c>
      <c r="F34" s="312">
        <f>分析係数表!C37</f>
        <v>0.58105140483022077</v>
      </c>
      <c r="G34" s="302">
        <f t="shared" si="5"/>
        <v>1.0466721020694552</v>
      </c>
      <c r="H34" s="302">
        <v>1.7345940153457782</v>
      </c>
      <c r="I34" s="302">
        <f t="shared" si="6"/>
        <v>1.7345940153457782</v>
      </c>
      <c r="J34" s="312">
        <f>分析係数表!G37</f>
        <v>0.40235165952905672</v>
      </c>
      <c r="K34" s="304">
        <f t="shared" si="4"/>
        <v>0.6979167806835439</v>
      </c>
      <c r="L34" s="49"/>
      <c r="M34" s="50"/>
      <c r="N34" s="314">
        <f>分析係数表!I37</f>
        <v>4.2719417558337268E-2</v>
      </c>
      <c r="O34" s="306">
        <f t="shared" si="7"/>
        <v>0.62369918743413644</v>
      </c>
      <c r="P34" s="312">
        <f>分析係数表!C37</f>
        <v>0.58105140483022077</v>
      </c>
      <c r="Q34" s="306">
        <f t="shared" si="8"/>
        <v>0.36240128905007218</v>
      </c>
      <c r="R34" s="306">
        <v>0.48937160930569468</v>
      </c>
      <c r="S34" s="307">
        <f t="shared" si="9"/>
        <v>2.223965624651473</v>
      </c>
      <c r="T34" s="312">
        <f>分析係数表!F37</f>
        <v>0.63403708963374472</v>
      </c>
      <c r="U34" s="309">
        <f t="shared" si="1"/>
        <v>1.4100766920995131</v>
      </c>
      <c r="V34" s="316">
        <f>分析係数表!D37</f>
        <v>7.9200513574427991E-2</v>
      </c>
      <c r="W34" s="287">
        <f t="shared" si="3"/>
        <v>0</v>
      </c>
      <c r="X34" s="312">
        <f>分析係数表!E37</f>
        <v>7.3600662533244779E-2</v>
      </c>
      <c r="Y34" s="288">
        <f t="shared" si="2"/>
        <v>0</v>
      </c>
    </row>
    <row r="35" spans="1:25">
      <c r="A35" s="278">
        <v>31</v>
      </c>
      <c r="B35" s="268" t="s">
        <v>95</v>
      </c>
      <c r="C35" s="283"/>
      <c r="D35" s="312">
        <f>投入係数表!AA35</f>
        <v>3.7980349000073715E-2</v>
      </c>
      <c r="E35" s="302">
        <f t="shared" si="10"/>
        <v>3.7980349000073717</v>
      </c>
      <c r="F35" s="312">
        <f>分析係数表!C38</f>
        <v>0.47456671407271833</v>
      </c>
      <c r="G35" s="302">
        <f t="shared" si="5"/>
        <v>1.8024209424300037</v>
      </c>
      <c r="H35" s="302">
        <v>2.6722573786712709</v>
      </c>
      <c r="I35" s="302">
        <f t="shared" si="6"/>
        <v>2.6722573786712709</v>
      </c>
      <c r="J35" s="312">
        <f>分析係数表!G38</f>
        <v>0.18003386475673192</v>
      </c>
      <c r="K35" s="304">
        <f t="shared" si="4"/>
        <v>0.48109682350688254</v>
      </c>
      <c r="L35" s="49"/>
      <c r="M35" s="50"/>
      <c r="N35" s="314">
        <f>分析係数表!I38</f>
        <v>5.150358926080905E-2</v>
      </c>
      <c r="O35" s="306">
        <f t="shared" si="7"/>
        <v>0.75194720826990613</v>
      </c>
      <c r="P35" s="312">
        <f>分析係数表!C38</f>
        <v>0.47456671407271833</v>
      </c>
      <c r="Q35" s="306">
        <f t="shared" si="8"/>
        <v>0.35684911578480333</v>
      </c>
      <c r="R35" s="306">
        <v>0.49860194217823106</v>
      </c>
      <c r="S35" s="307">
        <f t="shared" si="9"/>
        <v>3.1708593208495017</v>
      </c>
      <c r="T35" s="312">
        <f>分析係数表!F38</f>
        <v>0.4997199825516766</v>
      </c>
      <c r="U35" s="309">
        <f t="shared" si="1"/>
        <v>1.5845417644887341</v>
      </c>
      <c r="V35" s="316">
        <f>分析係数表!D38</f>
        <v>3.5590827435143364E-2</v>
      </c>
      <c r="W35" s="287">
        <f t="shared" si="3"/>
        <v>0</v>
      </c>
      <c r="X35" s="312">
        <f>分析係数表!E38</f>
        <v>3.1059891839156476E-2</v>
      </c>
      <c r="Y35" s="288">
        <f t="shared" si="2"/>
        <v>0</v>
      </c>
    </row>
    <row r="36" spans="1:25">
      <c r="A36" s="278">
        <v>32</v>
      </c>
      <c r="B36" s="268" t="s">
        <v>67</v>
      </c>
      <c r="C36" s="283"/>
      <c r="D36" s="312">
        <f>投入係数表!AA36</f>
        <v>0</v>
      </c>
      <c r="E36" s="302">
        <f t="shared" si="10"/>
        <v>0</v>
      </c>
      <c r="F36" s="312">
        <f>分析係数表!C39</f>
        <v>1</v>
      </c>
      <c r="G36" s="302">
        <f t="shared" si="5"/>
        <v>0</v>
      </c>
      <c r="H36" s="302">
        <v>6.7297979621575688E-2</v>
      </c>
      <c r="I36" s="302">
        <f t="shared" si="6"/>
        <v>6.7297979621575688E-2</v>
      </c>
      <c r="J36" s="312">
        <f>分析係数表!G39</f>
        <v>0.33345520667958617</v>
      </c>
      <c r="K36" s="304">
        <f t="shared" si="4"/>
        <v>2.24408617038311E-2</v>
      </c>
      <c r="L36" s="49"/>
      <c r="M36" s="50"/>
      <c r="N36" s="314">
        <f>分析係数表!I39</f>
        <v>5.0851604954235139E-3</v>
      </c>
      <c r="O36" s="306">
        <f t="shared" si="7"/>
        <v>7.4242830315668334E-2</v>
      </c>
      <c r="P36" s="312">
        <f>分析係数表!C39</f>
        <v>1</v>
      </c>
      <c r="Q36" s="306">
        <f t="shared" si="8"/>
        <v>7.4242830315668334E-2</v>
      </c>
      <c r="R36" s="306">
        <v>7.7604878225641521E-2</v>
      </c>
      <c r="S36" s="307">
        <f t="shared" si="9"/>
        <v>0.14490285784721721</v>
      </c>
      <c r="T36" s="312">
        <f>分析係数表!F39</f>
        <v>0.70859596344355691</v>
      </c>
      <c r="U36" s="309">
        <f t="shared" si="1"/>
        <v>0.10267758016197365</v>
      </c>
      <c r="V36" s="316">
        <f>分析係数表!D39</f>
        <v>4.8027598057070089E-2</v>
      </c>
      <c r="W36" s="287">
        <f t="shared" si="3"/>
        <v>0</v>
      </c>
      <c r="X36" s="312">
        <f>分析係数表!E39</f>
        <v>4.8027598057070089E-2</v>
      </c>
      <c r="Y36" s="288">
        <f t="shared" si="2"/>
        <v>0</v>
      </c>
    </row>
    <row r="37" spans="1:25">
      <c r="A37" s="278">
        <v>33</v>
      </c>
      <c r="B37" s="268" t="s">
        <v>96</v>
      </c>
      <c r="C37" s="283"/>
      <c r="D37" s="312">
        <f>投入係数表!AA37</f>
        <v>1.8955948481944458E-4</v>
      </c>
      <c r="E37" s="302">
        <f t="shared" si="10"/>
        <v>1.8955948481944457E-2</v>
      </c>
      <c r="F37" s="312">
        <f>分析係数表!C40</f>
        <v>0.78927678494152065</v>
      </c>
      <c r="G37" s="302">
        <f t="shared" si="5"/>
        <v>1.4961490073346221E-2</v>
      </c>
      <c r="H37" s="302">
        <v>6.6574533270167144E-2</v>
      </c>
      <c r="I37" s="302">
        <f t="shared" si="6"/>
        <v>6.6574533270167144E-2</v>
      </c>
      <c r="J37" s="312">
        <f>分析係数表!G40</f>
        <v>0.52314226927728547</v>
      </c>
      <c r="K37" s="304">
        <f t="shared" si="4"/>
        <v>3.4827952411031378E-2</v>
      </c>
      <c r="L37" s="49"/>
      <c r="M37" s="50"/>
      <c r="N37" s="314">
        <f>分析係数表!I40</f>
        <v>3.428475595158087E-2</v>
      </c>
      <c r="O37" s="306">
        <f t="shared" si="7"/>
        <v>0.50055397874228291</v>
      </c>
      <c r="P37" s="312">
        <f>分析係数表!C40</f>
        <v>0.78927678494152065</v>
      </c>
      <c r="Q37" s="306">
        <f t="shared" si="8"/>
        <v>0.39507563503139531</v>
      </c>
      <c r="R37" s="306">
        <v>0.40325810270516171</v>
      </c>
      <c r="S37" s="307">
        <f t="shared" si="9"/>
        <v>0.46983263597532887</v>
      </c>
      <c r="T37" s="312">
        <f>分析係数表!F40</f>
        <v>0.70623799726049996</v>
      </c>
      <c r="U37" s="309">
        <f t="shared" si="1"/>
        <v>0.33181365987883776</v>
      </c>
      <c r="V37" s="316">
        <f>分析係数表!D40</f>
        <v>9.0697433955161888E-2</v>
      </c>
      <c r="W37" s="287">
        <f t="shared" si="3"/>
        <v>0</v>
      </c>
      <c r="X37" s="312">
        <f>分析係数表!E40</f>
        <v>9.0562666353757981E-2</v>
      </c>
      <c r="Y37" s="288">
        <f t="shared" si="2"/>
        <v>0</v>
      </c>
    </row>
    <row r="38" spans="1:25">
      <c r="A38" s="278">
        <v>34</v>
      </c>
      <c r="B38" s="268" t="s">
        <v>97</v>
      </c>
      <c r="C38" s="283"/>
      <c r="D38" s="312">
        <f>投入係数表!AA38</f>
        <v>1.0531082489969143E-4</v>
      </c>
      <c r="E38" s="302">
        <f t="shared" si="10"/>
        <v>1.0531082489969144E-2</v>
      </c>
      <c r="F38" s="312">
        <f>分析係数表!C41</f>
        <v>0.99594790611943085</v>
      </c>
      <c r="G38" s="302">
        <f t="shared" si="5"/>
        <v>1.0488409555055771E-2</v>
      </c>
      <c r="H38" s="302">
        <v>1.5538765362080511E-2</v>
      </c>
      <c r="I38" s="302">
        <f t="shared" si="6"/>
        <v>1.5538765362080511E-2</v>
      </c>
      <c r="J38" s="312">
        <f>分析係数表!G41</f>
        <v>0.50896339569449323</v>
      </c>
      <c r="K38" s="304">
        <f t="shared" si="4"/>
        <v>7.9086627835844685E-3</v>
      </c>
      <c r="L38" s="49"/>
      <c r="M38" s="50"/>
      <c r="N38" s="314">
        <f>分析係数表!I41</f>
        <v>5.504775199299148E-2</v>
      </c>
      <c r="O38" s="306">
        <f t="shared" si="7"/>
        <v>0.80369162667584304</v>
      </c>
      <c r="P38" s="312">
        <f>分析係数表!C41</f>
        <v>0.99594790611943085</v>
      </c>
      <c r="Q38" s="306">
        <f t="shared" si="8"/>
        <v>0.80043499275352514</v>
      </c>
      <c r="R38" s="306">
        <v>0.81353836100975996</v>
      </c>
      <c r="S38" s="307">
        <f t="shared" si="9"/>
        <v>0.8290771263718405</v>
      </c>
      <c r="T38" s="312">
        <f>分析係数表!F41</f>
        <v>0.58132099287543681</v>
      </c>
      <c r="U38" s="309">
        <f t="shared" si="1"/>
        <v>0.48195993827279232</v>
      </c>
      <c r="V38" s="316">
        <f>分析係数表!D41</f>
        <v>0.12149342216939719</v>
      </c>
      <c r="W38" s="287">
        <f t="shared" si="3"/>
        <v>0</v>
      </c>
      <c r="X38" s="312">
        <f>分析係数表!E41</f>
        <v>0.11755967401821014</v>
      </c>
      <c r="Y38" s="288">
        <f t="shared" si="2"/>
        <v>0</v>
      </c>
    </row>
    <row r="39" spans="1:25">
      <c r="A39" s="278">
        <v>35</v>
      </c>
      <c r="B39" s="268" t="s">
        <v>3</v>
      </c>
      <c r="C39" s="283"/>
      <c r="D39" s="312">
        <f>投入係数表!AA39</f>
        <v>7.4770685678780925E-3</v>
      </c>
      <c r="E39" s="302">
        <f>$C$29*D39</f>
        <v>0.74770685678780924</v>
      </c>
      <c r="F39" s="312">
        <f>分析係数表!C42</f>
        <v>0.9655414908579466</v>
      </c>
      <c r="G39" s="302">
        <f>E39*F39</f>
        <v>0.72194199322761055</v>
      </c>
      <c r="H39" s="302">
        <v>0.8435623885892698</v>
      </c>
      <c r="I39" s="302">
        <f>C39+H39</f>
        <v>0.8435623885892698</v>
      </c>
      <c r="J39" s="312">
        <f>分析係数表!G42</f>
        <v>0.53299358903562055</v>
      </c>
      <c r="K39" s="304">
        <f>I39*J39</f>
        <v>0.44961334506965572</v>
      </c>
      <c r="L39" s="49"/>
      <c r="M39" s="50"/>
      <c r="N39" s="314">
        <f>分析係数表!I42</f>
        <v>1.3420289237220641E-2</v>
      </c>
      <c r="O39" s="306">
        <f t="shared" si="7"/>
        <v>0.19593486921855371</v>
      </c>
      <c r="P39" s="312">
        <f>分析係数表!C42</f>
        <v>0.9655414908579466</v>
      </c>
      <c r="Q39" s="306">
        <f>O39*P39</f>
        <v>0.18918324573633916</v>
      </c>
      <c r="R39" s="306">
        <v>0.20330638527904291</v>
      </c>
      <c r="S39" s="307">
        <f>I39+R39</f>
        <v>1.0468687738683127</v>
      </c>
      <c r="T39" s="312">
        <f>分析係数表!F42</f>
        <v>0.58706867988829459</v>
      </c>
      <c r="U39" s="309">
        <f>S39*T39</f>
        <v>0.61458386909114793</v>
      </c>
      <c r="V39" s="316">
        <f>分析係数表!D42</f>
        <v>0.12536880137580664</v>
      </c>
      <c r="W39" s="287">
        <f>ROUND(S39*V39,0)</f>
        <v>0</v>
      </c>
      <c r="X39" s="312">
        <f>分析係数表!E42</f>
        <v>0.11770088827882173</v>
      </c>
      <c r="Y39" s="288">
        <f>ROUND(S39*X39,0)</f>
        <v>0</v>
      </c>
    </row>
    <row r="40" spans="1:25">
      <c r="A40" s="278">
        <v>36</v>
      </c>
      <c r="B40" s="268" t="s">
        <v>98</v>
      </c>
      <c r="C40" s="283"/>
      <c r="D40" s="312">
        <f>投入係数表!AA40</f>
        <v>0.16531166738629063</v>
      </c>
      <c r="E40" s="302">
        <f>$C$29*D40</f>
        <v>16.531166738629064</v>
      </c>
      <c r="F40" s="312">
        <f>分析係数表!C43</f>
        <v>0.68354347123018677</v>
      </c>
      <c r="G40" s="302">
        <f>E40*F40</f>
        <v>11.299771096007516</v>
      </c>
      <c r="H40" s="302">
        <v>15.529848286386926</v>
      </c>
      <c r="I40" s="302">
        <f>C40+H40</f>
        <v>15.529848286386926</v>
      </c>
      <c r="J40" s="312">
        <f>分析係数表!G43</f>
        <v>0.37257380440005849</v>
      </c>
      <c r="K40" s="304">
        <f>I40*J40</f>
        <v>5.7860146578149063</v>
      </c>
      <c r="L40" s="49"/>
      <c r="M40" s="50"/>
      <c r="N40" s="314">
        <f>分析係数表!I43</f>
        <v>1.4147055315786071E-2</v>
      </c>
      <c r="O40" s="306">
        <f t="shared" si="7"/>
        <v>0.2065455806599481</v>
      </c>
      <c r="P40" s="312">
        <f>分析係数表!C43</f>
        <v>0.68354347123018677</v>
      </c>
      <c r="Q40" s="306">
        <f>O40*P40</f>
        <v>0.14118288317155545</v>
      </c>
      <c r="R40" s="306">
        <v>0.66771581762726739</v>
      </c>
      <c r="S40" s="307">
        <f>I40+R40</f>
        <v>16.197564104014194</v>
      </c>
      <c r="T40" s="312">
        <f>分析係数表!F43</f>
        <v>0.62240825035949521</v>
      </c>
      <c r="U40" s="309">
        <f>S40*T40</f>
        <v>10.081497534065239</v>
      </c>
      <c r="V40" s="316">
        <f>分析係数表!D43</f>
        <v>0.13048156468325811</v>
      </c>
      <c r="W40" s="287">
        <f>ROUND(S40*V40,0)</f>
        <v>2</v>
      </c>
      <c r="X40" s="312">
        <f>分析係数表!E43</f>
        <v>0.11291103502841897</v>
      </c>
      <c r="Y40" s="288">
        <f>ROUND(S40*X40,0)</f>
        <v>2</v>
      </c>
    </row>
    <row r="41" spans="1:25">
      <c r="A41" s="278">
        <v>37</v>
      </c>
      <c r="B41" s="268" t="s">
        <v>99</v>
      </c>
      <c r="C41" s="283"/>
      <c r="D41" s="312">
        <f>投入係数表!AA41</f>
        <v>4.2124329959876574E-4</v>
      </c>
      <c r="E41" s="302">
        <f>$C$29*D41</f>
        <v>4.2124329959876576E-2</v>
      </c>
      <c r="F41" s="312">
        <f>分析係数表!C44</f>
        <v>0.55987382763194615</v>
      </c>
      <c r="G41" s="302">
        <f>E41*F41</f>
        <v>2.3584309851067162E-2</v>
      </c>
      <c r="H41" s="302">
        <v>5.5091788628060197E-2</v>
      </c>
      <c r="I41" s="302">
        <f>C41+H41</f>
        <v>5.5091788628060197E-2</v>
      </c>
      <c r="J41" s="312">
        <f>分析係数表!G44</f>
        <v>0.32381925449611038</v>
      </c>
      <c r="K41" s="304">
        <f>I41*J41</f>
        <v>1.7839781922395746E-2</v>
      </c>
      <c r="L41" s="49"/>
      <c r="M41" s="50"/>
      <c r="N41" s="314">
        <f>分析係数表!I44</f>
        <v>0.11509284654657072</v>
      </c>
      <c r="O41" s="306">
        <f t="shared" si="7"/>
        <v>1.6803439506765567</v>
      </c>
      <c r="P41" s="312">
        <f>分析係数表!C44</f>
        <v>0.55987382763194615</v>
      </c>
      <c r="Q41" s="306">
        <f>O41*P41</f>
        <v>0.94078059940346992</v>
      </c>
      <c r="R41" s="306">
        <v>0.9660789081207285</v>
      </c>
      <c r="S41" s="307">
        <f>I41+R41</f>
        <v>1.0211706967487888</v>
      </c>
      <c r="T41" s="312">
        <f>分析係数表!F44</f>
        <v>0.5344179716450459</v>
      </c>
      <c r="U41" s="309">
        <f>S41*T41</f>
        <v>0.54573197245984595</v>
      </c>
      <c r="V41" s="316">
        <f>分析係数表!D44</f>
        <v>0.19836337849438287</v>
      </c>
      <c r="W41" s="287">
        <f>ROUND(S41*V41,0)</f>
        <v>0</v>
      </c>
      <c r="X41" s="312">
        <f>分析係数表!E44</f>
        <v>0.16230318686650563</v>
      </c>
      <c r="Y41" s="288">
        <f>ROUND(S41*X41,0)</f>
        <v>0</v>
      </c>
    </row>
    <row r="42" spans="1:25">
      <c r="A42" s="278">
        <v>38</v>
      </c>
      <c r="B42" s="268" t="s">
        <v>4</v>
      </c>
      <c r="C42" s="283"/>
      <c r="D42" s="312">
        <f>投入係数表!AA42</f>
        <v>1.0267805427719916E-3</v>
      </c>
      <c r="E42" s="302">
        <f>$C$29*D42</f>
        <v>0.10267805427719916</v>
      </c>
      <c r="F42" s="312">
        <f>分析係数表!C45</f>
        <v>1</v>
      </c>
      <c r="G42" s="302">
        <f>E42*F42</f>
        <v>0.10267805427719916</v>
      </c>
      <c r="H42" s="302">
        <v>0.16617540052146146</v>
      </c>
      <c r="I42" s="302">
        <f>C42+H42</f>
        <v>0.16617540052146146</v>
      </c>
      <c r="J42" s="312">
        <f>分析係数表!G45</f>
        <v>0</v>
      </c>
      <c r="K42" s="304">
        <f>I42*J42</f>
        <v>0</v>
      </c>
      <c r="L42" s="49"/>
      <c r="M42" s="50"/>
      <c r="N42" s="314">
        <f>分析係数表!I45</f>
        <v>0</v>
      </c>
      <c r="O42" s="306">
        <f t="shared" si="7"/>
        <v>0</v>
      </c>
      <c r="P42" s="312">
        <f>分析係数表!C45</f>
        <v>1</v>
      </c>
      <c r="Q42" s="306">
        <f>O42*P42</f>
        <v>0</v>
      </c>
      <c r="R42" s="306">
        <v>1.6493267930959753E-2</v>
      </c>
      <c r="S42" s="307">
        <f>I42+R42</f>
        <v>0.18266866845242122</v>
      </c>
      <c r="T42" s="312">
        <f>分析係数表!F45</f>
        <v>0</v>
      </c>
      <c r="U42" s="309">
        <f>S42*T42</f>
        <v>0</v>
      </c>
      <c r="V42" s="316">
        <f>分析係数表!D45</f>
        <v>0</v>
      </c>
      <c r="W42" s="287">
        <f>ROUND(S42*V42,0)</f>
        <v>0</v>
      </c>
      <c r="X42" s="312">
        <f>分析係数表!E45</f>
        <v>0</v>
      </c>
      <c r="Y42" s="288">
        <f>ROUND(S42*X42,0)</f>
        <v>0</v>
      </c>
    </row>
    <row r="43" spans="1:25">
      <c r="A43" s="278">
        <v>39</v>
      </c>
      <c r="B43" s="268" t="s">
        <v>5</v>
      </c>
      <c r="C43" s="283"/>
      <c r="D43" s="312">
        <f>投入係数表!AA43</f>
        <v>7.4823341091230771E-3</v>
      </c>
      <c r="E43" s="302">
        <f>$C$29*D43</f>
        <v>0.74823341091230766</v>
      </c>
      <c r="F43" s="312">
        <f>分析係数表!C46</f>
        <v>0.63561708735819755</v>
      </c>
      <c r="G43" s="302">
        <f>E43*F43</f>
        <v>0.47558994130817039</v>
      </c>
      <c r="H43" s="302">
        <v>0.66305848647028964</v>
      </c>
      <c r="I43" s="302">
        <f>C43+H43</f>
        <v>0.66305848647028964</v>
      </c>
      <c r="J43" s="312">
        <f>分析係数表!G46</f>
        <v>7.4261727822867345E-3</v>
      </c>
      <c r="K43" s="304">
        <f>I43*J43</f>
        <v>4.9239868852899021E-3</v>
      </c>
      <c r="L43" s="49"/>
      <c r="M43" s="50"/>
      <c r="N43" s="314">
        <f>分析係数表!I46</f>
        <v>7.1346566917706757E-6</v>
      </c>
      <c r="O43" s="306">
        <f t="shared" si="7"/>
        <v>1.0416526805877391E-4</v>
      </c>
      <c r="P43" s="312">
        <f>分析係数表!C46</f>
        <v>0.63561708735819755</v>
      </c>
      <c r="Q43" s="306">
        <f>O43*P43</f>
        <v>6.6209224287403756E-5</v>
      </c>
      <c r="R43" s="306">
        <v>3.3124833927595951E-2</v>
      </c>
      <c r="S43" s="307">
        <f>I43+R43</f>
        <v>0.69618332039788555</v>
      </c>
      <c r="T43" s="312">
        <f>分析係数表!F46</f>
        <v>0.64740426293918441</v>
      </c>
      <c r="U43" s="309">
        <f>S43*T43</f>
        <v>0.45071204941274717</v>
      </c>
      <c r="V43" s="316">
        <f>分析係数表!D46</f>
        <v>3.6867524451068895E-3</v>
      </c>
      <c r="W43" s="287">
        <f>ROUND(S43*V43,0)</f>
        <v>0</v>
      </c>
      <c r="X43" s="312">
        <f>分析係数表!E46</f>
        <v>3.6024838177901608E-3</v>
      </c>
      <c r="Y43" s="288">
        <f>ROUND(S43*X43,0)</f>
        <v>0</v>
      </c>
    </row>
    <row r="44" spans="1:25">
      <c r="A44" s="279">
        <v>40</v>
      </c>
      <c r="B44" s="276" t="s">
        <v>298</v>
      </c>
      <c r="C44" s="289">
        <f>SUM(C5:C43)</f>
        <v>100</v>
      </c>
      <c r="D44" s="313">
        <f>投入係数表!AA44</f>
        <v>0.5492328106406057</v>
      </c>
      <c r="E44" s="303">
        <f>SUM(E5:E43)</f>
        <v>54.923281064060568</v>
      </c>
      <c r="F44" s="313">
        <f>分析係数表!C47</f>
        <v>0.59941121331825653</v>
      </c>
      <c r="G44" s="303">
        <f>SUM(G5:G43)</f>
        <v>37.845887002280143</v>
      </c>
      <c r="H44" s="303">
        <f>SUM(H5:H43)</f>
        <v>50.37446081771828</v>
      </c>
      <c r="I44" s="303">
        <f>SUM(I5:I43)</f>
        <v>150.37446081771827</v>
      </c>
      <c r="J44" s="313">
        <f>分析係数表!G47</f>
        <v>0.26745444124294698</v>
      </c>
      <c r="K44" s="305">
        <f>SUM(K5:K43)</f>
        <v>24.132064685039776</v>
      </c>
      <c r="L44" s="318">
        <f>'データ入力（最終需要額等）'!$H$32</f>
        <v>0.60499999999999998</v>
      </c>
      <c r="M44" s="303">
        <f>K44*L44</f>
        <v>14.599899134449064</v>
      </c>
      <c r="N44" s="315">
        <f>分析係数表!I47</f>
        <v>1</v>
      </c>
      <c r="O44" s="303">
        <f>SUM(O5:O43)</f>
        <v>14.599899134449066</v>
      </c>
      <c r="P44" s="313">
        <f>分析係数表!C47</f>
        <v>0.59941121331825653</v>
      </c>
      <c r="Q44" s="303">
        <f>SUM(Q5:Q43)</f>
        <v>9.0819431191641602</v>
      </c>
      <c r="R44" s="303">
        <f>SUM(R5:R43)</f>
        <v>11.347561761329226</v>
      </c>
      <c r="S44" s="308">
        <f>SUM(S5:S43)</f>
        <v>161.72202257904749</v>
      </c>
      <c r="T44" s="313">
        <f>分析係数表!F47</f>
        <v>0.52032812004185636</v>
      </c>
      <c r="U44" s="310">
        <f>SUM(U5:U43)</f>
        <v>77.753230027327348</v>
      </c>
      <c r="V44" s="317">
        <f>分析係数表!D47</f>
        <v>6.7043132898265148E-2</v>
      </c>
      <c r="W44" s="290">
        <f>SUM(W5:W43)</f>
        <v>4</v>
      </c>
      <c r="X44" s="313">
        <f>分析係数表!E47</f>
        <v>6.0489972943054145E-2</v>
      </c>
      <c r="Y44" s="291">
        <f>SUM(Y5:Y43)</f>
        <v>4</v>
      </c>
    </row>
    <row r="45" spans="1:25">
      <c r="B45" s="292" t="s">
        <v>299</v>
      </c>
      <c r="C45" s="104" t="s">
        <v>300</v>
      </c>
      <c r="D45" s="104" t="s">
        <v>301</v>
      </c>
      <c r="E45" s="104"/>
      <c r="F45" s="104" t="s">
        <v>131</v>
      </c>
      <c r="G45" s="104"/>
      <c r="H45" s="104" t="s">
        <v>302</v>
      </c>
      <c r="I45" s="104"/>
      <c r="J45" s="104" t="s">
        <v>131</v>
      </c>
      <c r="K45" s="104"/>
      <c r="L45" s="104" t="s">
        <v>300</v>
      </c>
      <c r="M45" s="104"/>
      <c r="N45" s="104" t="s">
        <v>131</v>
      </c>
      <c r="O45" s="104"/>
      <c r="P45" s="104" t="s">
        <v>131</v>
      </c>
      <c r="Q45" s="104"/>
      <c r="R45" s="104"/>
      <c r="S45" s="104" t="s">
        <v>302</v>
      </c>
      <c r="T45" s="104" t="s">
        <v>131</v>
      </c>
      <c r="U45" s="104"/>
      <c r="V45" s="104" t="s">
        <v>131</v>
      </c>
      <c r="W45" s="104"/>
      <c r="X45" s="104" t="s">
        <v>131</v>
      </c>
      <c r="Y45" s="293"/>
    </row>
    <row r="46" spans="1:25">
      <c r="B46" s="83" t="s">
        <v>303</v>
      </c>
    </row>
  </sheetData>
  <phoneticPr fontId="3"/>
  <pageMargins left="0.78740157480314965" right="0" top="0.82677165354330717" bottom="0.78740157480314965" header="0.51181102362204722" footer="0.51181102362204722"/>
  <pageSetup paperSize="9" scale="80" orientation="portrait" r:id="rId1"/>
  <headerFooter alignWithMargins="0">
    <oddFooter>&amp;C&amp;"Fj丸ゴシック体-L,標準"&amp;12- 43 -</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48C5D-65FA-4D9F-9619-896D4637AFA1}">
  <dimension ref="A1:Y46"/>
  <sheetViews>
    <sheetView showGridLines="0"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8.1640625" defaultRowHeight="11"/>
  <cols>
    <col min="1" max="1" width="2.75" style="83" customWidth="1"/>
    <col min="2" max="2" width="17.5" style="83" customWidth="1"/>
    <col min="3" max="3" width="8.58203125" style="83" customWidth="1"/>
    <col min="4" max="4" width="8.1640625" style="83" customWidth="1"/>
    <col min="5" max="5" width="8.25" style="83" bestFit="1" customWidth="1"/>
    <col min="6" max="16384" width="8.1640625" style="83"/>
  </cols>
  <sheetData>
    <row r="1" spans="1:25" ht="13">
      <c r="B1" s="284" t="s">
        <v>257</v>
      </c>
      <c r="F1" s="285"/>
      <c r="G1" s="83" t="s">
        <v>374</v>
      </c>
    </row>
    <row r="2" spans="1:25">
      <c r="B2" s="83" t="s">
        <v>349</v>
      </c>
      <c r="S2" s="83" t="s">
        <v>259</v>
      </c>
      <c r="U2" s="286" t="s">
        <v>245</v>
      </c>
      <c r="W2" s="83" t="s">
        <v>233</v>
      </c>
      <c r="Y2" s="83" t="s">
        <v>260</v>
      </c>
    </row>
    <row r="3" spans="1:25" ht="44">
      <c r="B3" s="39"/>
      <c r="C3" s="40" t="s">
        <v>261</v>
      </c>
      <c r="D3" s="40" t="s">
        <v>350</v>
      </c>
      <c r="E3" s="40" t="s">
        <v>263</v>
      </c>
      <c r="F3" s="40" t="s">
        <v>264</v>
      </c>
      <c r="G3" s="40" t="s">
        <v>265</v>
      </c>
      <c r="H3" s="40" t="s">
        <v>266</v>
      </c>
      <c r="I3" s="40" t="s">
        <v>267</v>
      </c>
      <c r="J3" s="40" t="s">
        <v>268</v>
      </c>
      <c r="K3" s="41" t="s">
        <v>269</v>
      </c>
      <c r="L3" s="40" t="s">
        <v>402</v>
      </c>
      <c r="M3" s="40" t="s">
        <v>270</v>
      </c>
      <c r="N3" s="40" t="s">
        <v>186</v>
      </c>
      <c r="O3" s="40" t="s">
        <v>270</v>
      </c>
      <c r="P3" s="40" t="s">
        <v>264</v>
      </c>
      <c r="Q3" s="40" t="s">
        <v>271</v>
      </c>
      <c r="R3" s="40" t="s">
        <v>272</v>
      </c>
      <c r="S3" s="42" t="s">
        <v>273</v>
      </c>
      <c r="T3" s="40" t="s">
        <v>403</v>
      </c>
      <c r="U3" s="43" t="s">
        <v>245</v>
      </c>
      <c r="V3" s="44" t="s">
        <v>274</v>
      </c>
      <c r="W3" s="42" t="s">
        <v>275</v>
      </c>
      <c r="X3" s="40" t="s">
        <v>276</v>
      </c>
      <c r="Y3" s="43" t="s">
        <v>277</v>
      </c>
    </row>
    <row r="4" spans="1:25" ht="19">
      <c r="B4" s="45"/>
      <c r="C4" s="46" t="s">
        <v>197</v>
      </c>
      <c r="D4" s="46" t="s">
        <v>198</v>
      </c>
      <c r="E4" s="46" t="s">
        <v>278</v>
      </c>
      <c r="F4" s="46" t="s">
        <v>200</v>
      </c>
      <c r="G4" s="46" t="s">
        <v>279</v>
      </c>
      <c r="H4" s="46" t="s">
        <v>280</v>
      </c>
      <c r="I4" s="46" t="s">
        <v>281</v>
      </c>
      <c r="J4" s="46" t="s">
        <v>282</v>
      </c>
      <c r="K4" s="47" t="s">
        <v>283</v>
      </c>
      <c r="L4" s="46" t="s">
        <v>284</v>
      </c>
      <c r="M4" s="46" t="s">
        <v>285</v>
      </c>
      <c r="N4" s="46" t="s">
        <v>286</v>
      </c>
      <c r="O4" s="46" t="s">
        <v>287</v>
      </c>
      <c r="P4" s="46" t="s">
        <v>288</v>
      </c>
      <c r="Q4" s="46" t="s">
        <v>289</v>
      </c>
      <c r="R4" s="46" t="s">
        <v>290</v>
      </c>
      <c r="S4" s="46" t="s">
        <v>291</v>
      </c>
      <c r="T4" s="48" t="s">
        <v>292</v>
      </c>
      <c r="U4" s="47" t="s">
        <v>293</v>
      </c>
      <c r="V4" s="46" t="s">
        <v>294</v>
      </c>
      <c r="W4" s="46" t="s">
        <v>295</v>
      </c>
      <c r="X4" s="46" t="s">
        <v>296</v>
      </c>
      <c r="Y4" s="47" t="s">
        <v>297</v>
      </c>
    </row>
    <row r="5" spans="1:25">
      <c r="A5" s="277">
        <v>1</v>
      </c>
      <c r="B5" s="268" t="s">
        <v>73</v>
      </c>
      <c r="C5" s="283"/>
      <c r="D5" s="312">
        <f>投入係数表!AB5</f>
        <v>0</v>
      </c>
      <c r="E5" s="302">
        <f>$C$30*D5</f>
        <v>0</v>
      </c>
      <c r="F5" s="312">
        <f>分析係数表!C8</f>
        <v>0.17333290637377241</v>
      </c>
      <c r="G5" s="302">
        <f>E5*F5</f>
        <v>0</v>
      </c>
      <c r="H5" s="302">
        <f t="array" ref="H5:H43">MMULT(逆行列係数表!C5:AO43,G5:G43)</f>
        <v>1.3372521638656287E-3</v>
      </c>
      <c r="I5" s="302">
        <f>C5+H5</f>
        <v>1.3372521638656287E-3</v>
      </c>
      <c r="J5" s="312">
        <f>分析係数表!G8</f>
        <v>0.15155149614048036</v>
      </c>
      <c r="K5" s="304">
        <f>I5*J5</f>
        <v>2.0266256615093084E-4</v>
      </c>
      <c r="L5" s="49" t="s">
        <v>132</v>
      </c>
      <c r="M5" s="50" t="s">
        <v>132</v>
      </c>
      <c r="N5" s="314">
        <f>分析係数表!I8</f>
        <v>1.1299182227411633E-2</v>
      </c>
      <c r="O5" s="306">
        <f t="shared" ref="O5:O15" si="0">$M$44*N5</f>
        <v>0.35737479570907071</v>
      </c>
      <c r="P5" s="312">
        <f>分析係数表!C8</f>
        <v>0.17333290637377241</v>
      </c>
      <c r="Q5" s="306">
        <f>O5*P5</f>
        <v>6.1944812004986395E-2</v>
      </c>
      <c r="R5" s="306">
        <f t="array" ref="R5:R43">MMULT(逆行列係数表!C5:AO43,Q5:Q43)</f>
        <v>9.369943967908298E-2</v>
      </c>
      <c r="S5" s="307">
        <f t="shared" ref="S5:S38" si="1">I5+R5</f>
        <v>9.5036691842948606E-2</v>
      </c>
      <c r="T5" s="312">
        <f>分析係数表!F8</f>
        <v>0.42721038226158625</v>
      </c>
      <c r="U5" s="309">
        <f t="shared" ref="U5:U38" si="2">S5*T5</f>
        <v>4.0600661451102651E-2</v>
      </c>
      <c r="V5" s="316">
        <f>分析係数表!D8</f>
        <v>0.32298797552049696</v>
      </c>
      <c r="W5" s="297">
        <f t="shared" ref="W5:W38" si="3">ROUND(S5*V5,0)</f>
        <v>0</v>
      </c>
      <c r="X5" s="312">
        <f>分析係数表!E8</f>
        <v>0.12265584155979949</v>
      </c>
      <c r="Y5" s="298">
        <f>ROUND(S5*X5,0)</f>
        <v>0</v>
      </c>
    </row>
    <row r="6" spans="1:25">
      <c r="A6" s="278">
        <v>2</v>
      </c>
      <c r="B6" s="268" t="s">
        <v>74</v>
      </c>
      <c r="C6" s="283"/>
      <c r="D6" s="312">
        <f>投入係数表!AB6</f>
        <v>0</v>
      </c>
      <c r="E6" s="302">
        <f>$C$30*D6</f>
        <v>0</v>
      </c>
      <c r="F6" s="312">
        <f>分析係数表!C9</f>
        <v>0.39351462480142041</v>
      </c>
      <c r="G6" s="302">
        <f>E6*F6</f>
        <v>0</v>
      </c>
      <c r="H6" s="302">
        <v>2.143884248681558E-3</v>
      </c>
      <c r="I6" s="302">
        <f>C6+H6</f>
        <v>2.143884248681558E-3</v>
      </c>
      <c r="J6" s="312">
        <f>分析係数表!G9</f>
        <v>0.22817522849038765</v>
      </c>
      <c r="K6" s="304">
        <f>I6*J6</f>
        <v>4.8918127829985754E-4</v>
      </c>
      <c r="L6" s="49"/>
      <c r="M6" s="50"/>
      <c r="N6" s="314">
        <f>分析係数表!I9</f>
        <v>5.0911500837573466E-4</v>
      </c>
      <c r="O6" s="306">
        <f t="shared" si="0"/>
        <v>1.6102481440586441E-2</v>
      </c>
      <c r="P6" s="312">
        <f>分析係数表!C9</f>
        <v>0.39351462480142041</v>
      </c>
      <c r="Q6" s="306">
        <f>O6*P6</f>
        <v>6.3365619424642092E-3</v>
      </c>
      <c r="R6" s="306">
        <v>8.7243004465778415E-3</v>
      </c>
      <c r="S6" s="307">
        <f t="shared" si="1"/>
        <v>1.08681846952594E-2</v>
      </c>
      <c r="T6" s="312">
        <f>分析係数表!F9</f>
        <v>0.63987813845992225</v>
      </c>
      <c r="U6" s="309">
        <f t="shared" si="2"/>
        <v>6.9543137912412021E-3</v>
      </c>
      <c r="V6" s="316">
        <f>分析係数表!D9</f>
        <v>0.29572434079210003</v>
      </c>
      <c r="W6" s="297">
        <f t="shared" si="3"/>
        <v>0</v>
      </c>
      <c r="X6" s="312">
        <f>分析係数表!E9</f>
        <v>0.26862065342998215</v>
      </c>
      <c r="Y6" s="298">
        <f>ROUND(S6*X6,0)</f>
        <v>0</v>
      </c>
    </row>
    <row r="7" spans="1:25">
      <c r="A7" s="278">
        <v>3</v>
      </c>
      <c r="B7" s="268" t="s">
        <v>75</v>
      </c>
      <c r="C7" s="283"/>
      <c r="D7" s="312">
        <f>投入係数表!AB7</f>
        <v>0</v>
      </c>
      <c r="E7" s="302">
        <f>$C$30*D7</f>
        <v>0</v>
      </c>
      <c r="F7" s="312">
        <f>分析係数表!C10</f>
        <v>0.12671464860287895</v>
      </c>
      <c r="G7" s="302">
        <f>E7*F7</f>
        <v>0</v>
      </c>
      <c r="H7" s="302">
        <v>1.0463638773063753E-4</v>
      </c>
      <c r="I7" s="302">
        <f>C7+H7</f>
        <v>1.0463638773063753E-4</v>
      </c>
      <c r="J7" s="312">
        <f>分析係数表!G10</f>
        <v>0.17153349174243465</v>
      </c>
      <c r="K7" s="304">
        <f>I7*J7</f>
        <v>1.7948644950751505E-5</v>
      </c>
      <c r="L7" s="49"/>
      <c r="M7" s="50"/>
      <c r="N7" s="314">
        <f>分析係数表!I10</f>
        <v>1.1608350684055029E-3</v>
      </c>
      <c r="O7" s="306">
        <f t="shared" si="0"/>
        <v>3.6715329222402893E-2</v>
      </c>
      <c r="P7" s="312">
        <f>分析係数表!C10</f>
        <v>0.12671464860287895</v>
      </c>
      <c r="Q7" s="306">
        <f>O7*P7</f>
        <v>4.6523700407557957E-3</v>
      </c>
      <c r="R7" s="306">
        <v>7.1080152905839749E-3</v>
      </c>
      <c r="S7" s="307">
        <f t="shared" si="1"/>
        <v>7.2126516783146124E-3</v>
      </c>
      <c r="T7" s="312">
        <f>分析係数表!F10</f>
        <v>0.47381340455197063</v>
      </c>
      <c r="U7" s="309">
        <f t="shared" si="2"/>
        <v>3.4174510475497312E-3</v>
      </c>
      <c r="V7" s="316">
        <f>分析係数表!D10</f>
        <v>9.5045460793747427E-2</v>
      </c>
      <c r="W7" s="297">
        <f t="shared" si="3"/>
        <v>0</v>
      </c>
      <c r="X7" s="312">
        <f>分析係数表!E10</f>
        <v>4.2279520059697977E-2</v>
      </c>
      <c r="Y7" s="298">
        <f>ROUND(S7*X7,0)</f>
        <v>0</v>
      </c>
    </row>
    <row r="8" spans="1:25">
      <c r="A8" s="278">
        <v>4</v>
      </c>
      <c r="B8" s="268" t="s">
        <v>76</v>
      </c>
      <c r="C8" s="283"/>
      <c r="D8" s="312">
        <f>投入係数表!AB8</f>
        <v>0</v>
      </c>
      <c r="E8" s="302">
        <f>$C$30*D8</f>
        <v>0</v>
      </c>
      <c r="F8" s="312">
        <f>分析係数表!C11</f>
        <v>9.348517078458185E-3</v>
      </c>
      <c r="G8" s="302">
        <f>E8*F8</f>
        <v>0</v>
      </c>
      <c r="H8" s="302">
        <v>2.1128209552818501E-2</v>
      </c>
      <c r="I8" s="302">
        <f>C8+H8</f>
        <v>2.1128209552818501E-2</v>
      </c>
      <c r="J8" s="312">
        <f>分析係数表!G11</f>
        <v>0.2579516055394917</v>
      </c>
      <c r="K8" s="304">
        <f>I8*J8</f>
        <v>5.4500555763243586E-3</v>
      </c>
      <c r="L8" s="49"/>
      <c r="M8" s="50"/>
      <c r="N8" s="314">
        <f>分析係数表!I11</f>
        <v>-1.9466162084954558E-5</v>
      </c>
      <c r="O8" s="306">
        <f t="shared" si="0"/>
        <v>-6.156831139047757E-4</v>
      </c>
      <c r="P8" s="312">
        <f>分析係数表!C11</f>
        <v>9.348517078458185E-3</v>
      </c>
      <c r="Q8" s="306">
        <f>O8*P8</f>
        <v>-5.7557241052571121E-6</v>
      </c>
      <c r="R8" s="306">
        <v>3.8483117638924941E-3</v>
      </c>
      <c r="S8" s="307">
        <f t="shared" si="1"/>
        <v>2.4976521316710996E-2</v>
      </c>
      <c r="T8" s="312">
        <f>分析係数表!F11</f>
        <v>0.54360066960888753</v>
      </c>
      <c r="U8" s="309">
        <f t="shared" si="2"/>
        <v>1.357725371226475E-2</v>
      </c>
      <c r="V8" s="316">
        <f>分析係数表!D11</f>
        <v>4.0785268604474206E-2</v>
      </c>
      <c r="W8" s="297">
        <f t="shared" si="3"/>
        <v>0</v>
      </c>
      <c r="X8" s="312">
        <f>分析係数表!E11</f>
        <v>3.926343022371024E-2</v>
      </c>
      <c r="Y8" s="298">
        <f t="shared" ref="Y8:Y38" si="4">ROUND(S8*X8,0)</f>
        <v>0</v>
      </c>
    </row>
    <row r="9" spans="1:25">
      <c r="A9" s="278">
        <v>5</v>
      </c>
      <c r="B9" s="268" t="s">
        <v>77</v>
      </c>
      <c r="C9" s="283"/>
      <c r="D9" s="312">
        <f>投入係数表!AB9</f>
        <v>0</v>
      </c>
      <c r="E9" s="302">
        <f t="shared" ref="E9:E38" si="5">$C$30*D9</f>
        <v>0</v>
      </c>
      <c r="F9" s="312">
        <f>分析係数表!C12</f>
        <v>0.26169189557273109</v>
      </c>
      <c r="G9" s="302">
        <f>E9*F9</f>
        <v>0</v>
      </c>
      <c r="H9" s="302">
        <v>3.1028990902267277E-3</v>
      </c>
      <c r="I9" s="302">
        <f t="shared" ref="I9:I38" si="6">C9+H9</f>
        <v>3.1028990902267277E-3</v>
      </c>
      <c r="J9" s="312">
        <f>分析係数表!G12</f>
        <v>0.13770114594385849</v>
      </c>
      <c r="K9" s="304">
        <f>I9*J9</f>
        <v>4.2727276047237634E-4</v>
      </c>
      <c r="L9" s="49"/>
      <c r="M9" s="50"/>
      <c r="N9" s="314">
        <f>分析係数表!I12</f>
        <v>0.10146071966313146</v>
      </c>
      <c r="O9" s="306">
        <f t="shared" si="0"/>
        <v>3.2090378960471964</v>
      </c>
      <c r="P9" s="312">
        <f>分析係数表!C12</f>
        <v>0.26169189557273109</v>
      </c>
      <c r="Q9" s="306">
        <f>O9*P9</f>
        <v>0.83977920998131961</v>
      </c>
      <c r="R9" s="306">
        <v>0.96458637481530951</v>
      </c>
      <c r="S9" s="307">
        <f t="shared" si="1"/>
        <v>0.96768927390553627</v>
      </c>
      <c r="T9" s="312">
        <f>分析係数表!F12</f>
        <v>0.33651535386825859</v>
      </c>
      <c r="U9" s="309">
        <f t="shared" si="2"/>
        <v>0.32564229844283976</v>
      </c>
      <c r="V9" s="316">
        <f>分析係数表!D12</f>
        <v>3.4578030097235327E-2</v>
      </c>
      <c r="W9" s="297">
        <f t="shared" si="3"/>
        <v>0</v>
      </c>
      <c r="X9" s="312">
        <f>分析係数表!E12</f>
        <v>3.3355134693599395E-2</v>
      </c>
      <c r="Y9" s="298">
        <f t="shared" si="4"/>
        <v>0</v>
      </c>
    </row>
    <row r="10" spans="1:25">
      <c r="A10" s="278">
        <v>6</v>
      </c>
      <c r="B10" s="268" t="s">
        <v>78</v>
      </c>
      <c r="C10" s="283"/>
      <c r="D10" s="312">
        <f>投入係数表!AB10</f>
        <v>2.7433735425828054E-3</v>
      </c>
      <c r="E10" s="302">
        <f t="shared" si="5"/>
        <v>0.27433735425828054</v>
      </c>
      <c r="F10" s="312">
        <f>分析係数表!C13</f>
        <v>8.2810371123538395E-2</v>
      </c>
      <c r="G10" s="302">
        <f t="shared" ref="G10:G38" si="7">E10*F10</f>
        <v>2.2717978119177838E-2</v>
      </c>
      <c r="H10" s="302">
        <v>2.7754567185462816E-2</v>
      </c>
      <c r="I10" s="302">
        <f t="shared" si="6"/>
        <v>2.7754567185462816E-2</v>
      </c>
      <c r="J10" s="312">
        <f>分析係数表!G13</f>
        <v>0.2721720626600464</v>
      </c>
      <c r="K10" s="304">
        <f t="shared" ref="K10:K38" si="8">I10*J10</f>
        <v>7.5540177991042529E-3</v>
      </c>
      <c r="L10" s="49"/>
      <c r="M10" s="50"/>
      <c r="N10" s="314">
        <f>分析係数表!I13</f>
        <v>1.212874021164739E-2</v>
      </c>
      <c r="O10" s="306">
        <f t="shared" si="0"/>
        <v>0.38361236840932039</v>
      </c>
      <c r="P10" s="312">
        <f>分析係数表!C13</f>
        <v>8.2810371123538395E-2</v>
      </c>
      <c r="Q10" s="306">
        <f t="shared" ref="Q10:Q38" si="9">O10*P10</f>
        <v>3.1767082595555357E-2</v>
      </c>
      <c r="R10" s="306">
        <v>3.6179428371820158E-2</v>
      </c>
      <c r="S10" s="307">
        <f t="shared" si="1"/>
        <v>6.3933995557282977E-2</v>
      </c>
      <c r="T10" s="312">
        <f>分析係数表!F13</f>
        <v>0.39077170920544851</v>
      </c>
      <c r="U10" s="309">
        <f t="shared" si="2"/>
        <v>2.4983596720253021E-2</v>
      </c>
      <c r="V10" s="316">
        <f>分析係数表!D13</f>
        <v>0.12720758845381647</v>
      </c>
      <c r="W10" s="297">
        <f t="shared" si="3"/>
        <v>0</v>
      </c>
      <c r="X10" s="312">
        <f>分析係数表!E13</f>
        <v>9.5492852763317662E-2</v>
      </c>
      <c r="Y10" s="298">
        <f t="shared" si="4"/>
        <v>0</v>
      </c>
    </row>
    <row r="11" spans="1:25">
      <c r="A11" s="278">
        <v>7</v>
      </c>
      <c r="B11" s="268" t="s">
        <v>79</v>
      </c>
      <c r="C11" s="283"/>
      <c r="D11" s="312">
        <f>投入係数表!AB11</f>
        <v>4.5543586916080561E-3</v>
      </c>
      <c r="E11" s="302">
        <f t="shared" si="5"/>
        <v>0.45543586916080558</v>
      </c>
      <c r="F11" s="312">
        <f>分析係数表!C14</f>
        <v>0.29759344347769412</v>
      </c>
      <c r="G11" s="302">
        <f t="shared" si="7"/>
        <v>0.1355347285868207</v>
      </c>
      <c r="H11" s="302">
        <v>0.25414237065806372</v>
      </c>
      <c r="I11" s="302">
        <f t="shared" si="6"/>
        <v>0.25414237065806372</v>
      </c>
      <c r="J11" s="312">
        <f>分析係数表!G14</f>
        <v>0.17335642824825784</v>
      </c>
      <c r="K11" s="304">
        <f t="shared" si="8"/>
        <v>4.4057213643826774E-2</v>
      </c>
      <c r="L11" s="49"/>
      <c r="M11" s="50"/>
      <c r="N11" s="314">
        <f>分析係数表!I14</f>
        <v>1.9165801846449152E-3</v>
      </c>
      <c r="O11" s="306">
        <f t="shared" si="0"/>
        <v>6.0618320703411832E-2</v>
      </c>
      <c r="P11" s="312">
        <f>分析係数表!C14</f>
        <v>0.29759344347769412</v>
      </c>
      <c r="Q11" s="306">
        <f t="shared" si="9"/>
        <v>1.8039614795963523E-2</v>
      </c>
      <c r="R11" s="306">
        <v>6.7811719825835559E-2</v>
      </c>
      <c r="S11" s="307">
        <f t="shared" si="1"/>
        <v>0.32195409048389928</v>
      </c>
      <c r="T11" s="312">
        <f>分析係数表!F14</f>
        <v>0.35598651785260127</v>
      </c>
      <c r="U11" s="309">
        <f t="shared" si="2"/>
        <v>0.11461131557976462</v>
      </c>
      <c r="V11" s="316">
        <f>分析係数表!D14</f>
        <v>4.3833041969742803E-2</v>
      </c>
      <c r="W11" s="297">
        <f t="shared" si="3"/>
        <v>0</v>
      </c>
      <c r="X11" s="312">
        <f>分析係数表!E14</f>
        <v>3.8757158040430381E-2</v>
      </c>
      <c r="Y11" s="298">
        <f t="shared" si="4"/>
        <v>0</v>
      </c>
    </row>
    <row r="12" spans="1:25">
      <c r="A12" s="278">
        <v>8</v>
      </c>
      <c r="B12" s="268" t="s">
        <v>80</v>
      </c>
      <c r="C12" s="283"/>
      <c r="D12" s="312">
        <f>投入係数表!AB12</f>
        <v>1.5397856403222119E-2</v>
      </c>
      <c r="E12" s="302">
        <f t="shared" si="5"/>
        <v>1.5397856403222119</v>
      </c>
      <c r="F12" s="312">
        <f>分析係数表!C15</f>
        <v>0.21593049601829584</v>
      </c>
      <c r="G12" s="302">
        <f t="shared" si="7"/>
        <v>0.33248667707662449</v>
      </c>
      <c r="H12" s="302">
        <v>0.4016814787612793</v>
      </c>
      <c r="I12" s="302">
        <f t="shared" si="6"/>
        <v>0.4016814787612793</v>
      </c>
      <c r="J12" s="312">
        <f>分析係数表!G15</f>
        <v>0.1171240792325445</v>
      </c>
      <c r="K12" s="304">
        <f t="shared" si="8"/>
        <v>4.7046573344681722E-2</v>
      </c>
      <c r="L12" s="49"/>
      <c r="M12" s="50"/>
      <c r="N12" s="314">
        <f>分析係数表!I15</f>
        <v>7.9892300155183192E-3</v>
      </c>
      <c r="O12" s="306">
        <f t="shared" si="0"/>
        <v>0.25268637917371478</v>
      </c>
      <c r="P12" s="312">
        <f>分析係数表!C15</f>
        <v>0.21593049601829584</v>
      </c>
      <c r="Q12" s="306">
        <f t="shared" si="9"/>
        <v>5.4562695192047414E-2</v>
      </c>
      <c r="R12" s="306">
        <v>0.1433510634945811</v>
      </c>
      <c r="S12" s="307">
        <f t="shared" si="1"/>
        <v>0.5450325422558604</v>
      </c>
      <c r="T12" s="312">
        <f>分析係数表!F15</f>
        <v>0.35842164855867914</v>
      </c>
      <c r="U12" s="309">
        <f t="shared" si="2"/>
        <v>0.19535146231347345</v>
      </c>
      <c r="V12" s="316">
        <f>分析係数表!D15</f>
        <v>1.5678367482667734E-2</v>
      </c>
      <c r="W12" s="297">
        <f t="shared" si="3"/>
        <v>0</v>
      </c>
      <c r="X12" s="312">
        <f>分析係数表!E15</f>
        <v>1.5634458686506418E-2</v>
      </c>
      <c r="Y12" s="298">
        <f t="shared" si="4"/>
        <v>0</v>
      </c>
    </row>
    <row r="13" spans="1:25">
      <c r="A13" s="278">
        <v>9</v>
      </c>
      <c r="B13" s="268" t="s">
        <v>81</v>
      </c>
      <c r="C13" s="283"/>
      <c r="D13" s="312">
        <f>投入係数表!AB13</f>
        <v>1.7536074017294012E-2</v>
      </c>
      <c r="E13" s="302">
        <f t="shared" si="5"/>
        <v>1.7536074017294012</v>
      </c>
      <c r="F13" s="312">
        <f>分析係数表!C16</f>
        <v>0.18770505348742417</v>
      </c>
      <c r="G13" s="302">
        <f t="shared" si="7"/>
        <v>0.32916097113756015</v>
      </c>
      <c r="H13" s="302">
        <v>0.43223359091193375</v>
      </c>
      <c r="I13" s="302">
        <f t="shared" si="6"/>
        <v>0.43223359091193375</v>
      </c>
      <c r="J13" s="312">
        <f>分析係数表!G16</f>
        <v>1.5279579137581789E-2</v>
      </c>
      <c r="K13" s="304">
        <f t="shared" si="8"/>
        <v>6.6043473582600449E-3</v>
      </c>
      <c r="L13" s="49"/>
      <c r="M13" s="50"/>
      <c r="N13" s="314">
        <f>分析係数表!I16</f>
        <v>6.0242927132958465E-3</v>
      </c>
      <c r="O13" s="306">
        <f t="shared" si="0"/>
        <v>0.19053860132309153</v>
      </c>
      <c r="P13" s="312">
        <f>分析係数表!C16</f>
        <v>0.18770505348742417</v>
      </c>
      <c r="Q13" s="306">
        <f t="shared" si="9"/>
        <v>3.5765058352769885E-2</v>
      </c>
      <c r="R13" s="306">
        <v>6.9980302128610075E-2</v>
      </c>
      <c r="S13" s="307">
        <f t="shared" si="1"/>
        <v>0.50221389304054387</v>
      </c>
      <c r="T13" s="312">
        <f>分析係数表!F16</f>
        <v>0.2627694146106877</v>
      </c>
      <c r="U13" s="309">
        <f t="shared" si="2"/>
        <v>0.13196645068361823</v>
      </c>
      <c r="V13" s="316">
        <f>分析係数表!D16</f>
        <v>1.0339400475073228E-2</v>
      </c>
      <c r="W13" s="297">
        <f t="shared" si="3"/>
        <v>0</v>
      </c>
      <c r="X13" s="312">
        <f>分析係数表!E16</f>
        <v>1.0339400475073228E-2</v>
      </c>
      <c r="Y13" s="298">
        <f t="shared" si="4"/>
        <v>0</v>
      </c>
    </row>
    <row r="14" spans="1:25">
      <c r="A14" s="278">
        <v>10</v>
      </c>
      <c r="B14" s="268" t="s">
        <v>82</v>
      </c>
      <c r="C14" s="283"/>
      <c r="D14" s="312">
        <f>投入係数表!AB14</f>
        <v>2.0664954299520807E-2</v>
      </c>
      <c r="E14" s="302">
        <f t="shared" si="5"/>
        <v>2.0664954299520808</v>
      </c>
      <c r="F14" s="312">
        <f>分析係数表!C17</f>
        <v>0.24245613901755958</v>
      </c>
      <c r="G14" s="302">
        <f t="shared" si="7"/>
        <v>0.50103450324361321</v>
      </c>
      <c r="H14" s="302">
        <v>0.5735156531152954</v>
      </c>
      <c r="I14" s="302">
        <f t="shared" si="6"/>
        <v>0.5735156531152954</v>
      </c>
      <c r="J14" s="312">
        <f>分析係数表!G17</f>
        <v>0.24054742090319753</v>
      </c>
      <c r="K14" s="304">
        <f t="shared" si="8"/>
        <v>0.13795771120449718</v>
      </c>
      <c r="L14" s="49"/>
      <c r="M14" s="50"/>
      <c r="N14" s="314">
        <f>分析係数表!I17</f>
        <v>2.8816966460243139E-3</v>
      </c>
      <c r="O14" s="306">
        <f t="shared" si="0"/>
        <v>9.1143388029450864E-2</v>
      </c>
      <c r="P14" s="312">
        <f>分析係数表!C17</f>
        <v>0.24245613901755958</v>
      </c>
      <c r="Q14" s="306">
        <f t="shared" si="9"/>
        <v>2.2098273958599913E-2</v>
      </c>
      <c r="R14" s="306">
        <v>5.4256583831316901E-2</v>
      </c>
      <c r="S14" s="307">
        <f t="shared" si="1"/>
        <v>0.62777223694661233</v>
      </c>
      <c r="T14" s="312">
        <f>分析係数表!F17</f>
        <v>0.42825667105631338</v>
      </c>
      <c r="U14" s="309">
        <f t="shared" si="2"/>
        <v>0.26884764837633135</v>
      </c>
      <c r="V14" s="316">
        <f>分析係数表!D17</f>
        <v>5.1560411778863557E-2</v>
      </c>
      <c r="W14" s="297">
        <f t="shared" si="3"/>
        <v>0</v>
      </c>
      <c r="X14" s="312">
        <f>分析係数表!E17</f>
        <v>4.9008807340167618E-2</v>
      </c>
      <c r="Y14" s="298">
        <f t="shared" si="4"/>
        <v>0</v>
      </c>
    </row>
    <row r="15" spans="1:25">
      <c r="A15" s="278">
        <v>11</v>
      </c>
      <c r="B15" s="268" t="s">
        <v>83</v>
      </c>
      <c r="C15" s="283"/>
      <c r="D15" s="312">
        <f>投入係数表!AB15</f>
        <v>4.9309001582370688E-4</v>
      </c>
      <c r="E15" s="302">
        <f t="shared" si="5"/>
        <v>4.9309001582370691E-2</v>
      </c>
      <c r="F15" s="312">
        <f>分析係数表!C18</f>
        <v>0.40831687749419565</v>
      </c>
      <c r="G15" s="302">
        <f t="shared" si="7"/>
        <v>2.0133697558469953E-2</v>
      </c>
      <c r="H15" s="302">
        <v>4.865997787019747E-2</v>
      </c>
      <c r="I15" s="302">
        <f t="shared" si="6"/>
        <v>4.865997787019747E-2</v>
      </c>
      <c r="J15" s="312">
        <f>分析係数表!G18</f>
        <v>0.21766947174074985</v>
      </c>
      <c r="K15" s="304">
        <f t="shared" si="8"/>
        <v>1.0591791677922461E-2</v>
      </c>
      <c r="L15" s="49"/>
      <c r="M15" s="50"/>
      <c r="N15" s="314">
        <f>分析係数表!I18</f>
        <v>4.4543159123807785E-4</v>
      </c>
      <c r="O15" s="306">
        <f t="shared" si="0"/>
        <v>1.4088278312291631E-2</v>
      </c>
      <c r="P15" s="312">
        <f>分析係数表!C18</f>
        <v>0.40831687749419565</v>
      </c>
      <c r="Q15" s="306">
        <f t="shared" si="9"/>
        <v>5.7524818097441158E-3</v>
      </c>
      <c r="R15" s="306">
        <v>1.8469058182005352E-2</v>
      </c>
      <c r="S15" s="307">
        <f t="shared" si="1"/>
        <v>6.7129036052202828E-2</v>
      </c>
      <c r="T15" s="312">
        <f>分析係数表!F18</f>
        <v>0.48997194925916815</v>
      </c>
      <c r="U15" s="309">
        <f t="shared" si="2"/>
        <v>3.2891344646386794E-2</v>
      </c>
      <c r="V15" s="316">
        <f>分析係数表!D18</f>
        <v>3.8565313316438733E-2</v>
      </c>
      <c r="W15" s="297">
        <f t="shared" si="3"/>
        <v>0</v>
      </c>
      <c r="X15" s="312">
        <f>分析係数表!E18</f>
        <v>3.6576455199010559E-2</v>
      </c>
      <c r="Y15" s="298">
        <f t="shared" si="4"/>
        <v>0</v>
      </c>
    </row>
    <row r="16" spans="1:25">
      <c r="A16" s="278">
        <v>12</v>
      </c>
      <c r="B16" s="268" t="s">
        <v>84</v>
      </c>
      <c r="C16" s="283"/>
      <c r="D16" s="312">
        <f>投入係数表!AB16</f>
        <v>0</v>
      </c>
      <c r="E16" s="302">
        <f t="shared" si="5"/>
        <v>0</v>
      </c>
      <c r="F16" s="312">
        <f>分析係数表!C19</f>
        <v>0.72110086081153413</v>
      </c>
      <c r="G16" s="302">
        <f t="shared" si="7"/>
        <v>0</v>
      </c>
      <c r="H16" s="302">
        <v>4.3868102243276391E-2</v>
      </c>
      <c r="I16" s="302">
        <f t="shared" si="6"/>
        <v>4.3868102243276391E-2</v>
      </c>
      <c r="J16" s="312">
        <f>分析係数表!G19</f>
        <v>6.2445810408374151E-2</v>
      </c>
      <c r="K16" s="304">
        <f t="shared" si="8"/>
        <v>2.7393791956588105E-3</v>
      </c>
      <c r="L16" s="49"/>
      <c r="M16" s="50"/>
      <c r="N16" s="314">
        <f>分析係数表!I19</f>
        <v>-1.2604560155461526E-4</v>
      </c>
      <c r="O16" s="306">
        <f t="shared" ref="O16:O43" si="10">$M$44*N16</f>
        <v>-3.9866178099444973E-3</v>
      </c>
      <c r="P16" s="312">
        <f>分析係数表!C19</f>
        <v>0.72110086081153413</v>
      </c>
      <c r="Q16" s="306">
        <f t="shared" si="9"/>
        <v>-2.8747535344775701E-3</v>
      </c>
      <c r="R16" s="306">
        <v>2.2737397107317935E-2</v>
      </c>
      <c r="S16" s="307">
        <f t="shared" si="1"/>
        <v>6.660549935059433E-2</v>
      </c>
      <c r="T16" s="312">
        <f>分析係数表!F19</f>
        <v>0.21331101927013058</v>
      </c>
      <c r="U16" s="309">
        <f t="shared" si="2"/>
        <v>1.4207686955471296E-2</v>
      </c>
      <c r="V16" s="316">
        <f>分析係数表!D19</f>
        <v>1.2736199640345095E-2</v>
      </c>
      <c r="W16" s="297">
        <f t="shared" si="3"/>
        <v>0</v>
      </c>
      <c r="X16" s="312">
        <f>分析係数表!E19</f>
        <v>1.2523714081279422E-2</v>
      </c>
      <c r="Y16" s="298">
        <f t="shared" si="4"/>
        <v>0</v>
      </c>
    </row>
    <row r="17" spans="1:25">
      <c r="A17" s="278">
        <v>13</v>
      </c>
      <c r="B17" s="268" t="s">
        <v>85</v>
      </c>
      <c r="C17" s="283"/>
      <c r="D17" s="312">
        <f>投入係数表!AB17</f>
        <v>4.4826365074882447E-6</v>
      </c>
      <c r="E17" s="302">
        <f t="shared" si="5"/>
        <v>4.4826365074882447E-4</v>
      </c>
      <c r="F17" s="312">
        <f>分析係数表!C20</f>
        <v>4.9598906854145253E-2</v>
      </c>
      <c r="G17" s="302">
        <f t="shared" si="7"/>
        <v>2.2233387059590042E-5</v>
      </c>
      <c r="H17" s="302">
        <v>1.553225686660489E-3</v>
      </c>
      <c r="I17" s="302">
        <f t="shared" si="6"/>
        <v>1.553225686660489E-3</v>
      </c>
      <c r="J17" s="312">
        <f>分析係数表!G20</f>
        <v>0.11671945764775135</v>
      </c>
      <c r="K17" s="304">
        <f t="shared" si="8"/>
        <v>1.8129165975156846E-4</v>
      </c>
      <c r="L17" s="49"/>
      <c r="M17" s="50"/>
      <c r="N17" s="314">
        <f>分析係数表!I20</f>
        <v>7.0439320449493942E-4</v>
      </c>
      <c r="O17" s="306">
        <f t="shared" si="10"/>
        <v>2.2278813854735253E-2</v>
      </c>
      <c r="P17" s="312">
        <f>分析係数表!C20</f>
        <v>4.9598906854145253E-2</v>
      </c>
      <c r="Q17" s="306">
        <f t="shared" si="9"/>
        <v>1.1050048132018545E-3</v>
      </c>
      <c r="R17" s="306">
        <v>2.5307100792405736E-3</v>
      </c>
      <c r="S17" s="307">
        <f t="shared" si="1"/>
        <v>4.0839357659010625E-3</v>
      </c>
      <c r="T17" s="312">
        <f>分析係数表!F20</f>
        <v>0.2109583665362576</v>
      </c>
      <c r="U17" s="309">
        <f t="shared" si="2"/>
        <v>8.615404182134883E-4</v>
      </c>
      <c r="V17" s="316">
        <f>分析係数表!D20</f>
        <v>3.0797631013066269E-2</v>
      </c>
      <c r="W17" s="297">
        <f t="shared" si="3"/>
        <v>0</v>
      </c>
      <c r="X17" s="312">
        <f>分析係数表!E20</f>
        <v>2.9972730221401771E-2</v>
      </c>
      <c r="Y17" s="298">
        <f t="shared" si="4"/>
        <v>0</v>
      </c>
    </row>
    <row r="18" spans="1:25">
      <c r="A18" s="278">
        <v>14</v>
      </c>
      <c r="B18" s="268" t="s">
        <v>86</v>
      </c>
      <c r="C18" s="283"/>
      <c r="D18" s="312">
        <f>投入係数表!AB18</f>
        <v>1.4792700474711205E-4</v>
      </c>
      <c r="E18" s="302">
        <f t="shared" si="5"/>
        <v>1.4792700474711205E-2</v>
      </c>
      <c r="F18" s="312">
        <f>分析係数表!C21</f>
        <v>0.28411166756853934</v>
      </c>
      <c r="G18" s="302">
        <f t="shared" si="7"/>
        <v>4.2027787997121237E-3</v>
      </c>
      <c r="H18" s="302">
        <v>3.739273822215932E-2</v>
      </c>
      <c r="I18" s="302">
        <f t="shared" si="6"/>
        <v>3.739273822215932E-2</v>
      </c>
      <c r="J18" s="312">
        <f>分析係数表!G21</f>
        <v>0.29005387701730417</v>
      </c>
      <c r="K18" s="304">
        <f t="shared" si="8"/>
        <v>1.0845908693630448E-2</v>
      </c>
      <c r="L18" s="49"/>
      <c r="M18" s="50"/>
      <c r="N18" s="314">
        <f>分析係数表!I21</f>
        <v>2.3737267060065176E-3</v>
      </c>
      <c r="O18" s="306">
        <f t="shared" si="10"/>
        <v>7.5077123242623528E-2</v>
      </c>
      <c r="P18" s="312">
        <f>分析係数表!C21</f>
        <v>0.28411166756853934</v>
      </c>
      <c r="Q18" s="306">
        <f t="shared" si="9"/>
        <v>2.1330286680710513E-2</v>
      </c>
      <c r="R18" s="306">
        <v>4.107976636888503E-2</v>
      </c>
      <c r="S18" s="307">
        <f t="shared" si="1"/>
        <v>7.8472504591044351E-2</v>
      </c>
      <c r="T18" s="312">
        <f>分析係数表!F21</f>
        <v>0.45791147145628314</v>
      </c>
      <c r="U18" s="309">
        <f t="shared" si="2"/>
        <v>3.5933460046145053E-2</v>
      </c>
      <c r="V18" s="316">
        <f>分析係数表!D21</f>
        <v>5.9847590028896828E-2</v>
      </c>
      <c r="W18" s="297">
        <f t="shared" si="3"/>
        <v>0</v>
      </c>
      <c r="X18" s="312">
        <f>分析係数表!E21</f>
        <v>5.4782163530779596E-2</v>
      </c>
      <c r="Y18" s="298">
        <f t="shared" si="4"/>
        <v>0</v>
      </c>
    </row>
    <row r="19" spans="1:25">
      <c r="A19" s="278">
        <v>15</v>
      </c>
      <c r="B19" s="268" t="s">
        <v>70</v>
      </c>
      <c r="C19" s="283"/>
      <c r="D19" s="312">
        <f>投入係数表!AB19</f>
        <v>0</v>
      </c>
      <c r="E19" s="302">
        <f t="shared" si="5"/>
        <v>0</v>
      </c>
      <c r="F19" s="312">
        <f>分析係数表!C22</f>
        <v>0.28280144764930404</v>
      </c>
      <c r="G19" s="302">
        <f t="shared" si="7"/>
        <v>0</v>
      </c>
      <c r="H19" s="302">
        <v>2.560965515317095E-2</v>
      </c>
      <c r="I19" s="302">
        <f t="shared" si="6"/>
        <v>2.560965515317095E-2</v>
      </c>
      <c r="J19" s="312">
        <f>分析係数表!G22</f>
        <v>0.21325815420745545</v>
      </c>
      <c r="K19" s="304">
        <f t="shared" si="8"/>
        <v>5.4614677878546862E-3</v>
      </c>
      <c r="L19" s="49"/>
      <c r="M19" s="50"/>
      <c r="N19" s="314">
        <f>分析係数表!I22</f>
        <v>5.2408897921031505E-5</v>
      </c>
      <c r="O19" s="306">
        <f t="shared" si="10"/>
        <v>1.6576083835897807E-3</v>
      </c>
      <c r="P19" s="312">
        <f>分析係数表!C22</f>
        <v>0.28280144764930404</v>
      </c>
      <c r="Q19" s="306">
        <f t="shared" si="9"/>
        <v>4.6877405051481285E-4</v>
      </c>
      <c r="R19" s="306">
        <v>7.0661672623838915E-3</v>
      </c>
      <c r="S19" s="307">
        <f t="shared" si="1"/>
        <v>3.2675822415554841E-2</v>
      </c>
      <c r="T19" s="312">
        <f>分析係数表!F22</f>
        <v>0.43073258580094059</v>
      </c>
      <c r="U19" s="309">
        <f t="shared" si="2"/>
        <v>1.4074541482224274E-2</v>
      </c>
      <c r="V19" s="316">
        <f>分析係数表!D22</f>
        <v>2.2938556731137788E-2</v>
      </c>
      <c r="W19" s="297">
        <f t="shared" si="3"/>
        <v>0</v>
      </c>
      <c r="X19" s="312">
        <f>分析係数表!E22</f>
        <v>2.2183368519679003E-2</v>
      </c>
      <c r="Y19" s="298">
        <f t="shared" si="4"/>
        <v>0</v>
      </c>
    </row>
    <row r="20" spans="1:25">
      <c r="A20" s="278">
        <v>16</v>
      </c>
      <c r="B20" s="268" t="s">
        <v>71</v>
      </c>
      <c r="C20" s="283"/>
      <c r="D20" s="312">
        <f>投入係数表!AB20</f>
        <v>0</v>
      </c>
      <c r="E20" s="302">
        <f t="shared" si="5"/>
        <v>0</v>
      </c>
      <c r="F20" s="312">
        <f>分析係数表!C23</f>
        <v>0.31843177703160996</v>
      </c>
      <c r="G20" s="302">
        <f t="shared" si="7"/>
        <v>0</v>
      </c>
      <c r="H20" s="302">
        <v>3.2185745116224115E-2</v>
      </c>
      <c r="I20" s="302">
        <f t="shared" si="6"/>
        <v>3.2185745116224115E-2</v>
      </c>
      <c r="J20" s="312">
        <f>分析係数表!G23</f>
        <v>0.24379890925547271</v>
      </c>
      <c r="K20" s="304">
        <f t="shared" si="8"/>
        <v>7.8468495529100974E-3</v>
      </c>
      <c r="L20" s="49"/>
      <c r="M20" s="50"/>
      <c r="N20" s="314">
        <f>分析係数表!I23</f>
        <v>7.2227388731505603E-6</v>
      </c>
      <c r="O20" s="306">
        <f t="shared" si="10"/>
        <v>2.2844350832665884E-4</v>
      </c>
      <c r="P20" s="312">
        <f>分析係数表!C23</f>
        <v>0.31843177703160996</v>
      </c>
      <c r="Q20" s="306">
        <f t="shared" si="9"/>
        <v>7.2743672307793358E-5</v>
      </c>
      <c r="R20" s="306">
        <v>6.969518303280328E-3</v>
      </c>
      <c r="S20" s="307">
        <f t="shared" si="1"/>
        <v>3.9155263419504441E-2</v>
      </c>
      <c r="T20" s="312">
        <f>分析係数表!F23</f>
        <v>0.43764444987651224</v>
      </c>
      <c r="U20" s="309">
        <f t="shared" si="2"/>
        <v>1.7136083718998944E-2</v>
      </c>
      <c r="V20" s="316">
        <f>分析係数表!D23</f>
        <v>3.7770855561684982E-2</v>
      </c>
      <c r="W20" s="297">
        <f t="shared" si="3"/>
        <v>0</v>
      </c>
      <c r="X20" s="312">
        <f>分析係数表!E23</f>
        <v>3.6503495425501575E-2</v>
      </c>
      <c r="Y20" s="298">
        <f t="shared" si="4"/>
        <v>0</v>
      </c>
    </row>
    <row r="21" spans="1:25">
      <c r="A21" s="278">
        <v>17</v>
      </c>
      <c r="B21" s="268" t="s">
        <v>72</v>
      </c>
      <c r="C21" s="283"/>
      <c r="D21" s="312">
        <f>投入係数表!AB21</f>
        <v>2.2413182537441221E-5</v>
      </c>
      <c r="E21" s="302">
        <f t="shared" si="5"/>
        <v>2.241318253744122E-3</v>
      </c>
      <c r="F21" s="312">
        <f>分析係数表!C24</f>
        <v>6.5709335168878003E-2</v>
      </c>
      <c r="G21" s="302">
        <f t="shared" si="7"/>
        <v>1.4727553235539687E-4</v>
      </c>
      <c r="H21" s="302">
        <v>2.6878768457729084E-3</v>
      </c>
      <c r="I21" s="302">
        <f t="shared" si="6"/>
        <v>2.6878768457729084E-3</v>
      </c>
      <c r="J21" s="312">
        <f>分析係数表!G24</f>
        <v>0.24633125110096343</v>
      </c>
      <c r="K21" s="304">
        <f t="shared" si="8"/>
        <v>6.6210806622455189E-4</v>
      </c>
      <c r="L21" s="49"/>
      <c r="M21" s="50"/>
      <c r="N21" s="314">
        <f>分析係数表!I24</f>
        <v>2.8080599423907303E-4</v>
      </c>
      <c r="O21" s="306">
        <f t="shared" si="10"/>
        <v>8.8814378603096159E-3</v>
      </c>
      <c r="P21" s="312">
        <f>分析係数表!C24</f>
        <v>6.5709335168878003E-2</v>
      </c>
      <c r="Q21" s="306">
        <f t="shared" si="9"/>
        <v>5.835933771446472E-4</v>
      </c>
      <c r="R21" s="306">
        <v>2.6722881014324836E-3</v>
      </c>
      <c r="S21" s="307">
        <f t="shared" si="1"/>
        <v>5.360164947205392E-3</v>
      </c>
      <c r="T21" s="312">
        <f>分析係数表!F24</f>
        <v>0.36721364788140759</v>
      </c>
      <c r="U21" s="309">
        <f t="shared" si="2"/>
        <v>1.9683257235093444E-3</v>
      </c>
      <c r="V21" s="316">
        <f>分析係数表!D24</f>
        <v>3.9309475738153632E-2</v>
      </c>
      <c r="W21" s="297">
        <f t="shared" si="3"/>
        <v>0</v>
      </c>
      <c r="X21" s="312">
        <f>分析係数表!E24</f>
        <v>3.8550657867992791E-2</v>
      </c>
      <c r="Y21" s="298">
        <f t="shared" si="4"/>
        <v>0</v>
      </c>
    </row>
    <row r="22" spans="1:25">
      <c r="A22" s="278">
        <v>18</v>
      </c>
      <c r="B22" s="268" t="s">
        <v>87</v>
      </c>
      <c r="C22" s="283"/>
      <c r="D22" s="312">
        <f>投入係数表!AB22</f>
        <v>0</v>
      </c>
      <c r="E22" s="302">
        <f t="shared" si="5"/>
        <v>0</v>
      </c>
      <c r="F22" s="312">
        <f>分析係数表!C25</f>
        <v>0.13092441386923714</v>
      </c>
      <c r="G22" s="302">
        <f t="shared" si="7"/>
        <v>0</v>
      </c>
      <c r="H22" s="302">
        <v>1.5028806586255505E-2</v>
      </c>
      <c r="I22" s="302">
        <f t="shared" si="6"/>
        <v>1.5028806586255505E-2</v>
      </c>
      <c r="J22" s="312">
        <f>分析係数表!G25</f>
        <v>0.2605848403511512</v>
      </c>
      <c r="K22" s="304">
        <f t="shared" si="8"/>
        <v>3.9162791649477204E-3</v>
      </c>
      <c r="L22" s="49"/>
      <c r="M22" s="50"/>
      <c r="N22" s="314">
        <f>分析係数表!I25</f>
        <v>9.8123550057191766E-5</v>
      </c>
      <c r="O22" s="306">
        <f t="shared" si="10"/>
        <v>3.1034886375109509E-3</v>
      </c>
      <c r="P22" s="312">
        <f>分析係数表!C25</f>
        <v>0.13092441386923714</v>
      </c>
      <c r="Q22" s="306">
        <f t="shared" si="9"/>
        <v>4.0632243081595862E-4</v>
      </c>
      <c r="R22" s="306">
        <v>1.0412509489087698E-2</v>
      </c>
      <c r="S22" s="307">
        <f t="shared" si="1"/>
        <v>2.5441316075343202E-2</v>
      </c>
      <c r="T22" s="312">
        <f>分析係数表!F25</f>
        <v>0.33318683873123567</v>
      </c>
      <c r="U22" s="309">
        <f>S22*T22</f>
        <v>8.4767116763057697E-3</v>
      </c>
      <c r="V22" s="316">
        <f>分析係数表!D25</f>
        <v>4.284059086963312E-2</v>
      </c>
      <c r="W22" s="297">
        <f t="shared" si="3"/>
        <v>0</v>
      </c>
      <c r="X22" s="312">
        <f>分析係数表!E25</f>
        <v>4.249917369780222E-2</v>
      </c>
      <c r="Y22" s="298">
        <f t="shared" si="4"/>
        <v>0</v>
      </c>
    </row>
    <row r="23" spans="1:25">
      <c r="A23" s="278">
        <v>19</v>
      </c>
      <c r="B23" s="268" t="s">
        <v>88</v>
      </c>
      <c r="C23" s="283"/>
      <c r="D23" s="312">
        <f>投入係数表!AB23</f>
        <v>0</v>
      </c>
      <c r="E23" s="302">
        <f t="shared" si="5"/>
        <v>0</v>
      </c>
      <c r="F23" s="312">
        <f>分析係数表!C26</f>
        <v>0.15308736674872969</v>
      </c>
      <c r="G23" s="302">
        <f t="shared" si="7"/>
        <v>0</v>
      </c>
      <c r="H23" s="302">
        <v>8.2203085898842638E-3</v>
      </c>
      <c r="I23" s="302">
        <f t="shared" si="6"/>
        <v>8.2203085898842638E-3</v>
      </c>
      <c r="J23" s="312">
        <f>分析係数表!G26</f>
        <v>0.20415569699579933</v>
      </c>
      <c r="K23" s="304">
        <f t="shared" si="8"/>
        <v>1.6782228296883782E-3</v>
      </c>
      <c r="L23" s="49"/>
      <c r="M23" s="50"/>
      <c r="N23" s="314">
        <f>分析係数表!I26</f>
        <v>8.8175548492147558E-3</v>
      </c>
      <c r="O23" s="306">
        <f t="shared" si="10"/>
        <v>0.27888494932376234</v>
      </c>
      <c r="P23" s="312">
        <f>分析係数表!C26</f>
        <v>0.15308736674872969</v>
      </c>
      <c r="Q23" s="306">
        <f t="shared" si="9"/>
        <v>4.2693762517827701E-2</v>
      </c>
      <c r="R23" s="306">
        <v>4.6880332940734397E-2</v>
      </c>
      <c r="S23" s="307">
        <f t="shared" si="1"/>
        <v>5.5100641530618659E-2</v>
      </c>
      <c r="T23" s="312">
        <f>分析係数表!F26</f>
        <v>0.33811565690794865</v>
      </c>
      <c r="U23" s="309">
        <f t="shared" si="2"/>
        <v>1.8630389607174527E-2</v>
      </c>
      <c r="V23" s="316">
        <f>分析係数表!D26</f>
        <v>3.3929737559631502E-2</v>
      </c>
      <c r="W23" s="297">
        <f t="shared" si="3"/>
        <v>0</v>
      </c>
      <c r="X23" s="312">
        <f>分析係数表!E26</f>
        <v>3.3531988342571602E-2</v>
      </c>
      <c r="Y23" s="298">
        <f t="shared" si="4"/>
        <v>0</v>
      </c>
    </row>
    <row r="24" spans="1:25">
      <c r="A24" s="278">
        <v>20</v>
      </c>
      <c r="B24" s="268" t="s">
        <v>89</v>
      </c>
      <c r="C24" s="283"/>
      <c r="D24" s="312">
        <f>投入係数表!AB24</f>
        <v>2.6895819044929466E-5</v>
      </c>
      <c r="E24" s="302">
        <f t="shared" si="5"/>
        <v>2.6895819044929466E-3</v>
      </c>
      <c r="F24" s="312">
        <f>分析係数表!C27</f>
        <v>0.18884998044104273</v>
      </c>
      <c r="G24" s="302">
        <f t="shared" si="7"/>
        <v>5.0792749005807542E-4</v>
      </c>
      <c r="H24" s="302">
        <v>2.7461382089362537E-3</v>
      </c>
      <c r="I24" s="302">
        <f t="shared" si="6"/>
        <v>2.7461382089362537E-3</v>
      </c>
      <c r="J24" s="312">
        <f>分析係数表!G27</f>
        <v>0.16481626532719168</v>
      </c>
      <c r="K24" s="304">
        <f t="shared" si="8"/>
        <v>4.5260824366917654E-4</v>
      </c>
      <c r="L24" s="49"/>
      <c r="M24" s="50"/>
      <c r="N24" s="314">
        <f>分析係数表!I27</f>
        <v>2.2388024205688101E-2</v>
      </c>
      <c r="O24" s="306">
        <f t="shared" si="10"/>
        <v>0.70809687071223826</v>
      </c>
      <c r="P24" s="312">
        <f>分析係数表!C27</f>
        <v>0.18884998044104273</v>
      </c>
      <c r="Q24" s="306">
        <f t="shared" si="9"/>
        <v>0.13372408018436976</v>
      </c>
      <c r="R24" s="306">
        <v>0.13489277469046818</v>
      </c>
      <c r="S24" s="307">
        <f t="shared" si="1"/>
        <v>0.13763891289940444</v>
      </c>
      <c r="T24" s="312">
        <f>分析係数表!F27</f>
        <v>0.29536956526946395</v>
      </c>
      <c r="U24" s="309">
        <f t="shared" si="2"/>
        <v>4.0654345867258704E-2</v>
      </c>
      <c r="V24" s="316">
        <f>分析係数表!D27</f>
        <v>2.042747265118797E-2</v>
      </c>
      <c r="W24" s="297">
        <f t="shared" si="3"/>
        <v>0</v>
      </c>
      <c r="X24" s="312">
        <f>分析係数表!E27</f>
        <v>2.035082172191522E-2</v>
      </c>
      <c r="Y24" s="298">
        <f t="shared" si="4"/>
        <v>0</v>
      </c>
    </row>
    <row r="25" spans="1:25">
      <c r="A25" s="278">
        <v>21</v>
      </c>
      <c r="B25" s="268" t="s">
        <v>90</v>
      </c>
      <c r="C25" s="283"/>
      <c r="D25" s="312">
        <f>投入係数表!AB25</f>
        <v>4.4826365074882447E-6</v>
      </c>
      <c r="E25" s="302">
        <f t="shared" si="5"/>
        <v>4.4826365074882447E-4</v>
      </c>
      <c r="F25" s="312">
        <f>分析係数表!C28</f>
        <v>0.2115566871254172</v>
      </c>
      <c r="G25" s="302">
        <f t="shared" si="7"/>
        <v>9.4833172911166347E-5</v>
      </c>
      <c r="H25" s="302">
        <v>4.6006224104104342E-2</v>
      </c>
      <c r="I25" s="302">
        <f t="shared" si="6"/>
        <v>4.6006224104104342E-2</v>
      </c>
      <c r="J25" s="312">
        <f>分析係数表!G28</f>
        <v>0.18177207604774032</v>
      </c>
      <c r="K25" s="304">
        <f t="shared" si="8"/>
        <v>8.3626468665206379E-3</v>
      </c>
      <c r="L25" s="49"/>
      <c r="M25" s="50"/>
      <c r="N25" s="314">
        <f>分析係数表!I28</f>
        <v>7.2231792840574596E-3</v>
      </c>
      <c r="O25" s="306">
        <f t="shared" si="10"/>
        <v>0.2284574378088739</v>
      </c>
      <c r="P25" s="312">
        <f>分析係数表!C28</f>
        <v>0.2115566871254172</v>
      </c>
      <c r="Q25" s="306">
        <f t="shared" si="9"/>
        <v>4.8331698692006396E-2</v>
      </c>
      <c r="R25" s="306">
        <v>6.3094430799751189E-2</v>
      </c>
      <c r="S25" s="307">
        <f t="shared" si="1"/>
        <v>0.10910065490385554</v>
      </c>
      <c r="T25" s="312">
        <f>分析係数表!F28</f>
        <v>0.29628808224417325</v>
      </c>
      <c r="U25" s="309">
        <f t="shared" si="2"/>
        <v>3.2325223813046713E-2</v>
      </c>
      <c r="V25" s="316">
        <f>分析係数表!D28</f>
        <v>3.0551159487848582E-2</v>
      </c>
      <c r="W25" s="297">
        <f t="shared" si="3"/>
        <v>0</v>
      </c>
      <c r="X25" s="312">
        <f>分析係数表!E28</f>
        <v>3.018459578819983E-2</v>
      </c>
      <c r="Y25" s="298">
        <f t="shared" si="4"/>
        <v>0</v>
      </c>
    </row>
    <row r="26" spans="1:25">
      <c r="A26" s="278">
        <v>22</v>
      </c>
      <c r="B26" s="268" t="s">
        <v>64</v>
      </c>
      <c r="C26" s="283"/>
      <c r="D26" s="312">
        <f>投入係数表!AB26</f>
        <v>5.4195075375532871E-3</v>
      </c>
      <c r="E26" s="302">
        <f t="shared" si="5"/>
        <v>0.54195075375532875</v>
      </c>
      <c r="F26" s="312">
        <f>分析係数表!C29</f>
        <v>0.4024048564090591</v>
      </c>
      <c r="G26" s="302">
        <f t="shared" si="7"/>
        <v>0.21808361524569442</v>
      </c>
      <c r="H26" s="302">
        <v>0.32258332419089858</v>
      </c>
      <c r="I26" s="302">
        <f t="shared" si="6"/>
        <v>0.32258332419089858</v>
      </c>
      <c r="J26" s="312">
        <f>分析係数表!G29</f>
        <v>0.28848634430593861</v>
      </c>
      <c r="K26" s="304">
        <f t="shared" si="8"/>
        <v>9.3060883929889787E-2</v>
      </c>
      <c r="L26" s="49"/>
      <c r="M26" s="50"/>
      <c r="N26" s="314">
        <f>分析係数表!I29</f>
        <v>7.7130042947109994E-3</v>
      </c>
      <c r="O26" s="306">
        <f t="shared" si="10"/>
        <v>0.24394980792844156</v>
      </c>
      <c r="P26" s="312">
        <f>分析係数表!C29</f>
        <v>0.4024048564090591</v>
      </c>
      <c r="Q26" s="306">
        <f t="shared" si="9"/>
        <v>9.8166587430462068E-2</v>
      </c>
      <c r="R26" s="306">
        <v>0.15946894462298339</v>
      </c>
      <c r="S26" s="307">
        <f t="shared" si="1"/>
        <v>0.48205226881388197</v>
      </c>
      <c r="T26" s="312">
        <f>分析係数表!F29</f>
        <v>0.40202182464221792</v>
      </c>
      <c r="U26" s="309">
        <f t="shared" si="2"/>
        <v>0.19379553268147776</v>
      </c>
      <c r="V26" s="316">
        <f>分析係数表!D29</f>
        <v>7.9194780809421356E-2</v>
      </c>
      <c r="W26" s="297">
        <f t="shared" si="3"/>
        <v>0</v>
      </c>
      <c r="X26" s="312">
        <f>分析係数表!E29</f>
        <v>6.5944675090492746E-2</v>
      </c>
      <c r="Y26" s="298">
        <f t="shared" si="4"/>
        <v>0</v>
      </c>
    </row>
    <row r="27" spans="1:25">
      <c r="A27" s="278">
        <v>23</v>
      </c>
      <c r="B27" s="268" t="s">
        <v>91</v>
      </c>
      <c r="C27" s="283"/>
      <c r="D27" s="312">
        <f>投入係数表!AB27</f>
        <v>3.5054217488558071E-3</v>
      </c>
      <c r="E27" s="302">
        <f t="shared" si="5"/>
        <v>0.3505421748855807</v>
      </c>
      <c r="F27" s="312">
        <f>分析係数表!C30</f>
        <v>1</v>
      </c>
      <c r="G27" s="302">
        <f t="shared" si="7"/>
        <v>0.3505421748855807</v>
      </c>
      <c r="H27" s="302">
        <v>0.69026759810070715</v>
      </c>
      <c r="I27" s="302">
        <f t="shared" si="6"/>
        <v>0.69026759810070715</v>
      </c>
      <c r="J27" s="312">
        <f>分析係数表!G30</f>
        <v>0.33838967095036887</v>
      </c>
      <c r="K27" s="304">
        <f t="shared" si="8"/>
        <v>0.23357942538899976</v>
      </c>
      <c r="L27" s="49"/>
      <c r="M27" s="50"/>
      <c r="N27" s="314">
        <f>分析係数表!I30</f>
        <v>0</v>
      </c>
      <c r="O27" s="306">
        <f t="shared" si="10"/>
        <v>0</v>
      </c>
      <c r="P27" s="312">
        <f>分析係数表!C30</f>
        <v>1</v>
      </c>
      <c r="Q27" s="306">
        <f t="shared" si="9"/>
        <v>0</v>
      </c>
      <c r="R27" s="306">
        <v>0.22032385725066175</v>
      </c>
      <c r="S27" s="307">
        <f t="shared" si="1"/>
        <v>0.91059145535136887</v>
      </c>
      <c r="T27" s="312">
        <f>分析係数表!F30</f>
        <v>0.46362091424568164</v>
      </c>
      <c r="U27" s="309">
        <f t="shared" si="2"/>
        <v>0.42216924303430742</v>
      </c>
      <c r="V27" s="316">
        <f>分析係数表!D30</f>
        <v>7.3824536053885614E-2</v>
      </c>
      <c r="W27" s="297">
        <f t="shared" si="3"/>
        <v>0</v>
      </c>
      <c r="X27" s="312">
        <f>分析係数表!E30</f>
        <v>5.6949248710145881E-2</v>
      </c>
      <c r="Y27" s="298">
        <f t="shared" si="4"/>
        <v>0</v>
      </c>
    </row>
    <row r="28" spans="1:25">
      <c r="A28" s="278">
        <v>24</v>
      </c>
      <c r="B28" s="268" t="s">
        <v>92</v>
      </c>
      <c r="C28" s="283"/>
      <c r="D28" s="312">
        <f>投入係数表!AB28</f>
        <v>6.9180529220066081E-2</v>
      </c>
      <c r="E28" s="302">
        <f t="shared" si="5"/>
        <v>6.9180529220066083</v>
      </c>
      <c r="F28" s="312">
        <f>分析係数表!C31</f>
        <v>0.99932498158227889</v>
      </c>
      <c r="G28" s="302">
        <f t="shared" si="7"/>
        <v>6.9133831088694846</v>
      </c>
      <c r="H28" s="302">
        <v>7.9017468105971433</v>
      </c>
      <c r="I28" s="302">
        <f t="shared" si="6"/>
        <v>7.9017468105971433</v>
      </c>
      <c r="J28" s="312">
        <f>分析係数表!G31</f>
        <v>7.0262508387801376E-2</v>
      </c>
      <c r="K28" s="304">
        <f t="shared" si="8"/>
        <v>0.55519655155786451</v>
      </c>
      <c r="L28" s="49"/>
      <c r="M28" s="50"/>
      <c r="N28" s="314">
        <f>分析係数表!I31</f>
        <v>3.314462019579964E-2</v>
      </c>
      <c r="O28" s="306">
        <f t="shared" si="10"/>
        <v>1.0483105443323792</v>
      </c>
      <c r="P28" s="312">
        <f>分析係数表!C31</f>
        <v>0.99932498158227889</v>
      </c>
      <c r="Q28" s="306">
        <f t="shared" si="9"/>
        <v>1.0476029154074638</v>
      </c>
      <c r="R28" s="306">
        <v>1.4503441500369929</v>
      </c>
      <c r="S28" s="307">
        <f t="shared" si="1"/>
        <v>9.3520909606341363</v>
      </c>
      <c r="T28" s="312">
        <f>分析係数表!F31</f>
        <v>0.39948542779773355</v>
      </c>
      <c r="U28" s="309">
        <f t="shared" si="2"/>
        <v>3.7360240582122448</v>
      </c>
      <c r="V28" s="316">
        <f>分析係数表!D31</f>
        <v>2.9145126840892164E-3</v>
      </c>
      <c r="W28" s="297">
        <f t="shared" si="3"/>
        <v>0</v>
      </c>
      <c r="X28" s="312">
        <f>分析係数表!E31</f>
        <v>2.9145126840892164E-3</v>
      </c>
      <c r="Y28" s="298">
        <f t="shared" si="4"/>
        <v>0</v>
      </c>
    </row>
    <row r="29" spans="1:25">
      <c r="A29" s="278">
        <v>25</v>
      </c>
      <c r="B29" s="268" t="s">
        <v>1</v>
      </c>
      <c r="C29" s="283"/>
      <c r="D29" s="312">
        <f>投入係数表!AB29</f>
        <v>8.3377039039281339E-3</v>
      </c>
      <c r="E29" s="302">
        <f t="shared" si="5"/>
        <v>0.83377039039281342</v>
      </c>
      <c r="F29" s="312">
        <f>分析係数表!C32</f>
        <v>0.9998360837770528</v>
      </c>
      <c r="G29" s="302">
        <f t="shared" si="7"/>
        <v>0.83363372189961504</v>
      </c>
      <c r="H29" s="302">
        <v>0.94317860511541485</v>
      </c>
      <c r="I29" s="302">
        <f t="shared" si="6"/>
        <v>0.94317860511541485</v>
      </c>
      <c r="J29" s="312">
        <f>分析係数表!G32</f>
        <v>0.11380414292785156</v>
      </c>
      <c r="K29" s="304">
        <f t="shared" si="8"/>
        <v>0.10733763278304634</v>
      </c>
      <c r="L29" s="49"/>
      <c r="M29" s="50"/>
      <c r="N29" s="314">
        <f>分析係数表!I32</f>
        <v>7.2296973654795713E-3</v>
      </c>
      <c r="O29" s="306">
        <f t="shared" si="10"/>
        <v>0.22866359414565648</v>
      </c>
      <c r="P29" s="312">
        <f>分析係数表!C32</f>
        <v>0.9998360837770528</v>
      </c>
      <c r="Q29" s="306">
        <f t="shared" si="9"/>
        <v>0.22862611247297859</v>
      </c>
      <c r="R29" s="306">
        <v>0.30874384544522437</v>
      </c>
      <c r="S29" s="307">
        <f t="shared" si="1"/>
        <v>1.2519224505606392</v>
      </c>
      <c r="T29" s="312">
        <f>分析係数表!F32</f>
        <v>0.44272670787830282</v>
      </c>
      <c r="U29" s="309">
        <f t="shared" si="2"/>
        <v>0.55425950505564914</v>
      </c>
      <c r="V29" s="316">
        <f>分析係数表!D32</f>
        <v>2.1120085933633119E-2</v>
      </c>
      <c r="W29" s="297">
        <f t="shared" si="3"/>
        <v>0</v>
      </c>
      <c r="X29" s="312">
        <f>分析係数表!E32</f>
        <v>2.1120085933633119E-2</v>
      </c>
      <c r="Y29" s="298">
        <f t="shared" si="4"/>
        <v>0</v>
      </c>
    </row>
    <row r="30" spans="1:25">
      <c r="A30" s="278">
        <v>26</v>
      </c>
      <c r="B30" s="268" t="s">
        <v>2</v>
      </c>
      <c r="C30" s="282">
        <f>'データ入力（最終需要額等）'!C31</f>
        <v>100</v>
      </c>
      <c r="D30" s="312">
        <f>投入係数表!AB30</f>
        <v>0</v>
      </c>
      <c r="E30" s="302">
        <f t="shared" si="5"/>
        <v>0</v>
      </c>
      <c r="F30" s="312">
        <f>分析係数表!C33</f>
        <v>0.99108509199615646</v>
      </c>
      <c r="G30" s="302">
        <f t="shared" si="7"/>
        <v>0</v>
      </c>
      <c r="H30" s="302">
        <v>0.20401886521329854</v>
      </c>
      <c r="I30" s="302">
        <f t="shared" si="6"/>
        <v>100.2040188652133</v>
      </c>
      <c r="J30" s="312">
        <f>分析係数表!G33</f>
        <v>0.4529749017181946</v>
      </c>
      <c r="K30" s="304">
        <f t="shared" si="8"/>
        <v>45.389905597238112</v>
      </c>
      <c r="L30" s="49"/>
      <c r="M30" s="50"/>
      <c r="N30" s="314">
        <f>分析係数表!I33</f>
        <v>7.7168799106917146E-4</v>
      </c>
      <c r="O30" s="306">
        <f t="shared" si="10"/>
        <v>2.4407238737193394E-2</v>
      </c>
      <c r="P30" s="312">
        <f>分析係数表!C33</f>
        <v>0.99108509199615646</v>
      </c>
      <c r="Q30" s="306">
        <f t="shared" si="9"/>
        <v>2.4189650449223467E-2</v>
      </c>
      <c r="R30" s="306">
        <v>0.14718188603759716</v>
      </c>
      <c r="S30" s="307">
        <f t="shared" si="1"/>
        <v>100.3512007512509</v>
      </c>
      <c r="T30" s="312">
        <f>分析係数表!F33</f>
        <v>0.63278689994307047</v>
      </c>
      <c r="U30" s="309">
        <f t="shared" si="2"/>
        <v>63.50092522894878</v>
      </c>
      <c r="V30" s="316">
        <f>分析係数表!D33</f>
        <v>8.7702783269007503E-2</v>
      </c>
      <c r="W30" s="297">
        <f t="shared" si="3"/>
        <v>9</v>
      </c>
      <c r="X30" s="312">
        <f>分析係数表!E33</f>
        <v>8.4336323251883824E-2</v>
      </c>
      <c r="Y30" s="298">
        <f t="shared" si="4"/>
        <v>8</v>
      </c>
    </row>
    <row r="31" spans="1:25">
      <c r="A31" s="278">
        <v>27</v>
      </c>
      <c r="B31" s="268" t="s">
        <v>65</v>
      </c>
      <c r="C31" s="283"/>
      <c r="D31" s="312">
        <f>投入係数表!AB31</f>
        <v>1.9252923799662008E-2</v>
      </c>
      <c r="E31" s="302">
        <f t="shared" si="5"/>
        <v>1.925292379966201</v>
      </c>
      <c r="F31" s="312">
        <f>分析係数表!C34</f>
        <v>0.24606089914510665</v>
      </c>
      <c r="G31" s="302">
        <f t="shared" si="7"/>
        <v>0.47373917413170574</v>
      </c>
      <c r="H31" s="302">
        <v>0.60026841098934636</v>
      </c>
      <c r="I31" s="302">
        <f t="shared" si="6"/>
        <v>0.60026841098934636</v>
      </c>
      <c r="J31" s="312">
        <f>分析係数表!G34</f>
        <v>0.43749758717185111</v>
      </c>
      <c r="K31" s="304">
        <f t="shared" si="8"/>
        <v>0.2626159814633201</v>
      </c>
      <c r="L31" s="49"/>
      <c r="M31" s="50"/>
      <c r="N31" s="314">
        <f>分析係数表!I34</f>
        <v>0.137069350800852</v>
      </c>
      <c r="O31" s="306">
        <f t="shared" si="10"/>
        <v>4.3352811074762823</v>
      </c>
      <c r="P31" s="312">
        <f>分析係数表!C34</f>
        <v>0.24606089914510665</v>
      </c>
      <c r="Q31" s="306">
        <f t="shared" si="9"/>
        <v>1.0667431673524077</v>
      </c>
      <c r="R31" s="306">
        <v>1.1866728698918494</v>
      </c>
      <c r="S31" s="307">
        <f t="shared" si="1"/>
        <v>1.7869412808811957</v>
      </c>
      <c r="T31" s="312">
        <f>分析係数表!F34</f>
        <v>0.68044247766447119</v>
      </c>
      <c r="U31" s="309">
        <f t="shared" si="2"/>
        <v>1.2159107526037245</v>
      </c>
      <c r="V31" s="316">
        <f>分析係数表!D34</f>
        <v>0.15389009392691583</v>
      </c>
      <c r="W31" s="297">
        <f t="shared" si="3"/>
        <v>0</v>
      </c>
      <c r="X31" s="312">
        <f>分析係数表!E34</f>
        <v>0.1433320704064108</v>
      </c>
      <c r="Y31" s="298">
        <f t="shared" si="4"/>
        <v>0</v>
      </c>
    </row>
    <row r="32" spans="1:25">
      <c r="A32" s="278">
        <v>28</v>
      </c>
      <c r="B32" s="268" t="s">
        <v>66</v>
      </c>
      <c r="C32" s="283"/>
      <c r="D32" s="312">
        <f>投入係数表!AB32</f>
        <v>2.7285808421080943E-2</v>
      </c>
      <c r="E32" s="302">
        <f t="shared" si="5"/>
        <v>2.7285808421080944</v>
      </c>
      <c r="F32" s="312">
        <f>分析係数表!C35</f>
        <v>0.75377646979277246</v>
      </c>
      <c r="G32" s="302">
        <f t="shared" si="7"/>
        <v>2.0567400347084295</v>
      </c>
      <c r="H32" s="302">
        <v>2.5576433214694774</v>
      </c>
      <c r="I32" s="302">
        <f t="shared" si="6"/>
        <v>2.5576433214694774</v>
      </c>
      <c r="J32" s="312">
        <f>分析係数表!G35</f>
        <v>0.30282397072447498</v>
      </c>
      <c r="K32" s="304">
        <f t="shared" si="8"/>
        <v>0.77451570630432198</v>
      </c>
      <c r="L32" s="49"/>
      <c r="M32" s="50"/>
      <c r="N32" s="314">
        <f>分析係数表!I35</f>
        <v>5.7629969222324183E-2</v>
      </c>
      <c r="O32" s="306">
        <f t="shared" si="10"/>
        <v>1.822742395249082</v>
      </c>
      <c r="P32" s="312">
        <f>分析係数表!C35</f>
        <v>0.75377646979277246</v>
      </c>
      <c r="Q32" s="306">
        <f t="shared" si="9"/>
        <v>1.3739403280324753</v>
      </c>
      <c r="R32" s="306">
        <v>2.1309802259696413</v>
      </c>
      <c r="S32" s="307">
        <f t="shared" si="1"/>
        <v>4.6886235474391187</v>
      </c>
      <c r="T32" s="312">
        <f>分析係数表!F35</f>
        <v>0.60548890850388704</v>
      </c>
      <c r="U32" s="309">
        <f t="shared" si="2"/>
        <v>2.8389095541245348</v>
      </c>
      <c r="V32" s="316">
        <f>分析係数表!D35</f>
        <v>4.0363234612300396E-2</v>
      </c>
      <c r="W32" s="297">
        <f t="shared" si="3"/>
        <v>0</v>
      </c>
      <c r="X32" s="312">
        <f>分析係数表!E35</f>
        <v>3.9154079363329694E-2</v>
      </c>
      <c r="Y32" s="298">
        <f t="shared" si="4"/>
        <v>0</v>
      </c>
    </row>
    <row r="33" spans="1:25">
      <c r="A33" s="278">
        <v>29</v>
      </c>
      <c r="B33" s="268" t="s">
        <v>93</v>
      </c>
      <c r="C33" s="283"/>
      <c r="D33" s="312">
        <f>投入係数表!AB33</f>
        <v>1.8109851490252507E-3</v>
      </c>
      <c r="E33" s="302">
        <f t="shared" si="5"/>
        <v>0.18109851490252507</v>
      </c>
      <c r="F33" s="312">
        <f>分析係数表!C36</f>
        <v>0.99118010215945485</v>
      </c>
      <c r="G33" s="302">
        <f t="shared" si="7"/>
        <v>0.17950124450201035</v>
      </c>
      <c r="H33" s="302">
        <v>0.60189745211257883</v>
      </c>
      <c r="I33" s="302">
        <f t="shared" si="6"/>
        <v>0.60189745211257883</v>
      </c>
      <c r="J33" s="312">
        <f>分析係数表!G36</f>
        <v>5.8650173764370726E-2</v>
      </c>
      <c r="K33" s="304">
        <f t="shared" si="8"/>
        <v>3.5301390154734755E-2</v>
      </c>
      <c r="L33" s="49"/>
      <c r="M33" s="50"/>
      <c r="N33" s="314">
        <f>分析係数表!I36</f>
        <v>0.2375179181177472</v>
      </c>
      <c r="O33" s="306">
        <f t="shared" si="10"/>
        <v>7.5123062674968732</v>
      </c>
      <c r="P33" s="312">
        <f>分析係数表!C36</f>
        <v>0.99118010215945485</v>
      </c>
      <c r="Q33" s="306">
        <f t="shared" si="9"/>
        <v>7.4460484936706637</v>
      </c>
      <c r="R33" s="306">
        <v>8.1409508585659758</v>
      </c>
      <c r="S33" s="307">
        <f t="shared" si="1"/>
        <v>8.7428483106785553</v>
      </c>
      <c r="T33" s="312">
        <f>分析係数表!F36</f>
        <v>0.81306518983088305</v>
      </c>
      <c r="U33" s="309">
        <f t="shared" si="2"/>
        <v>7.1085056213844746</v>
      </c>
      <c r="V33" s="316">
        <f>分析係数表!D36</f>
        <v>1.5774342104513773E-2</v>
      </c>
      <c r="W33" s="297">
        <f t="shared" si="3"/>
        <v>0</v>
      </c>
      <c r="X33" s="312">
        <f>分析係数表!E36</f>
        <v>1.3229670821596217E-2</v>
      </c>
      <c r="Y33" s="298">
        <f t="shared" si="4"/>
        <v>0</v>
      </c>
    </row>
    <row r="34" spans="1:25">
      <c r="A34" s="278">
        <v>30</v>
      </c>
      <c r="B34" s="268" t="s">
        <v>94</v>
      </c>
      <c r="C34" s="283"/>
      <c r="D34" s="312">
        <f>投入係数表!AB34</f>
        <v>6.0134568747954795E-2</v>
      </c>
      <c r="E34" s="302">
        <f t="shared" si="5"/>
        <v>6.0134568747954793</v>
      </c>
      <c r="F34" s="312">
        <f>分析係数表!C37</f>
        <v>0.58105140483022077</v>
      </c>
      <c r="G34" s="302">
        <f t="shared" si="7"/>
        <v>3.4941275649858623</v>
      </c>
      <c r="H34" s="302">
        <v>4.0564973269342346</v>
      </c>
      <c r="I34" s="302">
        <f t="shared" si="6"/>
        <v>4.0564973269342346</v>
      </c>
      <c r="J34" s="312">
        <f>分析係数表!G37</f>
        <v>0.40235165952905672</v>
      </c>
      <c r="K34" s="304">
        <f t="shared" si="8"/>
        <v>1.6321384313671718</v>
      </c>
      <c r="L34" s="49"/>
      <c r="M34" s="50"/>
      <c r="N34" s="314">
        <f>分析係数表!I37</f>
        <v>4.2719417558337268E-2</v>
      </c>
      <c r="O34" s="306">
        <f t="shared" si="10"/>
        <v>1.3511458453766818</v>
      </c>
      <c r="P34" s="312">
        <f>分析係数表!C37</f>
        <v>0.58105140483022077</v>
      </c>
      <c r="Q34" s="306">
        <f t="shared" si="9"/>
        <v>0.78508519158663725</v>
      </c>
      <c r="R34" s="306">
        <v>1.0601463495228862</v>
      </c>
      <c r="S34" s="307">
        <f t="shared" si="1"/>
        <v>5.1166436764571213</v>
      </c>
      <c r="T34" s="312">
        <f>分析係数表!F37</f>
        <v>0.63403708963374472</v>
      </c>
      <c r="U34" s="309">
        <f t="shared" si="2"/>
        <v>3.244141865313777</v>
      </c>
      <c r="V34" s="316">
        <f>分析係数表!D37</f>
        <v>7.9200513574427991E-2</v>
      </c>
      <c r="W34" s="297">
        <f t="shared" si="3"/>
        <v>0</v>
      </c>
      <c r="X34" s="312">
        <f>分析係数表!E37</f>
        <v>7.3600662533244779E-2</v>
      </c>
      <c r="Y34" s="298">
        <f t="shared" si="4"/>
        <v>0</v>
      </c>
    </row>
    <row r="35" spans="1:25">
      <c r="A35" s="278">
        <v>31</v>
      </c>
      <c r="B35" s="268" t="s">
        <v>95</v>
      </c>
      <c r="C35" s="283"/>
      <c r="D35" s="312">
        <f>投入係数表!AB35</f>
        <v>9.8124913148917667E-3</v>
      </c>
      <c r="E35" s="302">
        <f t="shared" si="5"/>
        <v>0.9812491314891767</v>
      </c>
      <c r="F35" s="312">
        <f>分析係数表!C38</f>
        <v>0.47456671407271833</v>
      </c>
      <c r="G35" s="302">
        <f t="shared" si="7"/>
        <v>0.4656681760175273</v>
      </c>
      <c r="H35" s="302">
        <v>0.86451300458817937</v>
      </c>
      <c r="I35" s="302">
        <f t="shared" si="6"/>
        <v>0.86451300458817937</v>
      </c>
      <c r="J35" s="312">
        <f>分析係数表!G38</f>
        <v>0.18003386475673192</v>
      </c>
      <c r="K35" s="304">
        <f t="shared" si="8"/>
        <v>0.15564161734846424</v>
      </c>
      <c r="L35" s="49"/>
      <c r="M35" s="50"/>
      <c r="N35" s="314">
        <f>分析係数表!I38</f>
        <v>5.150358926080905E-2</v>
      </c>
      <c r="O35" s="306">
        <f t="shared" si="10"/>
        <v>1.6289749399485443</v>
      </c>
      <c r="P35" s="312">
        <f>分析係数表!C38</f>
        <v>0.47456671407271833</v>
      </c>
      <c r="Q35" s="306">
        <f t="shared" si="9"/>
        <v>0.77305728455818434</v>
      </c>
      <c r="R35" s="306">
        <v>1.0801424087826053</v>
      </c>
      <c r="S35" s="307">
        <f t="shared" si="1"/>
        <v>1.9446554133707847</v>
      </c>
      <c r="T35" s="312">
        <f>分析係数表!F38</f>
        <v>0.4997199825516766</v>
      </c>
      <c r="U35" s="309">
        <f t="shared" si="2"/>
        <v>0.97178316923867203</v>
      </c>
      <c r="V35" s="316">
        <f>分析係数表!D38</f>
        <v>3.5590827435143364E-2</v>
      </c>
      <c r="W35" s="297">
        <f t="shared" si="3"/>
        <v>0</v>
      </c>
      <c r="X35" s="312">
        <f>分析係数表!E38</f>
        <v>3.1059891839156476E-2</v>
      </c>
      <c r="Y35" s="298">
        <f t="shared" si="4"/>
        <v>0</v>
      </c>
    </row>
    <row r="36" spans="1:25">
      <c r="A36" s="278">
        <v>32</v>
      </c>
      <c r="B36" s="268" t="s">
        <v>67</v>
      </c>
      <c r="C36" s="283"/>
      <c r="D36" s="312">
        <f>投入係数表!AB36</f>
        <v>0</v>
      </c>
      <c r="E36" s="302">
        <f t="shared" si="5"/>
        <v>0</v>
      </c>
      <c r="F36" s="312">
        <f>分析係数表!C39</f>
        <v>1</v>
      </c>
      <c r="G36" s="302">
        <f t="shared" si="7"/>
        <v>0</v>
      </c>
      <c r="H36" s="302">
        <v>5.7643640536124502E-2</v>
      </c>
      <c r="I36" s="302">
        <f t="shared" si="6"/>
        <v>5.7643640536124502E-2</v>
      </c>
      <c r="J36" s="312">
        <f>分析係数表!G39</f>
        <v>0.33345520667958617</v>
      </c>
      <c r="K36" s="304">
        <f t="shared" si="8"/>
        <v>1.9221572068737168E-2</v>
      </c>
      <c r="L36" s="49"/>
      <c r="M36" s="50"/>
      <c r="N36" s="314">
        <f>分析係数表!I39</f>
        <v>5.0851604954235139E-3</v>
      </c>
      <c r="O36" s="306">
        <f t="shared" si="10"/>
        <v>0.16083537344773985</v>
      </c>
      <c r="P36" s="312">
        <f>分析係数表!C39</f>
        <v>1</v>
      </c>
      <c r="Q36" s="306">
        <f t="shared" si="9"/>
        <v>0.16083537344773985</v>
      </c>
      <c r="R36" s="306">
        <v>0.16811871958164412</v>
      </c>
      <c r="S36" s="307">
        <f t="shared" si="1"/>
        <v>0.22576236011776862</v>
      </c>
      <c r="T36" s="312">
        <f>分析係数表!F39</f>
        <v>0.70859596344355691</v>
      </c>
      <c r="U36" s="309">
        <f t="shared" si="2"/>
        <v>0.1599742970769415</v>
      </c>
      <c r="V36" s="316">
        <f>分析係数表!D39</f>
        <v>4.8027598057070089E-2</v>
      </c>
      <c r="W36" s="297">
        <f t="shared" si="3"/>
        <v>0</v>
      </c>
      <c r="X36" s="312">
        <f>分析係数表!E39</f>
        <v>4.8027598057070089E-2</v>
      </c>
      <c r="Y36" s="298">
        <f t="shared" si="4"/>
        <v>0</v>
      </c>
    </row>
    <row r="37" spans="1:25">
      <c r="A37" s="278">
        <v>33</v>
      </c>
      <c r="B37" s="268" t="s">
        <v>96</v>
      </c>
      <c r="C37" s="283"/>
      <c r="D37" s="312">
        <f>投入係数表!AB37</f>
        <v>4.8860737931621858E-4</v>
      </c>
      <c r="E37" s="302">
        <f t="shared" si="5"/>
        <v>4.8860737931621857E-2</v>
      </c>
      <c r="F37" s="312">
        <f>分析係数表!C40</f>
        <v>0.78927678494152065</v>
      </c>
      <c r="G37" s="302">
        <f t="shared" si="7"/>
        <v>3.8564646144540707E-2</v>
      </c>
      <c r="H37" s="302">
        <v>6.8751680674679266E-2</v>
      </c>
      <c r="I37" s="302">
        <f t="shared" si="6"/>
        <v>6.8751680674679266E-2</v>
      </c>
      <c r="J37" s="312">
        <f>分析係数表!G40</f>
        <v>0.52314226927728547</v>
      </c>
      <c r="K37" s="304">
        <f t="shared" si="8"/>
        <v>3.5966910244779007E-2</v>
      </c>
      <c r="L37" s="49"/>
      <c r="M37" s="50"/>
      <c r="N37" s="314">
        <f>分析係数表!I40</f>
        <v>3.428475595158087E-2</v>
      </c>
      <c r="O37" s="306">
        <f t="shared" si="10"/>
        <v>1.0843711878906754</v>
      </c>
      <c r="P37" s="312">
        <f>分析係数表!C40</f>
        <v>0.78927678494152065</v>
      </c>
      <c r="Q37" s="306">
        <f t="shared" si="9"/>
        <v>0.85586900486156992</v>
      </c>
      <c r="R37" s="306">
        <v>0.87359502956238932</v>
      </c>
      <c r="S37" s="307">
        <f t="shared" si="1"/>
        <v>0.94234671023706862</v>
      </c>
      <c r="T37" s="312">
        <f>分析係数表!F40</f>
        <v>0.70623799726049996</v>
      </c>
      <c r="U37" s="309">
        <f t="shared" si="2"/>
        <v>0.66552105336284806</v>
      </c>
      <c r="V37" s="316">
        <f>分析係数表!D40</f>
        <v>9.0697433955161888E-2</v>
      </c>
      <c r="W37" s="297">
        <f t="shared" si="3"/>
        <v>0</v>
      </c>
      <c r="X37" s="312">
        <f>分析係数表!E40</f>
        <v>9.0562666353757981E-2</v>
      </c>
      <c r="Y37" s="298">
        <f t="shared" si="4"/>
        <v>0</v>
      </c>
    </row>
    <row r="38" spans="1:25">
      <c r="A38" s="278">
        <v>34</v>
      </c>
      <c r="B38" s="268" t="s">
        <v>97</v>
      </c>
      <c r="C38" s="283"/>
      <c r="D38" s="312">
        <f>投入係数表!AB38</f>
        <v>0</v>
      </c>
      <c r="E38" s="302">
        <f t="shared" si="5"/>
        <v>0</v>
      </c>
      <c r="F38" s="312">
        <f>分析係数表!C41</f>
        <v>0.99594790611943085</v>
      </c>
      <c r="G38" s="302">
        <f t="shared" si="7"/>
        <v>0</v>
      </c>
      <c r="H38" s="302">
        <v>6.2145233125775979E-3</v>
      </c>
      <c r="I38" s="302">
        <f t="shared" si="6"/>
        <v>6.2145233125775979E-3</v>
      </c>
      <c r="J38" s="312">
        <f>分析係数表!G41</f>
        <v>0.50896339569449323</v>
      </c>
      <c r="K38" s="304">
        <f t="shared" si="8"/>
        <v>3.162964887792085E-3</v>
      </c>
      <c r="L38" s="49"/>
      <c r="M38" s="50"/>
      <c r="N38" s="314">
        <f>分析係数表!I41</f>
        <v>5.504775199299148E-2</v>
      </c>
      <c r="O38" s="306">
        <f t="shared" si="10"/>
        <v>1.7410710551258586</v>
      </c>
      <c r="P38" s="312">
        <f>分析係数表!C41</f>
        <v>0.99594790611943085</v>
      </c>
      <c r="Q38" s="306">
        <f t="shared" si="9"/>
        <v>1.7340160717577471</v>
      </c>
      <c r="R38" s="306">
        <v>1.7624024508593263</v>
      </c>
      <c r="S38" s="307">
        <f t="shared" si="1"/>
        <v>1.768616974171904</v>
      </c>
      <c r="T38" s="312">
        <f>分析係数表!F41</f>
        <v>0.58132099287543681</v>
      </c>
      <c r="U38" s="309">
        <f t="shared" si="2"/>
        <v>1.028134175441962</v>
      </c>
      <c r="V38" s="316">
        <f>分析係数表!D41</f>
        <v>0.12149342216939719</v>
      </c>
      <c r="W38" s="297">
        <f t="shared" si="3"/>
        <v>0</v>
      </c>
      <c r="X38" s="312">
        <f>分析係数表!E41</f>
        <v>0.11755967401821014</v>
      </c>
      <c r="Y38" s="298">
        <f t="shared" si="4"/>
        <v>0</v>
      </c>
    </row>
    <row r="39" spans="1:25">
      <c r="A39" s="278">
        <v>35</v>
      </c>
      <c r="B39" s="268" t="s">
        <v>3</v>
      </c>
      <c r="C39" s="283"/>
      <c r="D39" s="312">
        <f>投入係数表!AB39</f>
        <v>1.8782246966375744E-3</v>
      </c>
      <c r="E39" s="302">
        <f>$C$30*D39</f>
        <v>0.18782246966375743</v>
      </c>
      <c r="F39" s="312">
        <f>分析係数表!C42</f>
        <v>0.9655414908579466</v>
      </c>
      <c r="G39" s="302">
        <f>E39*F39</f>
        <v>0.18135038737576581</v>
      </c>
      <c r="H39" s="302">
        <v>0.235574882027517</v>
      </c>
      <c r="I39" s="302">
        <f>C39+H39</f>
        <v>0.235574882027517</v>
      </c>
      <c r="J39" s="312">
        <f>分析係数表!G42</f>
        <v>0.53299358903562055</v>
      </c>
      <c r="K39" s="304">
        <f>I39*J39</f>
        <v>0.1255599018584892</v>
      </c>
      <c r="L39" s="49"/>
      <c r="M39" s="50"/>
      <c r="N39" s="314">
        <f>分析係数表!I42</f>
        <v>1.3420289237220641E-2</v>
      </c>
      <c r="O39" s="306">
        <f t="shared" si="10"/>
        <v>0.42446196795314717</v>
      </c>
      <c r="P39" s="312">
        <f>分析係数表!C42</f>
        <v>0.9655414908579466</v>
      </c>
      <c r="Q39" s="306">
        <f>O39*P39</f>
        <v>0.40983564134997968</v>
      </c>
      <c r="R39" s="306">
        <v>0.4404311939837795</v>
      </c>
      <c r="S39" s="307">
        <f>I39+R39</f>
        <v>0.67600607601129648</v>
      </c>
      <c r="T39" s="312">
        <f>分析係数表!F42</f>
        <v>0.58706867988829459</v>
      </c>
      <c r="U39" s="309">
        <f>S39*T39</f>
        <v>0.39686199464041794</v>
      </c>
      <c r="V39" s="316">
        <f>分析係数表!D42</f>
        <v>0.12536880137580664</v>
      </c>
      <c r="W39" s="297">
        <f>ROUND(S39*V39,0)</f>
        <v>0</v>
      </c>
      <c r="X39" s="312">
        <f>分析係数表!E42</f>
        <v>0.11770088827882173</v>
      </c>
      <c r="Y39" s="298">
        <f>ROUND(S39*X39,0)</f>
        <v>0</v>
      </c>
    </row>
    <row r="40" spans="1:25">
      <c r="A40" s="278">
        <v>36</v>
      </c>
      <c r="B40" s="268" t="s">
        <v>98</v>
      </c>
      <c r="C40" s="283"/>
      <c r="D40" s="312">
        <f>投入係数表!AB40</f>
        <v>7.0848070000851707E-2</v>
      </c>
      <c r="E40" s="302">
        <f>$C$30*D40</f>
        <v>7.0848070000851706</v>
      </c>
      <c r="F40" s="312">
        <f>分析係数表!C43</f>
        <v>0.68354347123018677</v>
      </c>
      <c r="G40" s="302">
        <f>E40*F40</f>
        <v>4.8427735698341436</v>
      </c>
      <c r="H40" s="302">
        <v>6.8238643207234535</v>
      </c>
      <c r="I40" s="302">
        <f>C40+H40</f>
        <v>6.8238643207234535</v>
      </c>
      <c r="J40" s="312">
        <f>分析係数表!G43</f>
        <v>0.37257380440005849</v>
      </c>
      <c r="K40" s="304">
        <f>I40*J40</f>
        <v>2.5423930906817578</v>
      </c>
      <c r="L40" s="49"/>
      <c r="M40" s="50"/>
      <c r="N40" s="314">
        <f>分析係数表!I43</f>
        <v>1.4147055315786071E-2</v>
      </c>
      <c r="O40" s="306">
        <f t="shared" si="10"/>
        <v>0.44744839950440651</v>
      </c>
      <c r="P40" s="312">
        <f>分析係数表!C43</f>
        <v>0.68354347123018677</v>
      </c>
      <c r="Q40" s="306">
        <f>O40*P40</f>
        <v>0.30585043219363339</v>
      </c>
      <c r="R40" s="306">
        <v>1.4465009271390916</v>
      </c>
      <c r="S40" s="307">
        <f>I40+R40</f>
        <v>8.2703652478625447</v>
      </c>
      <c r="T40" s="312">
        <f>分析係数表!F43</f>
        <v>0.62240825035949521</v>
      </c>
      <c r="U40" s="309">
        <f>S40*T40</f>
        <v>5.1475435637560993</v>
      </c>
      <c r="V40" s="316">
        <f>分析係数表!D43</f>
        <v>0.13048156468325811</v>
      </c>
      <c r="W40" s="297">
        <f>ROUND(S40*V40,0)</f>
        <v>1</v>
      </c>
      <c r="X40" s="312">
        <f>分析係数表!E43</f>
        <v>0.11291103502841897</v>
      </c>
      <c r="Y40" s="298">
        <f>ROUND(S40*X40,0)</f>
        <v>1</v>
      </c>
    </row>
    <row r="41" spans="1:25">
      <c r="A41" s="278">
        <v>37</v>
      </c>
      <c r="B41" s="268" t="s">
        <v>99</v>
      </c>
      <c r="C41" s="283"/>
      <c r="D41" s="312">
        <f>投入係数表!AB41</f>
        <v>6.7239547612323662E-5</v>
      </c>
      <c r="E41" s="302">
        <f>$C$30*D41</f>
        <v>6.7239547612323661E-3</v>
      </c>
      <c r="F41" s="312">
        <f>分析係数表!C44</f>
        <v>0.55987382763194615</v>
      </c>
      <c r="G41" s="302">
        <f>E41*F41</f>
        <v>3.7645662889952132E-3</v>
      </c>
      <c r="H41" s="302">
        <v>1.8369352262433396E-2</v>
      </c>
      <c r="I41" s="302">
        <f>C41+H41</f>
        <v>1.8369352262433396E-2</v>
      </c>
      <c r="J41" s="312">
        <f>分析係数表!G44</f>
        <v>0.32381925449611038</v>
      </c>
      <c r="K41" s="304">
        <f>I41*J41</f>
        <v>5.948349955197621E-3</v>
      </c>
      <c r="L41" s="49"/>
      <c r="M41" s="50"/>
      <c r="N41" s="314">
        <f>分析係数表!I44</f>
        <v>0.11509284654657072</v>
      </c>
      <c r="O41" s="306">
        <f t="shared" si="10"/>
        <v>3.6401999449457776</v>
      </c>
      <c r="P41" s="312">
        <f>分析係数表!C44</f>
        <v>0.55987382763194615</v>
      </c>
      <c r="Q41" s="306">
        <f>O41*P41</f>
        <v>2.0380526765223923</v>
      </c>
      <c r="R41" s="306">
        <v>2.0928574692927699</v>
      </c>
      <c r="S41" s="307">
        <f>I41+R41</f>
        <v>2.1112268215552032</v>
      </c>
      <c r="T41" s="312">
        <f>分析係数表!F44</f>
        <v>0.5344179716450459</v>
      </c>
      <c r="U41" s="309">
        <f>S41*T41</f>
        <v>1.128277555658149</v>
      </c>
      <c r="V41" s="316">
        <f>分析係数表!D44</f>
        <v>0.19836337849438287</v>
      </c>
      <c r="W41" s="297">
        <f>ROUND(S41*V41,0)</f>
        <v>0</v>
      </c>
      <c r="X41" s="312">
        <f>分析係数表!E44</f>
        <v>0.16230318686650563</v>
      </c>
      <c r="Y41" s="298">
        <f>ROUND(S41*X41,0)</f>
        <v>0</v>
      </c>
    </row>
    <row r="42" spans="1:25">
      <c r="A42" s="278">
        <v>38</v>
      </c>
      <c r="B42" s="268" t="s">
        <v>4</v>
      </c>
      <c r="C42" s="283"/>
      <c r="D42" s="312">
        <f>投入係数表!AB42</f>
        <v>2.8913005473299174E-3</v>
      </c>
      <c r="E42" s="302">
        <f>$C$30*D42</f>
        <v>0.28913005473299175</v>
      </c>
      <c r="F42" s="312">
        <f>分析係数表!C45</f>
        <v>1</v>
      </c>
      <c r="G42" s="302">
        <f>E42*F42</f>
        <v>0.28913005473299175</v>
      </c>
      <c r="H42" s="302">
        <v>0.32718002559381032</v>
      </c>
      <c r="I42" s="302">
        <f>C42+H42</f>
        <v>0.32718002559381032</v>
      </c>
      <c r="J42" s="312">
        <f>分析係数表!G45</f>
        <v>0</v>
      </c>
      <c r="K42" s="304">
        <f>I42*J42</f>
        <v>0</v>
      </c>
      <c r="L42" s="49"/>
      <c r="M42" s="50"/>
      <c r="N42" s="314">
        <f>分析係数表!I45</f>
        <v>0</v>
      </c>
      <c r="O42" s="306">
        <f t="shared" si="10"/>
        <v>0</v>
      </c>
      <c r="P42" s="312">
        <f>分析係数表!C45</f>
        <v>1</v>
      </c>
      <c r="Q42" s="306">
        <f>O42*P42</f>
        <v>0</v>
      </c>
      <c r="R42" s="306">
        <v>3.5730061687717113E-2</v>
      </c>
      <c r="S42" s="307">
        <f>I42+R42</f>
        <v>0.3629100872815274</v>
      </c>
      <c r="T42" s="312">
        <f>分析係数表!F45</f>
        <v>0</v>
      </c>
      <c r="U42" s="309">
        <f>S42*T42</f>
        <v>0</v>
      </c>
      <c r="V42" s="316">
        <f>分析係数表!D45</f>
        <v>0</v>
      </c>
      <c r="W42" s="297">
        <f>ROUND(S42*V42,0)</f>
        <v>0</v>
      </c>
      <c r="X42" s="312">
        <f>分析係数表!E45</f>
        <v>0</v>
      </c>
      <c r="Y42" s="298">
        <f>ROUND(S42*X42,0)</f>
        <v>0</v>
      </c>
    </row>
    <row r="43" spans="1:25">
      <c r="A43" s="278">
        <v>39</v>
      </c>
      <c r="B43" s="268" t="s">
        <v>5</v>
      </c>
      <c r="C43" s="283"/>
      <c r="D43" s="312">
        <f>投入係数表!AB43</f>
        <v>7.6473778817749451E-3</v>
      </c>
      <c r="E43" s="302">
        <f>$C$30*D43</f>
        <v>0.76473778817749449</v>
      </c>
      <c r="F43" s="312">
        <f>分析係数表!C46</f>
        <v>0.63561708735819755</v>
      </c>
      <c r="G43" s="302">
        <f>E43*F43</f>
        <v>0.48608040551412929</v>
      </c>
      <c r="H43" s="302">
        <v>0.5679383729413845</v>
      </c>
      <c r="I43" s="302">
        <f>C43+H43</f>
        <v>0.5679383729413845</v>
      </c>
      <c r="J43" s="312">
        <f>分析係数表!G46</f>
        <v>7.4261727822867345E-3</v>
      </c>
      <c r="K43" s="304">
        <f>I43*J43</f>
        <v>4.2176084871535227E-3</v>
      </c>
      <c r="L43" s="49"/>
      <c r="M43" s="50"/>
      <c r="N43" s="314">
        <f>分析係数表!I46</f>
        <v>7.1346566917706757E-6</v>
      </c>
      <c r="O43" s="306">
        <f t="shared" si="10"/>
        <v>2.2565761188365083E-4</v>
      </c>
      <c r="P43" s="312">
        <f>分析係数表!C46</f>
        <v>0.63561708735819755</v>
      </c>
      <c r="Q43" s="306">
        <f>O43*P43</f>
        <v>1.4343183400569273E-4</v>
      </c>
      <c r="R43" s="306">
        <v>7.1759724305862083E-2</v>
      </c>
      <c r="S43" s="307">
        <f>I43+R43</f>
        <v>0.63969809724724658</v>
      </c>
      <c r="T43" s="312">
        <f>分析係数表!F46</f>
        <v>0.64740426293918441</v>
      </c>
      <c r="U43" s="309">
        <f>S43*T43</f>
        <v>0.41414327515195237</v>
      </c>
      <c r="V43" s="316">
        <f>分析係数表!D46</f>
        <v>3.6867524451068895E-3</v>
      </c>
      <c r="W43" s="297">
        <f>ROUND(S43*V43,0)</f>
        <v>0</v>
      </c>
      <c r="X43" s="312">
        <f>分析係数表!E46</f>
        <v>3.6024838177901608E-3</v>
      </c>
      <c r="Y43" s="298">
        <f>ROUND(S43*X43,0)</f>
        <v>0</v>
      </c>
    </row>
    <row r="44" spans="1:25">
      <c r="A44" s="279">
        <v>40</v>
      </c>
      <c r="B44" s="276" t="s">
        <v>298</v>
      </c>
      <c r="C44" s="289">
        <f>SUM(C5:C43)</f>
        <v>100</v>
      </c>
      <c r="D44" s="313">
        <f>投入係数表!AB44</f>
        <v>0.35015666814593671</v>
      </c>
      <c r="E44" s="303">
        <f>SUM(E5:E43)</f>
        <v>35.015666814593672</v>
      </c>
      <c r="F44" s="313">
        <f>分析係数表!C47</f>
        <v>0.59941121331825653</v>
      </c>
      <c r="G44" s="303">
        <f>SUM(G5:G43)</f>
        <v>22.173126049240842</v>
      </c>
      <c r="H44" s="303">
        <f>SUM(H5:H43)</f>
        <v>28.829254858085264</v>
      </c>
      <c r="I44" s="303">
        <f>SUM(I5:I43)</f>
        <v>128.82925485808531</v>
      </c>
      <c r="J44" s="313">
        <f>分析係数表!G47</f>
        <v>0.26745444124294698</v>
      </c>
      <c r="K44" s="305">
        <f>SUM(K5:K43)</f>
        <v>52.278309153635178</v>
      </c>
      <c r="L44" s="318">
        <f>'データ入力（最終需要額等）'!$H$32</f>
        <v>0.60499999999999998</v>
      </c>
      <c r="M44" s="303">
        <f>K44*L44</f>
        <v>31.628377037949281</v>
      </c>
      <c r="N44" s="315">
        <f>分析係数表!I47</f>
        <v>1</v>
      </c>
      <c r="O44" s="303">
        <f>SUM(O5:O43)</f>
        <v>31.628377037949278</v>
      </c>
      <c r="P44" s="313">
        <f>分析係数表!C47</f>
        <v>0.59941121331825653</v>
      </c>
      <c r="Q44" s="303">
        <f>SUM(Q5:Q43)</f>
        <v>19.674596280762081</v>
      </c>
      <c r="R44" s="303">
        <f>SUM(R5:R43)</f>
        <v>24.582701465511196</v>
      </c>
      <c r="S44" s="308">
        <f>SUM(S5:S43)</f>
        <v>153.41195632359646</v>
      </c>
      <c r="T44" s="313">
        <f>分析係数表!F47</f>
        <v>0.52032812004185636</v>
      </c>
      <c r="U44" s="310">
        <f>SUM(U5:U43)</f>
        <v>94.069992551759213</v>
      </c>
      <c r="V44" s="317">
        <f>分析係数表!D47</f>
        <v>6.7043132898265148E-2</v>
      </c>
      <c r="W44" s="300">
        <f>SUM(W5:W43)</f>
        <v>10</v>
      </c>
      <c r="X44" s="313">
        <f>分析係数表!E47</f>
        <v>6.0489972943054145E-2</v>
      </c>
      <c r="Y44" s="301">
        <f>SUM(Y5:Y43)</f>
        <v>9</v>
      </c>
    </row>
    <row r="45" spans="1:25">
      <c r="B45" s="292" t="s">
        <v>299</v>
      </c>
      <c r="C45" s="104" t="s">
        <v>300</v>
      </c>
      <c r="D45" s="104" t="s">
        <v>301</v>
      </c>
      <c r="E45" s="104"/>
      <c r="F45" s="104" t="s">
        <v>131</v>
      </c>
      <c r="G45" s="104"/>
      <c r="H45" s="104" t="s">
        <v>302</v>
      </c>
      <c r="I45" s="104"/>
      <c r="J45" s="104" t="s">
        <v>131</v>
      </c>
      <c r="K45" s="104"/>
      <c r="L45" s="104" t="s">
        <v>300</v>
      </c>
      <c r="M45" s="104"/>
      <c r="N45" s="104" t="s">
        <v>131</v>
      </c>
      <c r="O45" s="104"/>
      <c r="P45" s="104" t="s">
        <v>131</v>
      </c>
      <c r="Q45" s="104"/>
      <c r="R45" s="104"/>
      <c r="S45" s="104" t="s">
        <v>302</v>
      </c>
      <c r="T45" s="104" t="s">
        <v>131</v>
      </c>
      <c r="U45" s="104"/>
      <c r="V45" s="104" t="s">
        <v>131</v>
      </c>
      <c r="W45" s="104"/>
      <c r="X45" s="104" t="s">
        <v>131</v>
      </c>
      <c r="Y45" s="293"/>
    </row>
    <row r="46" spans="1:25">
      <c r="B46" s="83" t="s">
        <v>303</v>
      </c>
    </row>
  </sheetData>
  <phoneticPr fontId="3"/>
  <pageMargins left="0.78740157480314965" right="0" top="0.82677165354330717" bottom="0.78740157480314965" header="0.51181102362204722" footer="0.51181102362204722"/>
  <pageSetup paperSize="9" scale="80" orientation="portrait" r:id="rId1"/>
  <headerFooter alignWithMargins="0">
    <oddFooter>&amp;C&amp;"Fj丸ゴシック体-L,標準"&amp;12- 43 -</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0FD193-7083-4C9F-996E-3F4A622A8563}">
  <dimension ref="A1:Y46"/>
  <sheetViews>
    <sheetView showGridLines="0"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8.1640625" defaultRowHeight="11"/>
  <cols>
    <col min="1" max="1" width="2.75" style="83" customWidth="1"/>
    <col min="2" max="2" width="17.5" style="83" customWidth="1"/>
    <col min="3" max="3" width="8.58203125" style="83" customWidth="1"/>
    <col min="4" max="4" width="8.1640625" style="83" customWidth="1"/>
    <col min="5" max="5" width="8.25" style="83" bestFit="1" customWidth="1"/>
    <col min="6" max="16384" width="8.1640625" style="83"/>
  </cols>
  <sheetData>
    <row r="1" spans="1:25" ht="13">
      <c r="B1" s="284" t="s">
        <v>257</v>
      </c>
      <c r="F1" s="285"/>
      <c r="G1" s="83" t="s">
        <v>374</v>
      </c>
    </row>
    <row r="2" spans="1:25">
      <c r="B2" s="83" t="s">
        <v>351</v>
      </c>
      <c r="S2" s="83" t="s">
        <v>259</v>
      </c>
      <c r="U2" s="286" t="s">
        <v>245</v>
      </c>
      <c r="W2" s="83" t="s">
        <v>233</v>
      </c>
      <c r="Y2" s="83" t="s">
        <v>260</v>
      </c>
    </row>
    <row r="3" spans="1:25" ht="44">
      <c r="B3" s="39"/>
      <c r="C3" s="40" t="s">
        <v>261</v>
      </c>
      <c r="D3" s="40" t="s">
        <v>352</v>
      </c>
      <c r="E3" s="40" t="s">
        <v>263</v>
      </c>
      <c r="F3" s="40" t="s">
        <v>264</v>
      </c>
      <c r="G3" s="40" t="s">
        <v>265</v>
      </c>
      <c r="H3" s="40" t="s">
        <v>266</v>
      </c>
      <c r="I3" s="40" t="s">
        <v>267</v>
      </c>
      <c r="J3" s="40" t="s">
        <v>268</v>
      </c>
      <c r="K3" s="41" t="s">
        <v>269</v>
      </c>
      <c r="L3" s="40" t="s">
        <v>402</v>
      </c>
      <c r="M3" s="40" t="s">
        <v>270</v>
      </c>
      <c r="N3" s="40" t="s">
        <v>186</v>
      </c>
      <c r="O3" s="40" t="s">
        <v>270</v>
      </c>
      <c r="P3" s="40" t="s">
        <v>264</v>
      </c>
      <c r="Q3" s="40" t="s">
        <v>271</v>
      </c>
      <c r="R3" s="40" t="s">
        <v>272</v>
      </c>
      <c r="S3" s="42" t="s">
        <v>273</v>
      </c>
      <c r="T3" s="40" t="s">
        <v>403</v>
      </c>
      <c r="U3" s="43" t="s">
        <v>245</v>
      </c>
      <c r="V3" s="44" t="s">
        <v>274</v>
      </c>
      <c r="W3" s="42" t="s">
        <v>275</v>
      </c>
      <c r="X3" s="40" t="s">
        <v>276</v>
      </c>
      <c r="Y3" s="43" t="s">
        <v>277</v>
      </c>
    </row>
    <row r="4" spans="1:25" ht="19">
      <c r="B4" s="45"/>
      <c r="C4" s="46" t="s">
        <v>197</v>
      </c>
      <c r="D4" s="46" t="s">
        <v>198</v>
      </c>
      <c r="E4" s="46" t="s">
        <v>278</v>
      </c>
      <c r="F4" s="46" t="s">
        <v>200</v>
      </c>
      <c r="G4" s="46" t="s">
        <v>279</v>
      </c>
      <c r="H4" s="46" t="s">
        <v>280</v>
      </c>
      <c r="I4" s="46" t="s">
        <v>281</v>
      </c>
      <c r="J4" s="46" t="s">
        <v>282</v>
      </c>
      <c r="K4" s="47" t="s">
        <v>283</v>
      </c>
      <c r="L4" s="46" t="s">
        <v>284</v>
      </c>
      <c r="M4" s="46" t="s">
        <v>285</v>
      </c>
      <c r="N4" s="46" t="s">
        <v>286</v>
      </c>
      <c r="O4" s="46" t="s">
        <v>287</v>
      </c>
      <c r="P4" s="46" t="s">
        <v>288</v>
      </c>
      <c r="Q4" s="46" t="s">
        <v>289</v>
      </c>
      <c r="R4" s="46" t="s">
        <v>290</v>
      </c>
      <c r="S4" s="46" t="s">
        <v>291</v>
      </c>
      <c r="T4" s="48" t="s">
        <v>292</v>
      </c>
      <c r="U4" s="47" t="s">
        <v>293</v>
      </c>
      <c r="V4" s="46" t="s">
        <v>294</v>
      </c>
      <c r="W4" s="46" t="s">
        <v>295</v>
      </c>
      <c r="X4" s="46" t="s">
        <v>296</v>
      </c>
      <c r="Y4" s="47" t="s">
        <v>297</v>
      </c>
    </row>
    <row r="5" spans="1:25">
      <c r="A5" s="277">
        <v>1</v>
      </c>
      <c r="B5" s="268" t="s">
        <v>73</v>
      </c>
      <c r="C5" s="283"/>
      <c r="D5" s="312">
        <f>投入係数表!AC5</f>
        <v>1.5271280460994518E-4</v>
      </c>
      <c r="E5" s="302">
        <f>$C$31*D5</f>
        <v>1.5271280460994519E-2</v>
      </c>
      <c r="F5" s="312">
        <f>分析係数表!C8</f>
        <v>0.17333290637377241</v>
      </c>
      <c r="G5" s="302">
        <f t="shared" ref="G5:G10" si="0">E5*F5</f>
        <v>2.6470154263531828E-3</v>
      </c>
      <c r="H5" s="302">
        <f t="array" ref="H5:H43">MMULT(逆行列係数表!C5:AO43,G5:G43)</f>
        <v>3.7672498689607678E-3</v>
      </c>
      <c r="I5" s="302">
        <f t="shared" ref="I5:I10" si="1">C5+H5</f>
        <v>3.7672498689607678E-3</v>
      </c>
      <c r="J5" s="312">
        <f>分析係数表!G8</f>
        <v>0.15155149614048036</v>
      </c>
      <c r="K5" s="304">
        <f>I5*J5</f>
        <v>5.7093235397603296E-4</v>
      </c>
      <c r="L5" s="49" t="s">
        <v>132</v>
      </c>
      <c r="M5" s="50" t="s">
        <v>132</v>
      </c>
      <c r="N5" s="314">
        <f>分析係数表!I8</f>
        <v>1.1299182227411633E-2</v>
      </c>
      <c r="O5" s="306">
        <f>$M$44*N5</f>
        <v>0.34162035210839703</v>
      </c>
      <c r="P5" s="312">
        <f>分析係数表!C8</f>
        <v>0.17333290637377241</v>
      </c>
      <c r="Q5" s="306">
        <f t="shared" ref="Q5:Q10" si="2">O5*P5</f>
        <v>5.9214048507379949E-2</v>
      </c>
      <c r="R5" s="306">
        <f t="array" ref="R5:R43">MMULT(逆行列係数表!C5:AO43,Q5:Q43)</f>
        <v>8.9568811118918457E-2</v>
      </c>
      <c r="S5" s="307">
        <f>I5+R5</f>
        <v>9.3336060987879221E-2</v>
      </c>
      <c r="T5" s="312">
        <f>分析係数表!F8</f>
        <v>0.42721038226158625</v>
      </c>
      <c r="U5" s="309">
        <f>S5*T5</f>
        <v>3.9874134293422611E-2</v>
      </c>
      <c r="V5" s="316">
        <f>分析係数表!D8</f>
        <v>0.32298797552049696</v>
      </c>
      <c r="W5" s="297">
        <f>ROUND(S5*V5,0)</f>
        <v>0</v>
      </c>
      <c r="X5" s="312">
        <f>分析係数表!E8</f>
        <v>0.12265584155979949</v>
      </c>
      <c r="Y5" s="298">
        <f>ROUND(S5*X5,0)</f>
        <v>0</v>
      </c>
    </row>
    <row r="6" spans="1:25">
      <c r="A6" s="278">
        <v>2</v>
      </c>
      <c r="B6" s="268" t="s">
        <v>74</v>
      </c>
      <c r="C6" s="283"/>
      <c r="D6" s="312">
        <f>投入係数表!AC6</f>
        <v>0</v>
      </c>
      <c r="E6" s="302">
        <f>$C$31*D6</f>
        <v>0</v>
      </c>
      <c r="F6" s="312">
        <f>分析係数表!C9</f>
        <v>0.39351462480142041</v>
      </c>
      <c r="G6" s="302">
        <f t="shared" si="0"/>
        <v>0</v>
      </c>
      <c r="H6" s="302">
        <v>2.6845057026959915E-3</v>
      </c>
      <c r="I6" s="302">
        <f t="shared" si="1"/>
        <v>2.6845057026959915E-3</v>
      </c>
      <c r="J6" s="312">
        <f>分析係数表!G9</f>
        <v>0.22817522849038765</v>
      </c>
      <c r="K6" s="304">
        <f>I6*J6</f>
        <v>6.1253770209640653E-4</v>
      </c>
      <c r="L6" s="49"/>
      <c r="M6" s="50"/>
      <c r="N6" s="314">
        <f>分析係数表!I9</f>
        <v>5.0911500837573466E-4</v>
      </c>
      <c r="O6" s="306">
        <f>$M$44*N6</f>
        <v>1.5392622662819886E-2</v>
      </c>
      <c r="P6" s="312">
        <f>分析係数表!C9</f>
        <v>0.39351462480142041</v>
      </c>
      <c r="Q6" s="306">
        <f t="shared" si="2"/>
        <v>6.0572221318694079E-3</v>
      </c>
      <c r="R6" s="306">
        <v>8.3397000187042589E-3</v>
      </c>
      <c r="S6" s="307">
        <f>I6+R6</f>
        <v>1.1024205721400251E-2</v>
      </c>
      <c r="T6" s="312">
        <f>分析係数表!F9</f>
        <v>0.63987813845992225</v>
      </c>
      <c r="U6" s="309">
        <f t="shared" ref="U6:U38" si="3">S6*T6</f>
        <v>7.0541482350088168E-3</v>
      </c>
      <c r="V6" s="316">
        <f>分析係数表!D9</f>
        <v>0.29572434079210003</v>
      </c>
      <c r="W6" s="297">
        <f t="shared" ref="W6:W38" si="4">ROUND(S6*V6,0)</f>
        <v>0</v>
      </c>
      <c r="X6" s="312">
        <f>分析係数表!E9</f>
        <v>0.26862065342998215</v>
      </c>
      <c r="Y6" s="298">
        <f t="shared" ref="Y6:Y38" si="5">ROUND(S6*X6,0)</f>
        <v>0</v>
      </c>
    </row>
    <row r="7" spans="1:25">
      <c r="A7" s="278">
        <v>3</v>
      </c>
      <c r="B7" s="268" t="s">
        <v>75</v>
      </c>
      <c r="C7" s="283"/>
      <c r="D7" s="312">
        <f>投入係数表!AC7</f>
        <v>0</v>
      </c>
      <c r="E7" s="302">
        <f>$C$31*D7</f>
        <v>0</v>
      </c>
      <c r="F7" s="312">
        <f>分析係数表!C10</f>
        <v>0.12671464860287895</v>
      </c>
      <c r="G7" s="302">
        <f t="shared" si="0"/>
        <v>0</v>
      </c>
      <c r="H7" s="302">
        <v>1.2036795088821387E-4</v>
      </c>
      <c r="I7" s="302">
        <f t="shared" si="1"/>
        <v>1.2036795088821387E-4</v>
      </c>
      <c r="J7" s="312">
        <f>分析係数表!G10</f>
        <v>0.17153349174243465</v>
      </c>
      <c r="K7" s="304">
        <f>I7*J7</f>
        <v>2.0647134909737211E-5</v>
      </c>
      <c r="L7" s="49"/>
      <c r="M7" s="50"/>
      <c r="N7" s="314">
        <f>分析係数表!I10</f>
        <v>1.1608350684055029E-3</v>
      </c>
      <c r="O7" s="306">
        <f>$M$44*N7</f>
        <v>3.5096777521332743E-2</v>
      </c>
      <c r="P7" s="312">
        <f>分析係数表!C10</f>
        <v>0.12671464860287895</v>
      </c>
      <c r="Q7" s="306">
        <f t="shared" si="2"/>
        <v>4.4472758307090993E-3</v>
      </c>
      <c r="R7" s="306">
        <v>6.7946668749911928E-3</v>
      </c>
      <c r="S7" s="307">
        <f>I7+R7</f>
        <v>6.915034825879407E-3</v>
      </c>
      <c r="T7" s="312">
        <f>分析係数表!F10</f>
        <v>0.47381340455197063</v>
      </c>
      <c r="U7" s="309">
        <f t="shared" si="3"/>
        <v>3.2764361934453654E-3</v>
      </c>
      <c r="V7" s="316">
        <f>分析係数表!D10</f>
        <v>9.5045460793747427E-2</v>
      </c>
      <c r="W7" s="297">
        <f t="shared" si="4"/>
        <v>0</v>
      </c>
      <c r="X7" s="312">
        <f>分析係数表!E10</f>
        <v>4.2279520059697977E-2</v>
      </c>
      <c r="Y7" s="298">
        <f t="shared" si="5"/>
        <v>0</v>
      </c>
    </row>
    <row r="8" spans="1:25">
      <c r="A8" s="278">
        <v>4</v>
      </c>
      <c r="B8" s="268" t="s">
        <v>76</v>
      </c>
      <c r="C8" s="283"/>
      <c r="D8" s="312">
        <f>投入係数表!AC8</f>
        <v>1.7081969195743311E-6</v>
      </c>
      <c r="E8" s="302">
        <f>$C$31*D8</f>
        <v>1.7081969195743312E-4</v>
      </c>
      <c r="F8" s="312">
        <f>分析係数表!C11</f>
        <v>9.348517078458185E-3</v>
      </c>
      <c r="G8" s="302">
        <f t="shared" si="0"/>
        <v>1.5969108076010298E-6</v>
      </c>
      <c r="H8" s="302">
        <v>8.5787519142935427E-3</v>
      </c>
      <c r="I8" s="302">
        <f t="shared" si="1"/>
        <v>8.5787519142935427E-3</v>
      </c>
      <c r="J8" s="312">
        <f>分析係数表!G11</f>
        <v>0.2579516055394917</v>
      </c>
      <c r="K8" s="304">
        <f>I8*J8</f>
        <v>2.2129028298170073E-3</v>
      </c>
      <c r="L8" s="49"/>
      <c r="M8" s="50"/>
      <c r="N8" s="314">
        <f>分析係数表!I11</f>
        <v>-1.9466162084954558E-5</v>
      </c>
      <c r="O8" s="306">
        <f>$M$44*N8</f>
        <v>-5.8854145475487789E-4</v>
      </c>
      <c r="P8" s="312">
        <f>分析係数表!C11</f>
        <v>9.348517078458185E-3</v>
      </c>
      <c r="Q8" s="306">
        <f t="shared" si="2"/>
        <v>-5.501989841156601E-6</v>
      </c>
      <c r="R8" s="306">
        <v>3.6786635084195226E-3</v>
      </c>
      <c r="S8" s="307">
        <f>I8+R8</f>
        <v>1.2257415422713065E-2</v>
      </c>
      <c r="T8" s="312">
        <f>分析係数表!F11</f>
        <v>0.54360066960888753</v>
      </c>
      <c r="U8" s="309">
        <f t="shared" si="3"/>
        <v>6.6631392314611274E-3</v>
      </c>
      <c r="V8" s="316">
        <f>分析係数表!D11</f>
        <v>4.0785268604474206E-2</v>
      </c>
      <c r="W8" s="297">
        <f t="shared" si="4"/>
        <v>0</v>
      </c>
      <c r="X8" s="312">
        <f>分析係数表!E11</f>
        <v>3.926343022371024E-2</v>
      </c>
      <c r="Y8" s="298">
        <f t="shared" si="5"/>
        <v>0</v>
      </c>
    </row>
    <row r="9" spans="1:25">
      <c r="A9" s="278">
        <v>5</v>
      </c>
      <c r="B9" s="268" t="s">
        <v>77</v>
      </c>
      <c r="C9" s="283"/>
      <c r="D9" s="312">
        <f>投入係数表!AC9</f>
        <v>1.4280526247641408E-4</v>
      </c>
      <c r="E9" s="302">
        <f>$C$31*D9</f>
        <v>1.4280526247641409E-2</v>
      </c>
      <c r="F9" s="312">
        <f>分析係数表!C12</f>
        <v>0.26169189557273109</v>
      </c>
      <c r="G9" s="302">
        <f t="shared" si="0"/>
        <v>3.737097983521421E-3</v>
      </c>
      <c r="H9" s="302">
        <v>6.9513183283485252E-3</v>
      </c>
      <c r="I9" s="302">
        <f t="shared" si="1"/>
        <v>6.9513183283485252E-3</v>
      </c>
      <c r="J9" s="312">
        <f>分析係数表!G12</f>
        <v>0.13770114594385849</v>
      </c>
      <c r="K9" s="304">
        <f t="shared" ref="K9:K38" si="6">I9*J9</f>
        <v>9.5720449963413866E-4</v>
      </c>
      <c r="L9" s="49"/>
      <c r="M9" s="50"/>
      <c r="N9" s="314">
        <f>分析係数表!I12</f>
        <v>0.10146071966313146</v>
      </c>
      <c r="O9" s="306">
        <f>$M$44*N9</f>
        <v>3.0675712701051223</v>
      </c>
      <c r="P9" s="312">
        <f>分析係数表!C12</f>
        <v>0.26169189557273109</v>
      </c>
      <c r="Q9" s="306">
        <f t="shared" si="2"/>
        <v>0.80275854047825979</v>
      </c>
      <c r="R9" s="306">
        <v>0.92206372961909588</v>
      </c>
      <c r="S9" s="307">
        <f>I9+R9</f>
        <v>0.92901504794744438</v>
      </c>
      <c r="T9" s="312">
        <f>分析係数表!F12</f>
        <v>0.33651535386825859</v>
      </c>
      <c r="U9" s="309">
        <f t="shared" si="3"/>
        <v>0.31262782760897145</v>
      </c>
      <c r="V9" s="316">
        <f>分析係数表!D12</f>
        <v>3.4578030097235327E-2</v>
      </c>
      <c r="W9" s="297">
        <f t="shared" si="4"/>
        <v>0</v>
      </c>
      <c r="X9" s="312">
        <f>分析係数表!E12</f>
        <v>3.3355134693599395E-2</v>
      </c>
      <c r="Y9" s="298">
        <f t="shared" si="5"/>
        <v>0</v>
      </c>
    </row>
    <row r="10" spans="1:25">
      <c r="A10" s="278">
        <v>6</v>
      </c>
      <c r="B10" s="268" t="s">
        <v>78</v>
      </c>
      <c r="C10" s="283"/>
      <c r="D10" s="312">
        <f>投入係数表!AC10</f>
        <v>4.3627349325928415E-3</v>
      </c>
      <c r="E10" s="302">
        <f t="shared" ref="E10:E38" si="7">$C$31*D10</f>
        <v>0.43627349325928416</v>
      </c>
      <c r="F10" s="312">
        <f>分析係数表!C13</f>
        <v>8.2810371123538395E-2</v>
      </c>
      <c r="G10" s="302">
        <f t="shared" si="0"/>
        <v>3.6127969888163851E-2</v>
      </c>
      <c r="H10" s="302">
        <v>4.0499710495186095E-2</v>
      </c>
      <c r="I10" s="302">
        <f t="shared" si="1"/>
        <v>4.0499710495186095E-2</v>
      </c>
      <c r="J10" s="312">
        <f>分析係数表!G13</f>
        <v>0.2721720626600464</v>
      </c>
      <c r="K10" s="304">
        <f t="shared" si="6"/>
        <v>1.1022889742609529E-2</v>
      </c>
      <c r="L10" s="49"/>
      <c r="M10" s="50"/>
      <c r="N10" s="314">
        <f>分析係数表!I13</f>
        <v>1.212874021164739E-2</v>
      </c>
      <c r="O10" s="306">
        <f t="shared" ref="O10:O43" si="8">$M$44*N10</f>
        <v>0.36670127256487417</v>
      </c>
      <c r="P10" s="312">
        <f>分析係数表!C13</f>
        <v>8.2810371123538395E-2</v>
      </c>
      <c r="Q10" s="306">
        <f t="shared" si="2"/>
        <v>3.0366668472571037E-2</v>
      </c>
      <c r="R10" s="306">
        <v>3.4584501223537276E-2</v>
      </c>
      <c r="S10" s="307">
        <f t="shared" ref="S10:S38" si="9">I10+R10</f>
        <v>7.508421171872337E-2</v>
      </c>
      <c r="T10" s="312">
        <f>分析係数表!F13</f>
        <v>0.39077170920544851</v>
      </c>
      <c r="U10" s="309">
        <f t="shared" si="3"/>
        <v>2.9340785747669299E-2</v>
      </c>
      <c r="V10" s="316">
        <f>分析係数表!D13</f>
        <v>0.12720758845381647</v>
      </c>
      <c r="W10" s="297">
        <f t="shared" si="4"/>
        <v>0</v>
      </c>
      <c r="X10" s="312">
        <f>分析係数表!E13</f>
        <v>9.5492852763317662E-2</v>
      </c>
      <c r="Y10" s="298">
        <f t="shared" si="5"/>
        <v>0</v>
      </c>
    </row>
    <row r="11" spans="1:25">
      <c r="A11" s="278">
        <v>7</v>
      </c>
      <c r="B11" s="268" t="s">
        <v>79</v>
      </c>
      <c r="C11" s="283"/>
      <c r="D11" s="312">
        <f>投入係数表!AC11</f>
        <v>7.4740448019055281E-3</v>
      </c>
      <c r="E11" s="302">
        <f t="shared" si="7"/>
        <v>0.74740448019055283</v>
      </c>
      <c r="F11" s="312">
        <f>分析係数表!C14</f>
        <v>0.29759344347769412</v>
      </c>
      <c r="G11" s="302">
        <f t="shared" ref="G11:G38" si="10">E11*F11</f>
        <v>0.22242267293056264</v>
      </c>
      <c r="H11" s="302">
        <v>0.32574878722537304</v>
      </c>
      <c r="I11" s="302">
        <f t="shared" ref="I11:I38" si="11">C11+H11</f>
        <v>0.32574878722537304</v>
      </c>
      <c r="J11" s="312">
        <f>分析係数表!G14</f>
        <v>0.17335642824825784</v>
      </c>
      <c r="K11" s="304">
        <f t="shared" si="6"/>
        <v>5.6470646259592389E-2</v>
      </c>
      <c r="L11" s="49"/>
      <c r="M11" s="50"/>
      <c r="N11" s="314">
        <f>分析係数表!I14</f>
        <v>1.9165801846449152E-3</v>
      </c>
      <c r="O11" s="306">
        <f t="shared" si="8"/>
        <v>5.7946034000051536E-2</v>
      </c>
      <c r="P11" s="312">
        <f>分析係数表!C14</f>
        <v>0.29759344347769412</v>
      </c>
      <c r="Q11" s="306">
        <f t="shared" ref="Q11:Q38" si="12">O11*P11</f>
        <v>1.7244359793950878E-2</v>
      </c>
      <c r="R11" s="306">
        <v>6.4822320662021787E-2</v>
      </c>
      <c r="S11" s="307">
        <f t="shared" si="9"/>
        <v>0.3905711078873948</v>
      </c>
      <c r="T11" s="312">
        <f>分析係数表!F14</f>
        <v>0.35598651785260127</v>
      </c>
      <c r="U11" s="309">
        <f t="shared" si="3"/>
        <v>0.13903804867066633</v>
      </c>
      <c r="V11" s="316">
        <f>分析係数表!D14</f>
        <v>4.3833041969742803E-2</v>
      </c>
      <c r="W11" s="297">
        <f t="shared" si="4"/>
        <v>0</v>
      </c>
      <c r="X11" s="312">
        <f>分析係数表!E14</f>
        <v>3.8757158040430381E-2</v>
      </c>
      <c r="Y11" s="298">
        <f t="shared" si="5"/>
        <v>0</v>
      </c>
    </row>
    <row r="12" spans="1:25">
      <c r="A12" s="278">
        <v>8</v>
      </c>
      <c r="B12" s="268" t="s">
        <v>80</v>
      </c>
      <c r="C12" s="283"/>
      <c r="D12" s="312">
        <f>投入係数表!AC12</f>
        <v>1.2299017820935183E-5</v>
      </c>
      <c r="E12" s="302">
        <f t="shared" si="7"/>
        <v>1.2299017820935182E-3</v>
      </c>
      <c r="F12" s="312">
        <f>分析係数表!C15</f>
        <v>0.21593049601829584</v>
      </c>
      <c r="G12" s="302">
        <f t="shared" si="10"/>
        <v>2.6557330186123941E-4</v>
      </c>
      <c r="H12" s="302">
        <v>2.8465042293378998E-2</v>
      </c>
      <c r="I12" s="302">
        <f t="shared" si="11"/>
        <v>2.8465042293378998E-2</v>
      </c>
      <c r="J12" s="312">
        <f>分析係数表!G15</f>
        <v>0.1171240792325445</v>
      </c>
      <c r="K12" s="304">
        <f t="shared" si="6"/>
        <v>3.3339418689274521E-3</v>
      </c>
      <c r="L12" s="49"/>
      <c r="M12" s="50"/>
      <c r="N12" s="314">
        <f>分析係数表!I15</f>
        <v>7.9892300155183192E-3</v>
      </c>
      <c r="O12" s="306">
        <f t="shared" si="8"/>
        <v>0.24154700013202238</v>
      </c>
      <c r="P12" s="312">
        <f>分析係数表!C15</f>
        <v>0.21593049601829584</v>
      </c>
      <c r="Q12" s="306">
        <f t="shared" si="12"/>
        <v>5.2157363550238964E-2</v>
      </c>
      <c r="R12" s="306">
        <v>0.13703160204391834</v>
      </c>
      <c r="S12" s="307">
        <f t="shared" si="9"/>
        <v>0.16549664433729733</v>
      </c>
      <c r="T12" s="312">
        <f>分析係数表!F15</f>
        <v>0.35842164855867914</v>
      </c>
      <c r="U12" s="309">
        <f t="shared" si="3"/>
        <v>5.9317580094303497E-2</v>
      </c>
      <c r="V12" s="316">
        <f>分析係数表!D15</f>
        <v>1.5678367482667734E-2</v>
      </c>
      <c r="W12" s="297">
        <f t="shared" si="4"/>
        <v>0</v>
      </c>
      <c r="X12" s="312">
        <f>分析係数表!E15</f>
        <v>1.5634458686506418E-2</v>
      </c>
      <c r="Y12" s="298">
        <f t="shared" si="5"/>
        <v>0</v>
      </c>
    </row>
    <row r="13" spans="1:25">
      <c r="A13" s="278">
        <v>9</v>
      </c>
      <c r="B13" s="268" t="s">
        <v>81</v>
      </c>
      <c r="C13" s="283"/>
      <c r="D13" s="312">
        <f>投入係数表!AC13</f>
        <v>1.0206818233840542E-2</v>
      </c>
      <c r="E13" s="302">
        <f t="shared" si="7"/>
        <v>1.0206818233840542</v>
      </c>
      <c r="F13" s="312">
        <f>分析係数表!C16</f>
        <v>0.18770505348742417</v>
      </c>
      <c r="G13" s="302">
        <f t="shared" si="10"/>
        <v>0.19158713625194551</v>
      </c>
      <c r="H13" s="302">
        <v>0.24216585523662176</v>
      </c>
      <c r="I13" s="302">
        <f t="shared" si="11"/>
        <v>0.24216585523662176</v>
      </c>
      <c r="J13" s="312">
        <f>分析係数表!G16</f>
        <v>1.5279579137581789E-2</v>
      </c>
      <c r="K13" s="304">
        <f t="shared" si="6"/>
        <v>3.7001923495081374E-3</v>
      </c>
      <c r="L13" s="49"/>
      <c r="M13" s="50"/>
      <c r="N13" s="314">
        <f>分析係数表!I16</f>
        <v>6.0242927132958465E-3</v>
      </c>
      <c r="O13" s="306">
        <f t="shared" si="8"/>
        <v>0.18213893328735348</v>
      </c>
      <c r="P13" s="312">
        <f>分析係数表!C16</f>
        <v>0.18770505348742417</v>
      </c>
      <c r="Q13" s="306">
        <f t="shared" si="12"/>
        <v>3.4188398214845067E-2</v>
      </c>
      <c r="R13" s="306">
        <v>6.6895303588475716E-2</v>
      </c>
      <c r="S13" s="307">
        <f t="shared" si="9"/>
        <v>0.30906115882509749</v>
      </c>
      <c r="T13" s="312">
        <f>分析係数表!F16</f>
        <v>0.2627694146106877</v>
      </c>
      <c r="U13" s="309">
        <f t="shared" si="3"/>
        <v>8.121181978337165E-2</v>
      </c>
      <c r="V13" s="316">
        <f>分析係数表!D16</f>
        <v>1.0339400475073228E-2</v>
      </c>
      <c r="W13" s="297">
        <f t="shared" si="4"/>
        <v>0</v>
      </c>
      <c r="X13" s="312">
        <f>分析係数表!E16</f>
        <v>1.0339400475073228E-2</v>
      </c>
      <c r="Y13" s="298">
        <f t="shared" si="5"/>
        <v>0</v>
      </c>
    </row>
    <row r="14" spans="1:25">
      <c r="A14" s="278">
        <v>10</v>
      </c>
      <c r="B14" s="268" t="s">
        <v>82</v>
      </c>
      <c r="C14" s="283"/>
      <c r="D14" s="312">
        <f>投入係数表!AC14</f>
        <v>6.01251151751773E-3</v>
      </c>
      <c r="E14" s="302">
        <f t="shared" si="7"/>
        <v>0.60125115175177302</v>
      </c>
      <c r="F14" s="312">
        <f>分析係数表!C17</f>
        <v>0.24245613901755958</v>
      </c>
      <c r="G14" s="302">
        <f t="shared" si="10"/>
        <v>0.14577703283359569</v>
      </c>
      <c r="H14" s="302">
        <v>0.1935659891327032</v>
      </c>
      <c r="I14" s="302">
        <f t="shared" si="11"/>
        <v>0.1935659891327032</v>
      </c>
      <c r="J14" s="312">
        <f>分析係数表!G17</f>
        <v>0.24054742090319753</v>
      </c>
      <c r="K14" s="304">
        <f t="shared" si="6"/>
        <v>4.6561799460448118E-2</v>
      </c>
      <c r="L14" s="49"/>
      <c r="M14" s="50"/>
      <c r="N14" s="314">
        <f>分析係数表!I17</f>
        <v>2.8816966460243139E-3</v>
      </c>
      <c r="O14" s="306">
        <f t="shared" si="8"/>
        <v>8.712543997176736E-2</v>
      </c>
      <c r="P14" s="312">
        <f>分析係数表!C17</f>
        <v>0.24245613901755958</v>
      </c>
      <c r="Q14" s="306">
        <f t="shared" si="12"/>
        <v>2.1124097785760867E-2</v>
      </c>
      <c r="R14" s="306">
        <v>5.1864746745437014E-2</v>
      </c>
      <c r="S14" s="307">
        <f t="shared" si="9"/>
        <v>0.24543073587814021</v>
      </c>
      <c r="T14" s="312">
        <f>分析係数表!F17</f>
        <v>0.42825667105631338</v>
      </c>
      <c r="U14" s="309">
        <f t="shared" si="3"/>
        <v>0.10510734992207361</v>
      </c>
      <c r="V14" s="316">
        <f>分析係数表!D17</f>
        <v>5.1560411778863557E-2</v>
      </c>
      <c r="W14" s="297">
        <f t="shared" si="4"/>
        <v>0</v>
      </c>
      <c r="X14" s="312">
        <f>分析係数表!E17</f>
        <v>4.9008807340167618E-2</v>
      </c>
      <c r="Y14" s="298">
        <f t="shared" si="5"/>
        <v>0</v>
      </c>
    </row>
    <row r="15" spans="1:25">
      <c r="A15" s="278">
        <v>11</v>
      </c>
      <c r="B15" s="268" t="s">
        <v>83</v>
      </c>
      <c r="C15" s="283"/>
      <c r="D15" s="312">
        <f>投入係数表!AC15</f>
        <v>2.0805838480415353E-4</v>
      </c>
      <c r="E15" s="302">
        <f t="shared" si="7"/>
        <v>2.0805838480415353E-2</v>
      </c>
      <c r="F15" s="312">
        <f>分析係数表!C18</f>
        <v>0.40831687749419565</v>
      </c>
      <c r="G15" s="302">
        <f t="shared" si="10"/>
        <v>8.4953750019717781E-3</v>
      </c>
      <c r="H15" s="302">
        <v>3.2614531640887581E-2</v>
      </c>
      <c r="I15" s="302">
        <f t="shared" si="11"/>
        <v>3.2614531640887581E-2</v>
      </c>
      <c r="J15" s="312">
        <f>分析係数表!G18</f>
        <v>0.21766947174074985</v>
      </c>
      <c r="K15" s="304">
        <f t="shared" si="6"/>
        <v>7.0991878733439717E-3</v>
      </c>
      <c r="L15" s="49"/>
      <c r="M15" s="50"/>
      <c r="N15" s="314">
        <f>分析係数表!I18</f>
        <v>4.4543159123807785E-4</v>
      </c>
      <c r="O15" s="306">
        <f t="shared" si="8"/>
        <v>1.346721328821456E-2</v>
      </c>
      <c r="P15" s="312">
        <f>分析係数表!C18</f>
        <v>0.40831687749419565</v>
      </c>
      <c r="Q15" s="306">
        <f t="shared" si="12"/>
        <v>5.4988904783921082E-3</v>
      </c>
      <c r="R15" s="306">
        <v>1.7654871678145591E-2</v>
      </c>
      <c r="S15" s="307">
        <f t="shared" si="9"/>
        <v>5.0269403319033172E-2</v>
      </c>
      <c r="T15" s="312">
        <f>分析係数表!F18</f>
        <v>0.48997194925916815</v>
      </c>
      <c r="U15" s="309">
        <f t="shared" si="3"/>
        <v>2.4630597532321979E-2</v>
      </c>
      <c r="V15" s="316">
        <f>分析係数表!D18</f>
        <v>3.8565313316438733E-2</v>
      </c>
      <c r="W15" s="297">
        <f t="shared" si="4"/>
        <v>0</v>
      </c>
      <c r="X15" s="312">
        <f>分析係数表!E18</f>
        <v>3.6576455199010559E-2</v>
      </c>
      <c r="Y15" s="298">
        <f t="shared" si="5"/>
        <v>0</v>
      </c>
    </row>
    <row r="16" spans="1:25">
      <c r="A16" s="278">
        <v>12</v>
      </c>
      <c r="B16" s="268" t="s">
        <v>84</v>
      </c>
      <c r="C16" s="283"/>
      <c r="D16" s="312">
        <f>投入係数表!AC16</f>
        <v>0</v>
      </c>
      <c r="E16" s="302">
        <f t="shared" si="7"/>
        <v>0</v>
      </c>
      <c r="F16" s="312">
        <f>分析係数表!C19</f>
        <v>0.72110086081153413</v>
      </c>
      <c r="G16" s="302">
        <f t="shared" si="10"/>
        <v>0</v>
      </c>
      <c r="H16" s="302">
        <v>5.6563496106476256E-2</v>
      </c>
      <c r="I16" s="302">
        <f t="shared" si="11"/>
        <v>5.6563496106476256E-2</v>
      </c>
      <c r="J16" s="312">
        <f>分析係数表!G19</f>
        <v>6.2445810408374151E-2</v>
      </c>
      <c r="K16" s="304">
        <f t="shared" si="6"/>
        <v>3.5321533538998258E-3</v>
      </c>
      <c r="L16" s="49"/>
      <c r="M16" s="50"/>
      <c r="N16" s="314">
        <f>分析係数表!I19</f>
        <v>-1.2604560155461526E-4</v>
      </c>
      <c r="O16" s="306">
        <f t="shared" si="8"/>
        <v>-3.8108724966254763E-3</v>
      </c>
      <c r="P16" s="312">
        <f>分析係数表!C19</f>
        <v>0.72110086081153413</v>
      </c>
      <c r="Q16" s="306">
        <f t="shared" si="12"/>
        <v>-2.7480234377596311E-3</v>
      </c>
      <c r="R16" s="306">
        <v>2.1735045949221786E-2</v>
      </c>
      <c r="S16" s="307">
        <f t="shared" si="9"/>
        <v>7.8298542055698042E-2</v>
      </c>
      <c r="T16" s="312">
        <f>分析係数表!F19</f>
        <v>0.21331101927013058</v>
      </c>
      <c r="U16" s="309">
        <f t="shared" si="3"/>
        <v>1.6701941813266133E-2</v>
      </c>
      <c r="V16" s="316">
        <f>分析係数表!D19</f>
        <v>1.2736199640345095E-2</v>
      </c>
      <c r="W16" s="297">
        <f t="shared" si="4"/>
        <v>0</v>
      </c>
      <c r="X16" s="312">
        <f>分析係数表!E19</f>
        <v>1.2523714081279422E-2</v>
      </c>
      <c r="Y16" s="298">
        <f t="shared" si="5"/>
        <v>0</v>
      </c>
    </row>
    <row r="17" spans="1:25">
      <c r="A17" s="278">
        <v>13</v>
      </c>
      <c r="B17" s="268" t="s">
        <v>85</v>
      </c>
      <c r="C17" s="283"/>
      <c r="D17" s="312">
        <f>投入係数表!AC17</f>
        <v>1.2982296588764916E-5</v>
      </c>
      <c r="E17" s="302">
        <f t="shared" si="7"/>
        <v>1.2982296588764915E-3</v>
      </c>
      <c r="F17" s="312">
        <f>分析係数表!C20</f>
        <v>4.9598906854145253E-2</v>
      </c>
      <c r="G17" s="302">
        <f t="shared" si="10"/>
        <v>6.4390771925903865E-5</v>
      </c>
      <c r="H17" s="302">
        <v>1.5881256138030172E-3</v>
      </c>
      <c r="I17" s="302">
        <f t="shared" si="11"/>
        <v>1.5881256138030172E-3</v>
      </c>
      <c r="J17" s="312">
        <f>分析係数表!G20</f>
        <v>0.11671945764775135</v>
      </c>
      <c r="K17" s="304">
        <f t="shared" si="6"/>
        <v>1.8536516031959039E-4</v>
      </c>
      <c r="L17" s="49"/>
      <c r="M17" s="50"/>
      <c r="N17" s="314">
        <f>分析係数表!I20</f>
        <v>7.0439320449493942E-4</v>
      </c>
      <c r="O17" s="306">
        <f t="shared" si="8"/>
        <v>2.1296678794908413E-2</v>
      </c>
      <c r="P17" s="312">
        <f>分析係数表!C20</f>
        <v>4.9598906854145253E-2</v>
      </c>
      <c r="Q17" s="306">
        <f t="shared" si="12"/>
        <v>1.0562919878513127E-3</v>
      </c>
      <c r="R17" s="306">
        <v>2.4191467298052961E-3</v>
      </c>
      <c r="S17" s="307">
        <f t="shared" si="9"/>
        <v>4.0072723436083129E-3</v>
      </c>
      <c r="T17" s="312">
        <f>分析係数表!F20</f>
        <v>0.2109583665362576</v>
      </c>
      <c r="U17" s="309">
        <f t="shared" si="3"/>
        <v>8.4536762787353048E-4</v>
      </c>
      <c r="V17" s="316">
        <f>分析係数表!D20</f>
        <v>3.0797631013066269E-2</v>
      </c>
      <c r="W17" s="297">
        <f t="shared" si="4"/>
        <v>0</v>
      </c>
      <c r="X17" s="312">
        <f>分析係数表!E20</f>
        <v>2.9972730221401771E-2</v>
      </c>
      <c r="Y17" s="298">
        <f t="shared" si="5"/>
        <v>0</v>
      </c>
    </row>
    <row r="18" spans="1:25">
      <c r="A18" s="278">
        <v>14</v>
      </c>
      <c r="B18" s="268" t="s">
        <v>86</v>
      </c>
      <c r="C18" s="283"/>
      <c r="D18" s="312">
        <f>投入係数表!AC18</f>
        <v>2.6972429360078687E-3</v>
      </c>
      <c r="E18" s="302">
        <f t="shared" si="7"/>
        <v>0.26972429360078687</v>
      </c>
      <c r="F18" s="312">
        <f>分析係数表!C21</f>
        <v>0.28411166756853934</v>
      </c>
      <c r="G18" s="302">
        <f t="shared" si="10"/>
        <v>7.6631818838665863E-2</v>
      </c>
      <c r="H18" s="302">
        <v>0.10691704368108758</v>
      </c>
      <c r="I18" s="302">
        <f t="shared" si="11"/>
        <v>0.10691704368108758</v>
      </c>
      <c r="J18" s="312">
        <f>分析係数表!G21</f>
        <v>0.29005387701730417</v>
      </c>
      <c r="K18" s="304">
        <f t="shared" si="6"/>
        <v>3.1011703038927915E-2</v>
      </c>
      <c r="L18" s="49"/>
      <c r="M18" s="50"/>
      <c r="N18" s="314">
        <f>分析係数表!I21</f>
        <v>2.3737267060065176E-3</v>
      </c>
      <c r="O18" s="306">
        <f t="shared" si="8"/>
        <v>7.1767437394521294E-2</v>
      </c>
      <c r="P18" s="312">
        <f>分析係数表!C21</f>
        <v>0.28411166756853934</v>
      </c>
      <c r="Q18" s="306">
        <f t="shared" si="12"/>
        <v>2.0389966315278191E-2</v>
      </c>
      <c r="R18" s="306">
        <v>3.9268813637584124E-2</v>
      </c>
      <c r="S18" s="307">
        <f t="shared" si="9"/>
        <v>0.1461858573186717</v>
      </c>
      <c r="T18" s="312">
        <f>分析係数表!F21</f>
        <v>0.45791147145628314</v>
      </c>
      <c r="U18" s="309">
        <f t="shared" si="3"/>
        <v>6.6940181030891222E-2</v>
      </c>
      <c r="V18" s="316">
        <f>分析係数表!D21</f>
        <v>5.9847590028896828E-2</v>
      </c>
      <c r="W18" s="297">
        <f t="shared" si="4"/>
        <v>0</v>
      </c>
      <c r="X18" s="312">
        <f>分析係数表!E21</f>
        <v>5.4782163530779596E-2</v>
      </c>
      <c r="Y18" s="298">
        <f t="shared" si="5"/>
        <v>0</v>
      </c>
    </row>
    <row r="19" spans="1:25">
      <c r="A19" s="278">
        <v>15</v>
      </c>
      <c r="B19" s="268" t="s">
        <v>70</v>
      </c>
      <c r="C19" s="283"/>
      <c r="D19" s="312">
        <f>投入係数表!AC19</f>
        <v>3.7580332230635281E-6</v>
      </c>
      <c r="E19" s="302">
        <f t="shared" si="7"/>
        <v>3.758033223063528E-4</v>
      </c>
      <c r="F19" s="312">
        <f>分析係数表!C22</f>
        <v>0.28280144764930404</v>
      </c>
      <c r="G19" s="302">
        <f t="shared" si="10"/>
        <v>1.0627772357965457E-4</v>
      </c>
      <c r="H19" s="302">
        <v>2.7758690558255094E-2</v>
      </c>
      <c r="I19" s="302">
        <f t="shared" si="11"/>
        <v>2.7758690558255094E-2</v>
      </c>
      <c r="J19" s="312">
        <f>分析係数表!G22</f>
        <v>0.21325815420745545</v>
      </c>
      <c r="K19" s="304">
        <f t="shared" si="6"/>
        <v>5.9197671116694023E-3</v>
      </c>
      <c r="L19" s="49"/>
      <c r="M19" s="50"/>
      <c r="N19" s="314">
        <f>分析係数表!I22</f>
        <v>5.2408897921031505E-5</v>
      </c>
      <c r="O19" s="306">
        <f t="shared" si="8"/>
        <v>1.5845346858785175E-3</v>
      </c>
      <c r="P19" s="312">
        <f>分析係数表!C22</f>
        <v>0.28280144764930404</v>
      </c>
      <c r="Q19" s="306">
        <f t="shared" si="12"/>
        <v>4.4810870301697998E-4</v>
      </c>
      <c r="R19" s="306">
        <v>6.7546636674331731E-3</v>
      </c>
      <c r="S19" s="307">
        <f t="shared" si="9"/>
        <v>3.451335422568827E-2</v>
      </c>
      <c r="T19" s="312">
        <f>分析係数表!F22</f>
        <v>0.43073258580094059</v>
      </c>
      <c r="U19" s="309">
        <f t="shared" si="3"/>
        <v>1.4866026310294529E-2</v>
      </c>
      <c r="V19" s="316">
        <f>分析係数表!D22</f>
        <v>2.2938556731137788E-2</v>
      </c>
      <c r="W19" s="297">
        <f t="shared" si="4"/>
        <v>0</v>
      </c>
      <c r="X19" s="312">
        <f>分析係数表!E22</f>
        <v>2.2183368519679003E-2</v>
      </c>
      <c r="Y19" s="298">
        <f t="shared" si="5"/>
        <v>0</v>
      </c>
    </row>
    <row r="20" spans="1:25">
      <c r="A20" s="278">
        <v>16</v>
      </c>
      <c r="B20" s="268" t="s">
        <v>71</v>
      </c>
      <c r="C20" s="283"/>
      <c r="D20" s="312">
        <f>投入係数表!AC20</f>
        <v>2.7331150713189298E-6</v>
      </c>
      <c r="E20" s="302">
        <f t="shared" si="7"/>
        <v>2.73311507131893E-4</v>
      </c>
      <c r="F20" s="312">
        <f>分析係数表!C23</f>
        <v>0.31843177703160996</v>
      </c>
      <c r="G20" s="302">
        <f t="shared" si="10"/>
        <v>8.7031068899196231E-5</v>
      </c>
      <c r="H20" s="302">
        <v>3.839277734797579E-2</v>
      </c>
      <c r="I20" s="302">
        <f t="shared" si="11"/>
        <v>3.839277734797579E-2</v>
      </c>
      <c r="J20" s="312">
        <f>分析係数表!G23</f>
        <v>0.24379890925547271</v>
      </c>
      <c r="K20" s="304">
        <f t="shared" si="6"/>
        <v>9.3601172407247173E-3</v>
      </c>
      <c r="L20" s="49"/>
      <c r="M20" s="50"/>
      <c r="N20" s="314">
        <f>分析係数表!I23</f>
        <v>7.2227388731505603E-6</v>
      </c>
      <c r="O20" s="306">
        <f t="shared" si="8"/>
        <v>2.1837284746561081E-4</v>
      </c>
      <c r="P20" s="312">
        <f>分析係数表!C23</f>
        <v>0.31843177703160996</v>
      </c>
      <c r="Q20" s="306">
        <f t="shared" si="12"/>
        <v>6.9536853873927151E-5</v>
      </c>
      <c r="R20" s="306">
        <v>6.6622753629519936E-3</v>
      </c>
      <c r="S20" s="307">
        <f t="shared" si="9"/>
        <v>4.5055052710927787E-2</v>
      </c>
      <c r="T20" s="312">
        <f>分析係数表!F23</f>
        <v>0.43764444987651224</v>
      </c>
      <c r="U20" s="309">
        <f t="shared" si="3"/>
        <v>1.9718093757831252E-2</v>
      </c>
      <c r="V20" s="316">
        <f>分析係数表!D23</f>
        <v>3.7770855561684982E-2</v>
      </c>
      <c r="W20" s="297">
        <f t="shared" si="4"/>
        <v>0</v>
      </c>
      <c r="X20" s="312">
        <f>分析係数表!E23</f>
        <v>3.6503495425501575E-2</v>
      </c>
      <c r="Y20" s="298">
        <f t="shared" si="5"/>
        <v>0</v>
      </c>
    </row>
    <row r="21" spans="1:25">
      <c r="A21" s="278">
        <v>17</v>
      </c>
      <c r="B21" s="268" t="s">
        <v>72</v>
      </c>
      <c r="C21" s="283"/>
      <c r="D21" s="312">
        <f>投入係数表!AC21</f>
        <v>8.9372862832128995E-4</v>
      </c>
      <c r="E21" s="302">
        <f t="shared" si="7"/>
        <v>8.9372862832129002E-2</v>
      </c>
      <c r="F21" s="312">
        <f>分析係数表!C24</f>
        <v>6.5709335168878003E-2</v>
      </c>
      <c r="G21" s="302">
        <f t="shared" si="10"/>
        <v>5.8726313988385235E-3</v>
      </c>
      <c r="H21" s="302">
        <v>8.7111948828177358E-3</v>
      </c>
      <c r="I21" s="302">
        <f t="shared" si="11"/>
        <v>8.7111948828177358E-3</v>
      </c>
      <c r="J21" s="312">
        <f>分析係数表!G24</f>
        <v>0.24633125110096343</v>
      </c>
      <c r="K21" s="304">
        <f t="shared" si="6"/>
        <v>2.1458395340688036E-3</v>
      </c>
      <c r="L21" s="49"/>
      <c r="M21" s="50"/>
      <c r="N21" s="314">
        <f>分析係数表!I24</f>
        <v>2.8080599423907303E-4</v>
      </c>
      <c r="O21" s="306">
        <f t="shared" si="8"/>
        <v>8.4899102161020406E-3</v>
      </c>
      <c r="P21" s="312">
        <f>分析係数表!C24</f>
        <v>6.5709335168878003E-2</v>
      </c>
      <c r="Q21" s="306">
        <f t="shared" si="12"/>
        <v>5.5786635594353047E-4</v>
      </c>
      <c r="R21" s="306">
        <v>2.5544834529674524E-3</v>
      </c>
      <c r="S21" s="307">
        <f t="shared" si="9"/>
        <v>1.1265678335785189E-2</v>
      </c>
      <c r="T21" s="312">
        <f>分析係数表!F24</f>
        <v>0.36721364788140759</v>
      </c>
      <c r="U21" s="309">
        <f t="shared" si="3"/>
        <v>4.1369108375422245E-3</v>
      </c>
      <c r="V21" s="316">
        <f>分析係数表!D24</f>
        <v>3.9309475738153632E-2</v>
      </c>
      <c r="W21" s="297">
        <f t="shared" si="4"/>
        <v>0</v>
      </c>
      <c r="X21" s="312">
        <f>分析係数表!E24</f>
        <v>3.8550657867992791E-2</v>
      </c>
      <c r="Y21" s="298">
        <f t="shared" si="5"/>
        <v>0</v>
      </c>
    </row>
    <row r="22" spans="1:25">
      <c r="A22" s="278">
        <v>18</v>
      </c>
      <c r="B22" s="268" t="s">
        <v>87</v>
      </c>
      <c r="C22" s="283"/>
      <c r="D22" s="312">
        <f>投入係数表!AC22</f>
        <v>2.7331150713189297E-5</v>
      </c>
      <c r="E22" s="302">
        <f t="shared" si="7"/>
        <v>2.7331150713189299E-3</v>
      </c>
      <c r="F22" s="312">
        <f>分析係数表!C25</f>
        <v>0.13092441386923714</v>
      </c>
      <c r="G22" s="302">
        <f t="shared" si="10"/>
        <v>3.5783148874960917E-4</v>
      </c>
      <c r="H22" s="302">
        <v>1.8261592270075597E-2</v>
      </c>
      <c r="I22" s="302">
        <f t="shared" si="11"/>
        <v>1.8261592270075597E-2</v>
      </c>
      <c r="J22" s="312">
        <f>分析係数表!G25</f>
        <v>0.2605848403511512</v>
      </c>
      <c r="K22" s="304">
        <f t="shared" si="6"/>
        <v>4.7586941062554662E-3</v>
      </c>
      <c r="L22" s="49"/>
      <c r="M22" s="50"/>
      <c r="N22" s="314">
        <f>分析係数表!I25</f>
        <v>9.8123550057191766E-5</v>
      </c>
      <c r="O22" s="306">
        <f t="shared" si="8"/>
        <v>2.9666750253254937E-3</v>
      </c>
      <c r="P22" s="312">
        <f>分析係数表!C25</f>
        <v>0.13092441386923714</v>
      </c>
      <c r="Q22" s="306">
        <f t="shared" si="12"/>
        <v>3.8841018883124453E-4</v>
      </c>
      <c r="R22" s="306">
        <v>9.9534863697828442E-3</v>
      </c>
      <c r="S22" s="307">
        <f t="shared" si="9"/>
        <v>2.8215078639858442E-2</v>
      </c>
      <c r="T22" s="312">
        <f>分析係数表!F25</f>
        <v>0.33318683873123567</v>
      </c>
      <c r="U22" s="309">
        <f t="shared" si="3"/>
        <v>9.4008928565676476E-3</v>
      </c>
      <c r="V22" s="316">
        <f>分析係数表!D25</f>
        <v>4.284059086963312E-2</v>
      </c>
      <c r="W22" s="297">
        <f t="shared" si="4"/>
        <v>0</v>
      </c>
      <c r="X22" s="312">
        <f>分析係数表!E25</f>
        <v>4.249917369780222E-2</v>
      </c>
      <c r="Y22" s="298">
        <f t="shared" si="5"/>
        <v>0</v>
      </c>
    </row>
    <row r="23" spans="1:25">
      <c r="A23" s="278">
        <v>19</v>
      </c>
      <c r="B23" s="268" t="s">
        <v>88</v>
      </c>
      <c r="C23" s="283"/>
      <c r="D23" s="312">
        <f>投入係数表!AC23</f>
        <v>1.9985903959019672E-4</v>
      </c>
      <c r="E23" s="302">
        <f t="shared" si="7"/>
        <v>1.9985903959019672E-2</v>
      </c>
      <c r="F23" s="312">
        <f>分析係数表!C26</f>
        <v>0.15308736674872969</v>
      </c>
      <c r="G23" s="302">
        <f t="shared" si="10"/>
        <v>3.0595894091793334E-3</v>
      </c>
      <c r="H23" s="302">
        <v>1.2672168454076021E-2</v>
      </c>
      <c r="I23" s="302">
        <f t="shared" si="11"/>
        <v>1.2672168454076021E-2</v>
      </c>
      <c r="J23" s="312">
        <f>分析係数表!G26</f>
        <v>0.20415569699579933</v>
      </c>
      <c r="K23" s="304">
        <f t="shared" si="6"/>
        <v>2.587095383190071E-3</v>
      </c>
      <c r="L23" s="49"/>
      <c r="M23" s="50"/>
      <c r="N23" s="314">
        <f>分析係数表!I26</f>
        <v>8.8175548492147558E-3</v>
      </c>
      <c r="O23" s="306">
        <f t="shared" si="8"/>
        <v>0.26659063741941996</v>
      </c>
      <c r="P23" s="312">
        <f>分析係数表!C26</f>
        <v>0.15308736674872969</v>
      </c>
      <c r="Q23" s="306">
        <f t="shared" si="12"/>
        <v>4.0811658682404363E-2</v>
      </c>
      <c r="R23" s="306">
        <v>4.4813669118429322E-2</v>
      </c>
      <c r="S23" s="307">
        <f t="shared" si="9"/>
        <v>5.7485837572505347E-2</v>
      </c>
      <c r="T23" s="312">
        <f>分析係数表!F26</f>
        <v>0.33811565690794865</v>
      </c>
      <c r="U23" s="309">
        <f t="shared" si="3"/>
        <v>1.943686173373128E-2</v>
      </c>
      <c r="V23" s="316">
        <f>分析係数表!D26</f>
        <v>3.3929737559631502E-2</v>
      </c>
      <c r="W23" s="297">
        <f t="shared" si="4"/>
        <v>0</v>
      </c>
      <c r="X23" s="312">
        <f>分析係数表!E26</f>
        <v>3.3531988342571602E-2</v>
      </c>
      <c r="Y23" s="298">
        <f t="shared" si="5"/>
        <v>0</v>
      </c>
    </row>
    <row r="24" spans="1:25">
      <c r="A24" s="278">
        <v>20</v>
      </c>
      <c r="B24" s="268" t="s">
        <v>89</v>
      </c>
      <c r="C24" s="283"/>
      <c r="D24" s="312">
        <f>投入係数表!AC24</f>
        <v>2.1864920570551438E-4</v>
      </c>
      <c r="E24" s="302">
        <f t="shared" si="7"/>
        <v>2.1864920570551439E-2</v>
      </c>
      <c r="F24" s="312">
        <f>分析係数表!C27</f>
        <v>0.18884998044104273</v>
      </c>
      <c r="G24" s="302">
        <f t="shared" si="10"/>
        <v>4.1291898220935921E-3</v>
      </c>
      <c r="H24" s="302">
        <v>6.7177840120671798E-3</v>
      </c>
      <c r="I24" s="302">
        <f t="shared" si="11"/>
        <v>6.7177840120671798E-3</v>
      </c>
      <c r="J24" s="312">
        <f>分析係数表!G27</f>
        <v>0.16481626532719168</v>
      </c>
      <c r="K24" s="304">
        <f t="shared" si="6"/>
        <v>1.1072000721436305E-3</v>
      </c>
      <c r="L24" s="49"/>
      <c r="M24" s="50"/>
      <c r="N24" s="314">
        <f>分析係数表!I27</f>
        <v>2.2388024205688101E-2</v>
      </c>
      <c r="O24" s="306">
        <f t="shared" si="8"/>
        <v>0.67688126080523459</v>
      </c>
      <c r="P24" s="312">
        <f>分析係数表!C27</f>
        <v>0.18884998044104273</v>
      </c>
      <c r="Q24" s="306">
        <f t="shared" si="12"/>
        <v>0.12782901286397688</v>
      </c>
      <c r="R24" s="306">
        <v>0.12894618686022458</v>
      </c>
      <c r="S24" s="307">
        <f t="shared" si="9"/>
        <v>0.13566397087229176</v>
      </c>
      <c r="T24" s="312">
        <f>分析係数表!F27</f>
        <v>0.29536956526946395</v>
      </c>
      <c r="U24" s="309">
        <f t="shared" si="3"/>
        <v>4.0071008099278035E-2</v>
      </c>
      <c r="V24" s="316">
        <f>分析係数表!D27</f>
        <v>2.042747265118797E-2</v>
      </c>
      <c r="W24" s="297">
        <f t="shared" si="4"/>
        <v>0</v>
      </c>
      <c r="X24" s="312">
        <f>分析係数表!E27</f>
        <v>2.035082172191522E-2</v>
      </c>
      <c r="Y24" s="298">
        <f t="shared" si="5"/>
        <v>0</v>
      </c>
    </row>
    <row r="25" spans="1:25">
      <c r="A25" s="278">
        <v>21</v>
      </c>
      <c r="B25" s="268" t="s">
        <v>90</v>
      </c>
      <c r="C25" s="283"/>
      <c r="D25" s="312">
        <f>投入係数表!AC25</f>
        <v>4.7829513748081268E-6</v>
      </c>
      <c r="E25" s="302">
        <f t="shared" si="7"/>
        <v>4.782951374808127E-4</v>
      </c>
      <c r="F25" s="312">
        <f>分析係数表!C28</f>
        <v>0.2115566871254172</v>
      </c>
      <c r="G25" s="302">
        <f t="shared" si="10"/>
        <v>1.0118653475363669E-4</v>
      </c>
      <c r="H25" s="302">
        <v>4.2169058554834556E-2</v>
      </c>
      <c r="I25" s="302">
        <f t="shared" si="11"/>
        <v>4.2169058554834556E-2</v>
      </c>
      <c r="J25" s="312">
        <f>分析係数表!G28</f>
        <v>0.18177207604774032</v>
      </c>
      <c r="K25" s="304">
        <f t="shared" si="6"/>
        <v>7.6651573184910015E-3</v>
      </c>
      <c r="L25" s="49"/>
      <c r="M25" s="50"/>
      <c r="N25" s="314">
        <f>分析係数表!I28</f>
        <v>7.2231792840574596E-3</v>
      </c>
      <c r="O25" s="306">
        <f t="shared" si="8"/>
        <v>0.2183861628831392</v>
      </c>
      <c r="P25" s="312">
        <f>分析係数表!C28</f>
        <v>0.2115566871254172</v>
      </c>
      <c r="Q25" s="306">
        <f t="shared" si="12"/>
        <v>4.6201053133588674E-2</v>
      </c>
      <c r="R25" s="306">
        <v>6.0312987722381813E-2</v>
      </c>
      <c r="S25" s="307">
        <f t="shared" si="9"/>
        <v>0.10248204627721637</v>
      </c>
      <c r="T25" s="312">
        <f>分析係数表!F28</f>
        <v>0.29628808224417325</v>
      </c>
      <c r="U25" s="309">
        <f t="shared" si="3"/>
        <v>3.0364208955935054E-2</v>
      </c>
      <c r="V25" s="316">
        <f>分析係数表!D28</f>
        <v>3.0551159487848582E-2</v>
      </c>
      <c r="W25" s="297">
        <f t="shared" si="4"/>
        <v>0</v>
      </c>
      <c r="X25" s="312">
        <f>分析係数表!E28</f>
        <v>3.018459578819983E-2</v>
      </c>
      <c r="Y25" s="298">
        <f t="shared" si="5"/>
        <v>0</v>
      </c>
    </row>
    <row r="26" spans="1:25">
      <c r="A26" s="278">
        <v>22</v>
      </c>
      <c r="B26" s="268" t="s">
        <v>64</v>
      </c>
      <c r="C26" s="283"/>
      <c r="D26" s="312">
        <f>投入係数表!AC26</f>
        <v>5.4600806337273917E-3</v>
      </c>
      <c r="E26" s="302">
        <f t="shared" si="7"/>
        <v>0.54600806337273922</v>
      </c>
      <c r="F26" s="312">
        <f>分析係数表!C29</f>
        <v>0.4024048564090591</v>
      </c>
      <c r="G26" s="302">
        <f t="shared" si="10"/>
        <v>0.21971629633969555</v>
      </c>
      <c r="H26" s="302">
        <v>0.30489627051059159</v>
      </c>
      <c r="I26" s="302">
        <f t="shared" si="11"/>
        <v>0.30489627051059159</v>
      </c>
      <c r="J26" s="312">
        <f>分析係数表!G29</f>
        <v>0.28848634430593861</v>
      </c>
      <c r="K26" s="304">
        <f t="shared" si="6"/>
        <v>8.7958410472115126E-2</v>
      </c>
      <c r="L26" s="49"/>
      <c r="M26" s="50"/>
      <c r="N26" s="314">
        <f>分析係数表!I29</f>
        <v>7.7130042947109994E-3</v>
      </c>
      <c r="O26" s="306">
        <f t="shared" si="8"/>
        <v>0.23319557025821555</v>
      </c>
      <c r="P26" s="312">
        <f>分析係数表!C29</f>
        <v>0.4024048564090591</v>
      </c>
      <c r="Q26" s="306">
        <f t="shared" si="12"/>
        <v>9.3839029964985887E-2</v>
      </c>
      <c r="R26" s="306">
        <v>0.15243894551759879</v>
      </c>
      <c r="S26" s="307">
        <f t="shared" si="9"/>
        <v>0.45733521602819038</v>
      </c>
      <c r="T26" s="312">
        <f>分析係数表!F29</f>
        <v>0.40202182464221792</v>
      </c>
      <c r="U26" s="309">
        <f t="shared" si="3"/>
        <v>0.183858738020796</v>
      </c>
      <c r="V26" s="316">
        <f>分析係数表!D29</f>
        <v>7.9194780809421356E-2</v>
      </c>
      <c r="W26" s="297">
        <f t="shared" si="4"/>
        <v>0</v>
      </c>
      <c r="X26" s="312">
        <f>分析係数表!E29</f>
        <v>6.5944675090492746E-2</v>
      </c>
      <c r="Y26" s="298">
        <f t="shared" si="5"/>
        <v>0</v>
      </c>
    </row>
    <row r="27" spans="1:25">
      <c r="A27" s="278">
        <v>23</v>
      </c>
      <c r="B27" s="268" t="s">
        <v>91</v>
      </c>
      <c r="C27" s="283"/>
      <c r="D27" s="312">
        <f>投入係数表!AC27</f>
        <v>4.4491696967233025E-3</v>
      </c>
      <c r="E27" s="302">
        <f t="shared" si="7"/>
        <v>0.44491696967233024</v>
      </c>
      <c r="F27" s="312">
        <f>分析係数表!C30</f>
        <v>1</v>
      </c>
      <c r="G27" s="302">
        <f t="shared" si="10"/>
        <v>0.44491696967233024</v>
      </c>
      <c r="H27" s="302">
        <v>0.66155331345711321</v>
      </c>
      <c r="I27" s="302">
        <f t="shared" si="11"/>
        <v>0.66155331345711321</v>
      </c>
      <c r="J27" s="312">
        <f>分析係数表!G30</f>
        <v>0.33838967095036887</v>
      </c>
      <c r="K27" s="304">
        <f t="shared" si="6"/>
        <v>0.22386280805687878</v>
      </c>
      <c r="L27" s="49"/>
      <c r="M27" s="50"/>
      <c r="N27" s="314">
        <f>分析係数表!I30</f>
        <v>0</v>
      </c>
      <c r="O27" s="306">
        <f t="shared" si="8"/>
        <v>0</v>
      </c>
      <c r="P27" s="312">
        <f>分析係数表!C30</f>
        <v>1</v>
      </c>
      <c r="Q27" s="306">
        <f t="shared" si="12"/>
        <v>0</v>
      </c>
      <c r="R27" s="306">
        <v>0.21061114156781283</v>
      </c>
      <c r="S27" s="307">
        <f t="shared" si="9"/>
        <v>0.87216445502492601</v>
      </c>
      <c r="T27" s="312">
        <f>分析係数表!F30</f>
        <v>0.46362091424568164</v>
      </c>
      <c r="U27" s="309">
        <f t="shared" si="3"/>
        <v>0.40435368201124289</v>
      </c>
      <c r="V27" s="316">
        <f>分析係数表!D30</f>
        <v>7.3824536053885614E-2</v>
      </c>
      <c r="W27" s="297">
        <f t="shared" si="4"/>
        <v>0</v>
      </c>
      <c r="X27" s="312">
        <f>分析係数表!E30</f>
        <v>5.6949248710145881E-2</v>
      </c>
      <c r="Y27" s="298">
        <f t="shared" si="5"/>
        <v>0</v>
      </c>
    </row>
    <row r="28" spans="1:25">
      <c r="A28" s="278">
        <v>24</v>
      </c>
      <c r="B28" s="268" t="s">
        <v>92</v>
      </c>
      <c r="C28" s="283"/>
      <c r="D28" s="312">
        <f>投入係数表!AC28</f>
        <v>2.5710755115281085E-2</v>
      </c>
      <c r="E28" s="302">
        <f t="shared" si="7"/>
        <v>2.5710755115281083</v>
      </c>
      <c r="F28" s="312">
        <f>分析係数表!C31</f>
        <v>0.99932498158227889</v>
      </c>
      <c r="G28" s="302">
        <f t="shared" si="10"/>
        <v>2.569339988204475</v>
      </c>
      <c r="H28" s="302">
        <v>3.056156336944051</v>
      </c>
      <c r="I28" s="302">
        <f t="shared" si="11"/>
        <v>3.056156336944051</v>
      </c>
      <c r="J28" s="312">
        <f>分析係数表!G31</f>
        <v>7.0262508387801376E-2</v>
      </c>
      <c r="K28" s="304">
        <f t="shared" si="6"/>
        <v>0.21473321025896372</v>
      </c>
      <c r="L28" s="49"/>
      <c r="M28" s="50"/>
      <c r="N28" s="314">
        <f>分析係数表!I31</f>
        <v>3.314462019579964E-2</v>
      </c>
      <c r="O28" s="306">
        <f t="shared" si="8"/>
        <v>1.002097018518654</v>
      </c>
      <c r="P28" s="312">
        <f>分析係数表!C31</f>
        <v>0.99932498158227889</v>
      </c>
      <c r="Q28" s="306">
        <f t="shared" si="12"/>
        <v>1.0014205845748105</v>
      </c>
      <c r="R28" s="306">
        <v>1.3864074500019801</v>
      </c>
      <c r="S28" s="307">
        <f t="shared" si="9"/>
        <v>4.4425637869460308</v>
      </c>
      <c r="T28" s="312">
        <f>分析係数表!F31</f>
        <v>0.39948542779773355</v>
      </c>
      <c r="U28" s="309">
        <f t="shared" si="3"/>
        <v>1.7747394949468542</v>
      </c>
      <c r="V28" s="316">
        <f>分析係数表!D31</f>
        <v>2.9145126840892164E-3</v>
      </c>
      <c r="W28" s="297">
        <f t="shared" si="4"/>
        <v>0</v>
      </c>
      <c r="X28" s="312">
        <f>分析係数表!E31</f>
        <v>2.9145126840892164E-3</v>
      </c>
      <c r="Y28" s="298">
        <f t="shared" si="5"/>
        <v>0</v>
      </c>
    </row>
    <row r="29" spans="1:25">
      <c r="A29" s="278">
        <v>25</v>
      </c>
      <c r="B29" s="268" t="s">
        <v>1</v>
      </c>
      <c r="C29" s="283"/>
      <c r="D29" s="312">
        <f>投入係数表!AC29</f>
        <v>3.1646056132034056E-3</v>
      </c>
      <c r="E29" s="302">
        <f t="shared" si="7"/>
        <v>0.31646056132034056</v>
      </c>
      <c r="F29" s="312">
        <f>分析係数表!C32</f>
        <v>0.9998360837770528</v>
      </c>
      <c r="G29" s="302">
        <f t="shared" si="10"/>
        <v>0.31640868830041718</v>
      </c>
      <c r="H29" s="302">
        <v>0.37757078189078846</v>
      </c>
      <c r="I29" s="302">
        <f t="shared" si="11"/>
        <v>0.37757078189078846</v>
      </c>
      <c r="J29" s="312">
        <f>分析係数表!G32</f>
        <v>0.11380414292785156</v>
      </c>
      <c r="K29" s="304">
        <f t="shared" si="6"/>
        <v>4.2969119227679958E-2</v>
      </c>
      <c r="L29" s="49"/>
      <c r="M29" s="50"/>
      <c r="N29" s="314">
        <f>分析係数表!I32</f>
        <v>7.2296973654795713E-3</v>
      </c>
      <c r="O29" s="306">
        <f t="shared" si="8"/>
        <v>0.21858323106255939</v>
      </c>
      <c r="P29" s="312">
        <f>分析係数表!C32</f>
        <v>0.9998360837770528</v>
      </c>
      <c r="Q29" s="306">
        <f t="shared" si="12"/>
        <v>0.21854740172492401</v>
      </c>
      <c r="R29" s="306">
        <v>0.29513323955324755</v>
      </c>
      <c r="S29" s="307">
        <f t="shared" si="9"/>
        <v>0.67270402144403607</v>
      </c>
      <c r="T29" s="312">
        <f>分析係数表!F32</f>
        <v>0.44272670787830282</v>
      </c>
      <c r="U29" s="309">
        <f t="shared" si="3"/>
        <v>0.2978240367904133</v>
      </c>
      <c r="V29" s="316">
        <f>分析係数表!D32</f>
        <v>2.1120085933633119E-2</v>
      </c>
      <c r="W29" s="297">
        <f t="shared" si="4"/>
        <v>0</v>
      </c>
      <c r="X29" s="312">
        <f>分析係数表!E32</f>
        <v>2.1120085933633119E-2</v>
      </c>
      <c r="Y29" s="298">
        <f t="shared" si="5"/>
        <v>0</v>
      </c>
    </row>
    <row r="30" spans="1:25">
      <c r="A30" s="278">
        <v>26</v>
      </c>
      <c r="B30" s="268" t="s">
        <v>2</v>
      </c>
      <c r="C30" s="283"/>
      <c r="D30" s="312">
        <f>投入係数表!AC30</f>
        <v>1.5653916570979168E-3</v>
      </c>
      <c r="E30" s="302">
        <f t="shared" si="7"/>
        <v>0.15653916570979168</v>
      </c>
      <c r="F30" s="312">
        <f>分析係数表!C33</f>
        <v>0.99108509199615646</v>
      </c>
      <c r="G30" s="302">
        <f t="shared" si="10"/>
        <v>0.15514363344849047</v>
      </c>
      <c r="H30" s="302">
        <v>0.26839647805526751</v>
      </c>
      <c r="I30" s="302">
        <f t="shared" si="11"/>
        <v>0.26839647805526751</v>
      </c>
      <c r="J30" s="312">
        <f>分析係数表!G33</f>
        <v>0.4529749017181946</v>
      </c>
      <c r="K30" s="304">
        <f t="shared" si="6"/>
        <v>0.12157686826859437</v>
      </c>
      <c r="L30" s="49"/>
      <c r="M30" s="50"/>
      <c r="N30" s="314">
        <f>分析係数表!I33</f>
        <v>7.7168799106917146E-4</v>
      </c>
      <c r="O30" s="306">
        <f t="shared" si="8"/>
        <v>2.3331274593246541E-2</v>
      </c>
      <c r="P30" s="312">
        <f>分析係数表!C33</f>
        <v>0.99108509199615646</v>
      </c>
      <c r="Q30" s="306">
        <f t="shared" si="12"/>
        <v>2.3123278426635335E-2</v>
      </c>
      <c r="R30" s="306">
        <v>0.14069354732300088</v>
      </c>
      <c r="S30" s="307">
        <f t="shared" si="9"/>
        <v>0.40909002537826838</v>
      </c>
      <c r="T30" s="312">
        <f>分析係数表!F33</f>
        <v>0.63278689994307047</v>
      </c>
      <c r="U30" s="309">
        <f t="shared" si="3"/>
        <v>0.25886680895674646</v>
      </c>
      <c r="V30" s="316">
        <f>分析係数表!D33</f>
        <v>8.7702783269007503E-2</v>
      </c>
      <c r="W30" s="297">
        <f t="shared" si="4"/>
        <v>0</v>
      </c>
      <c r="X30" s="312">
        <f>分析係数表!E33</f>
        <v>8.4336323251883824E-2</v>
      </c>
      <c r="Y30" s="298">
        <f t="shared" si="5"/>
        <v>0</v>
      </c>
    </row>
    <row r="31" spans="1:25">
      <c r="A31" s="278">
        <v>27</v>
      </c>
      <c r="B31" s="268" t="s">
        <v>65</v>
      </c>
      <c r="C31" s="282">
        <f>'データ入力（最終需要額等）'!C32</f>
        <v>100</v>
      </c>
      <c r="D31" s="312">
        <f>投入係数表!AC31</f>
        <v>1.2249480110267528E-2</v>
      </c>
      <c r="E31" s="302">
        <f t="shared" si="7"/>
        <v>1.2249480110267528</v>
      </c>
      <c r="F31" s="312">
        <f>分析係数表!C34</f>
        <v>0.24606089914510665</v>
      </c>
      <c r="G31" s="302">
        <f t="shared" si="10"/>
        <v>0.30141180899925279</v>
      </c>
      <c r="H31" s="302">
        <v>0.40778555169585096</v>
      </c>
      <c r="I31" s="302">
        <f t="shared" si="11"/>
        <v>100.40778555169585</v>
      </c>
      <c r="J31" s="312">
        <f>分析係数表!G34</f>
        <v>0.43749758717185111</v>
      </c>
      <c r="K31" s="304">
        <f t="shared" si="6"/>
        <v>43.928163912135588</v>
      </c>
      <c r="L31" s="49"/>
      <c r="M31" s="50"/>
      <c r="N31" s="314">
        <f>分析係数表!I34</f>
        <v>0.137069350800852</v>
      </c>
      <c r="O31" s="306">
        <f t="shared" si="8"/>
        <v>4.1441653866116184</v>
      </c>
      <c r="P31" s="312">
        <f>分析係数表!C34</f>
        <v>0.24606089914510665</v>
      </c>
      <c r="Q31" s="306">
        <f t="shared" si="12"/>
        <v>1.0197170612356834</v>
      </c>
      <c r="R31" s="306">
        <v>1.1343598052168016</v>
      </c>
      <c r="S31" s="307">
        <f t="shared" si="9"/>
        <v>101.54214535691266</v>
      </c>
      <c r="T31" s="312">
        <f>分析係数表!F34</f>
        <v>0.68044247766447119</v>
      </c>
      <c r="U31" s="309">
        <f t="shared" si="3"/>
        <v>69.093588974023533</v>
      </c>
      <c r="V31" s="316">
        <f>分析係数表!D34</f>
        <v>0.15389009392691583</v>
      </c>
      <c r="W31" s="297">
        <f t="shared" si="4"/>
        <v>16</v>
      </c>
      <c r="X31" s="312">
        <f>分析係数表!E34</f>
        <v>0.1433320704064108</v>
      </c>
      <c r="Y31" s="298">
        <f t="shared" si="5"/>
        <v>15</v>
      </c>
    </row>
    <row r="32" spans="1:25">
      <c r="A32" s="278">
        <v>28</v>
      </c>
      <c r="B32" s="268" t="s">
        <v>66</v>
      </c>
      <c r="C32" s="283"/>
      <c r="D32" s="312">
        <f>投入係数表!AC32</f>
        <v>1.9967113792904355E-2</v>
      </c>
      <c r="E32" s="302">
        <f t="shared" si="7"/>
        <v>1.9967113792904354</v>
      </c>
      <c r="F32" s="312">
        <f>分析係数表!C35</f>
        <v>0.75377646979277246</v>
      </c>
      <c r="G32" s="302">
        <f t="shared" si="10"/>
        <v>1.5050740546766019</v>
      </c>
      <c r="H32" s="302">
        <v>2.0758132267927034</v>
      </c>
      <c r="I32" s="302">
        <f t="shared" si="11"/>
        <v>2.0758132267927034</v>
      </c>
      <c r="J32" s="312">
        <f>分析係数表!G35</f>
        <v>0.30282397072447498</v>
      </c>
      <c r="K32" s="304">
        <f t="shared" si="6"/>
        <v>0.62860600381975151</v>
      </c>
      <c r="L32" s="49"/>
      <c r="M32" s="50"/>
      <c r="N32" s="314">
        <f>分析係数表!I35</f>
        <v>5.7629969222324183E-2</v>
      </c>
      <c r="O32" s="306">
        <f t="shared" si="8"/>
        <v>1.7423889606775917</v>
      </c>
      <c r="P32" s="312">
        <f>分析係数表!C35</f>
        <v>0.75377646979277246</v>
      </c>
      <c r="Q32" s="306">
        <f t="shared" si="12"/>
        <v>1.313371799785453</v>
      </c>
      <c r="R32" s="306">
        <v>2.0370384925645815</v>
      </c>
      <c r="S32" s="307">
        <f t="shared" si="9"/>
        <v>4.1128517193572849</v>
      </c>
      <c r="T32" s="312">
        <f>分析係数表!F35</f>
        <v>0.60548890850388704</v>
      </c>
      <c r="U32" s="309">
        <f t="shared" si="3"/>
        <v>2.4902860983919775</v>
      </c>
      <c r="V32" s="316">
        <f>分析係数表!D35</f>
        <v>4.0363234612300396E-2</v>
      </c>
      <c r="W32" s="297">
        <f t="shared" si="4"/>
        <v>0</v>
      </c>
      <c r="X32" s="312">
        <f>分析係数表!E35</f>
        <v>3.9154079363329694E-2</v>
      </c>
      <c r="Y32" s="298">
        <f t="shared" si="5"/>
        <v>0</v>
      </c>
    </row>
    <row r="33" spans="1:25">
      <c r="A33" s="278">
        <v>29</v>
      </c>
      <c r="B33" s="268" t="s">
        <v>93</v>
      </c>
      <c r="C33" s="283"/>
      <c r="D33" s="312">
        <f>投入係数表!AC33</f>
        <v>3.6322416019060742E-2</v>
      </c>
      <c r="E33" s="302">
        <f t="shared" si="7"/>
        <v>3.6322416019060744</v>
      </c>
      <c r="F33" s="312">
        <f>分析係数表!C36</f>
        <v>0.99118010215945485</v>
      </c>
      <c r="G33" s="302">
        <f t="shared" si="10"/>
        <v>3.6002056020450848</v>
      </c>
      <c r="H33" s="302">
        <v>4.0941267202729188</v>
      </c>
      <c r="I33" s="302">
        <f t="shared" si="11"/>
        <v>4.0941267202729188</v>
      </c>
      <c r="J33" s="312">
        <f>分析係数表!G36</f>
        <v>5.8650173764370726E-2</v>
      </c>
      <c r="K33" s="304">
        <f t="shared" si="6"/>
        <v>0.24012124355735992</v>
      </c>
      <c r="L33" s="49"/>
      <c r="M33" s="50"/>
      <c r="N33" s="314">
        <f>分析係数表!I36</f>
        <v>0.2375179181177472</v>
      </c>
      <c r="O33" s="306">
        <f t="shared" si="8"/>
        <v>7.1811351641529928</v>
      </c>
      <c r="P33" s="312">
        <f>分析係数表!C36</f>
        <v>0.99118010215945485</v>
      </c>
      <c r="Q33" s="306">
        <f t="shared" si="12"/>
        <v>7.1177982856260167</v>
      </c>
      <c r="R33" s="306">
        <v>7.7820667047390133</v>
      </c>
      <c r="S33" s="307">
        <f t="shared" si="9"/>
        <v>11.876193425011932</v>
      </c>
      <c r="T33" s="312">
        <f>分析係数表!F36</f>
        <v>0.81306518983088305</v>
      </c>
      <c r="U33" s="309">
        <f t="shared" si="3"/>
        <v>9.6561194615756119</v>
      </c>
      <c r="V33" s="316">
        <f>分析係数表!D36</f>
        <v>1.5774342104513773E-2</v>
      </c>
      <c r="W33" s="297">
        <f t="shared" si="4"/>
        <v>0</v>
      </c>
      <c r="X33" s="312">
        <f>分析係数表!E36</f>
        <v>1.3229670821596217E-2</v>
      </c>
      <c r="Y33" s="298">
        <f t="shared" si="5"/>
        <v>0</v>
      </c>
    </row>
    <row r="34" spans="1:25">
      <c r="A34" s="278">
        <v>30</v>
      </c>
      <c r="B34" s="268" t="s">
        <v>94</v>
      </c>
      <c r="C34" s="283"/>
      <c r="D34" s="312">
        <f>投入係数表!AC34</f>
        <v>2.1534555286305761E-2</v>
      </c>
      <c r="E34" s="302">
        <f t="shared" si="7"/>
        <v>2.1534555286305759</v>
      </c>
      <c r="F34" s="312">
        <f>分析係数表!C37</f>
        <v>0.58105140483022077</v>
      </c>
      <c r="G34" s="302">
        <f t="shared" si="10"/>
        <v>1.2512683601502019</v>
      </c>
      <c r="H34" s="302">
        <v>1.5877119949099958</v>
      </c>
      <c r="I34" s="302">
        <f t="shared" si="11"/>
        <v>1.5877119949099958</v>
      </c>
      <c r="J34" s="312">
        <f>分析係数表!G37</f>
        <v>0.40235165952905672</v>
      </c>
      <c r="K34" s="304">
        <f t="shared" si="6"/>
        <v>0.63881855600622606</v>
      </c>
      <c r="L34" s="49"/>
      <c r="M34" s="50"/>
      <c r="N34" s="314">
        <f>分析係数表!I37</f>
        <v>4.2719417558337268E-2</v>
      </c>
      <c r="O34" s="306">
        <f t="shared" si="8"/>
        <v>1.2915821848363893</v>
      </c>
      <c r="P34" s="312">
        <f>分析係数表!C37</f>
        <v>0.58105140483022077</v>
      </c>
      <c r="Q34" s="306">
        <f t="shared" si="12"/>
        <v>0.75047564295286984</v>
      </c>
      <c r="R34" s="306">
        <v>1.0134110562885665</v>
      </c>
      <c r="S34" s="307">
        <f t="shared" si="9"/>
        <v>2.6011230511985621</v>
      </c>
      <c r="T34" s="312">
        <f>分析係数表!F37</f>
        <v>0.63403708963374472</v>
      </c>
      <c r="U34" s="309">
        <f t="shared" si="3"/>
        <v>1.6492084891611822</v>
      </c>
      <c r="V34" s="316">
        <f>分析係数表!D37</f>
        <v>7.9200513574427991E-2</v>
      </c>
      <c r="W34" s="297">
        <f t="shared" si="4"/>
        <v>0</v>
      </c>
      <c r="X34" s="312">
        <f>分析係数表!E37</f>
        <v>7.3600662533244779E-2</v>
      </c>
      <c r="Y34" s="298">
        <f t="shared" si="5"/>
        <v>0</v>
      </c>
    </row>
    <row r="35" spans="1:25">
      <c r="A35" s="278">
        <v>31</v>
      </c>
      <c r="B35" s="268" t="s">
        <v>95</v>
      </c>
      <c r="C35" s="283"/>
      <c r="D35" s="312">
        <f>投入係数表!AC35</f>
        <v>4.1316158893744341E-2</v>
      </c>
      <c r="E35" s="302">
        <f t="shared" si="7"/>
        <v>4.1316158893744337</v>
      </c>
      <c r="F35" s="312">
        <f>分析係数表!C38</f>
        <v>0.47456671407271833</v>
      </c>
      <c r="G35" s="302">
        <f t="shared" si="10"/>
        <v>1.9607273764310567</v>
      </c>
      <c r="H35" s="302">
        <v>2.4600888372288834</v>
      </c>
      <c r="I35" s="302">
        <f t="shared" si="11"/>
        <v>2.4600888372288834</v>
      </c>
      <c r="J35" s="312">
        <f>分析係数表!G38</f>
        <v>0.18003386475673192</v>
      </c>
      <c r="K35" s="304">
        <f t="shared" si="6"/>
        <v>0.44289930101121067</v>
      </c>
      <c r="L35" s="49"/>
      <c r="M35" s="50"/>
      <c r="N35" s="314">
        <f>分析係数表!I38</f>
        <v>5.150358926080905E-2</v>
      </c>
      <c r="O35" s="306">
        <f t="shared" si="8"/>
        <v>1.5571635136071573</v>
      </c>
      <c r="P35" s="312">
        <f>分析係数表!C38</f>
        <v>0.47456671407271833</v>
      </c>
      <c r="Q35" s="306">
        <f t="shared" si="12"/>
        <v>0.7389779719264773</v>
      </c>
      <c r="R35" s="306">
        <v>1.03252561301474</v>
      </c>
      <c r="S35" s="307">
        <f t="shared" si="9"/>
        <v>3.4926144502436234</v>
      </c>
      <c r="T35" s="312">
        <f>分析係数表!F38</f>
        <v>0.4997199825516766</v>
      </c>
      <c r="U35" s="309">
        <f t="shared" si="3"/>
        <v>1.745329232135477</v>
      </c>
      <c r="V35" s="316">
        <f>分析係数表!D38</f>
        <v>3.5590827435143364E-2</v>
      </c>
      <c r="W35" s="297">
        <f t="shared" si="4"/>
        <v>0</v>
      </c>
      <c r="X35" s="312">
        <f>分析係数表!E38</f>
        <v>3.1059891839156476E-2</v>
      </c>
      <c r="Y35" s="298">
        <f t="shared" si="5"/>
        <v>0</v>
      </c>
    </row>
    <row r="36" spans="1:25">
      <c r="A36" s="278">
        <v>32</v>
      </c>
      <c r="B36" s="268" t="s">
        <v>67</v>
      </c>
      <c r="C36" s="283"/>
      <c r="D36" s="312">
        <f>投入係数表!AC36</f>
        <v>0</v>
      </c>
      <c r="E36" s="302">
        <f t="shared" si="7"/>
        <v>0</v>
      </c>
      <c r="F36" s="312">
        <f>分析係数表!C39</f>
        <v>1</v>
      </c>
      <c r="G36" s="302">
        <f t="shared" si="10"/>
        <v>0</v>
      </c>
      <c r="H36" s="302">
        <v>3.4956366161647337E-2</v>
      </c>
      <c r="I36" s="302">
        <f t="shared" si="11"/>
        <v>3.4956366161647337E-2</v>
      </c>
      <c r="J36" s="312">
        <f>分析係数表!G39</f>
        <v>0.33345520667958617</v>
      </c>
      <c r="K36" s="304">
        <f t="shared" si="6"/>
        <v>1.1656382303199405E-2</v>
      </c>
      <c r="L36" s="49"/>
      <c r="M36" s="50"/>
      <c r="N36" s="314">
        <f>分析係数表!I39</f>
        <v>5.0851604954235139E-3</v>
      </c>
      <c r="O36" s="306">
        <f t="shared" si="8"/>
        <v>0.15374513694981273</v>
      </c>
      <c r="P36" s="312">
        <f>分析係数表!C39</f>
        <v>1</v>
      </c>
      <c r="Q36" s="306">
        <f t="shared" si="12"/>
        <v>0.15374513694981273</v>
      </c>
      <c r="R36" s="306">
        <v>0.1607074054160457</v>
      </c>
      <c r="S36" s="307">
        <f t="shared" si="9"/>
        <v>0.19566377157769305</v>
      </c>
      <c r="T36" s="312">
        <f>分析係数表!F39</f>
        <v>0.70859596344355691</v>
      </c>
      <c r="U36" s="309">
        <f t="shared" si="3"/>
        <v>0.13864655873209544</v>
      </c>
      <c r="V36" s="316">
        <f>分析係数表!D39</f>
        <v>4.8027598057070089E-2</v>
      </c>
      <c r="W36" s="297">
        <f t="shared" si="4"/>
        <v>0</v>
      </c>
      <c r="X36" s="312">
        <f>分析係数表!E39</f>
        <v>4.8027598057070089E-2</v>
      </c>
      <c r="Y36" s="298">
        <f t="shared" si="5"/>
        <v>0</v>
      </c>
    </row>
    <row r="37" spans="1:25">
      <c r="A37" s="278">
        <v>33</v>
      </c>
      <c r="B37" s="268" t="s">
        <v>96</v>
      </c>
      <c r="C37" s="283"/>
      <c r="D37" s="312">
        <f>投入係数表!AC37</f>
        <v>4.6052988951723965E-4</v>
      </c>
      <c r="E37" s="302">
        <f t="shared" si="7"/>
        <v>4.6052988951723967E-2</v>
      </c>
      <c r="F37" s="312">
        <f>分析係数表!C40</f>
        <v>0.78927678494152065</v>
      </c>
      <c r="G37" s="302">
        <f t="shared" si="10"/>
        <v>3.6348555056764063E-2</v>
      </c>
      <c r="H37" s="302">
        <v>7.1180719411306631E-2</v>
      </c>
      <c r="I37" s="302">
        <f t="shared" si="11"/>
        <v>7.1180719411306631E-2</v>
      </c>
      <c r="J37" s="312">
        <f>分析係数表!G40</f>
        <v>0.52314226927728547</v>
      </c>
      <c r="K37" s="304">
        <f t="shared" si="6"/>
        <v>3.7237643081620676E-2</v>
      </c>
      <c r="L37" s="49"/>
      <c r="M37" s="50"/>
      <c r="N37" s="314">
        <f>分析係数表!I40</f>
        <v>3.428475595158087E-2</v>
      </c>
      <c r="O37" s="306">
        <f t="shared" si="8"/>
        <v>1.0365679714161522</v>
      </c>
      <c r="P37" s="312">
        <f>分析係数表!C40</f>
        <v>0.78927678494152065</v>
      </c>
      <c r="Q37" s="306">
        <f t="shared" si="12"/>
        <v>0.81813903585269465</v>
      </c>
      <c r="R37" s="306">
        <v>0.83508362979855777</v>
      </c>
      <c r="S37" s="307">
        <f t="shared" si="9"/>
        <v>0.90626434920986443</v>
      </c>
      <c r="T37" s="312">
        <f>分析係数表!F40</f>
        <v>0.70623799726049996</v>
      </c>
      <c r="U37" s="309">
        <f t="shared" si="3"/>
        <v>0.64003831897456498</v>
      </c>
      <c r="V37" s="316">
        <f>分析係数表!D40</f>
        <v>9.0697433955161888E-2</v>
      </c>
      <c r="W37" s="297">
        <f t="shared" si="4"/>
        <v>0</v>
      </c>
      <c r="X37" s="312">
        <f>分析係数表!E40</f>
        <v>9.0562666353757981E-2</v>
      </c>
      <c r="Y37" s="298">
        <f t="shared" si="5"/>
        <v>0</v>
      </c>
    </row>
    <row r="38" spans="1:25">
      <c r="A38" s="278">
        <v>34</v>
      </c>
      <c r="B38" s="268" t="s">
        <v>97</v>
      </c>
      <c r="C38" s="283"/>
      <c r="D38" s="312">
        <f>投入係数表!AC38</f>
        <v>2.0156723650977105E-5</v>
      </c>
      <c r="E38" s="302">
        <f t="shared" si="7"/>
        <v>2.0156723650977103E-3</v>
      </c>
      <c r="F38" s="312">
        <f>分析係数表!C41</f>
        <v>0.99594790611943085</v>
      </c>
      <c r="G38" s="302">
        <f t="shared" si="10"/>
        <v>2.0075046714418654E-3</v>
      </c>
      <c r="H38" s="302">
        <v>5.6432640584744903E-3</v>
      </c>
      <c r="I38" s="302">
        <f t="shared" si="11"/>
        <v>5.6432640584744903E-3</v>
      </c>
      <c r="J38" s="312">
        <f>分析係数表!G41</f>
        <v>0.50896339569449323</v>
      </c>
      <c r="K38" s="304">
        <f t="shared" si="6"/>
        <v>2.8722148380018638E-3</v>
      </c>
      <c r="L38" s="49"/>
      <c r="M38" s="50"/>
      <c r="N38" s="314">
        <f>分析係数表!I41</f>
        <v>5.504775199299148E-2</v>
      </c>
      <c r="O38" s="306">
        <f t="shared" si="8"/>
        <v>1.6643180046251302</v>
      </c>
      <c r="P38" s="312">
        <f>分析係数表!C41</f>
        <v>0.99594790611943085</v>
      </c>
      <c r="Q38" s="306">
        <f t="shared" si="12"/>
        <v>1.6575740318232677</v>
      </c>
      <c r="R38" s="306">
        <v>1.6847090311018915</v>
      </c>
      <c r="S38" s="307">
        <f t="shared" si="9"/>
        <v>1.690352295160366</v>
      </c>
      <c r="T38" s="312">
        <f>分析係数表!F41</f>
        <v>0.58132099287543681</v>
      </c>
      <c r="U38" s="309">
        <f t="shared" si="3"/>
        <v>0.98263727453189742</v>
      </c>
      <c r="V38" s="316">
        <f>分析係数表!D41</f>
        <v>0.12149342216939719</v>
      </c>
      <c r="W38" s="297">
        <f t="shared" si="4"/>
        <v>0</v>
      </c>
      <c r="X38" s="312">
        <f>分析係数表!E41</f>
        <v>0.11755967401821014</v>
      </c>
      <c r="Y38" s="298">
        <f t="shared" si="5"/>
        <v>0</v>
      </c>
    </row>
    <row r="39" spans="1:25">
      <c r="A39" s="278">
        <v>35</v>
      </c>
      <c r="B39" s="268" t="s">
        <v>3</v>
      </c>
      <c r="C39" s="283"/>
      <c r="D39" s="312">
        <f>投入係数表!AC39</f>
        <v>6.1665908796633352E-4</v>
      </c>
      <c r="E39" s="302">
        <f>$C$31*D39</f>
        <v>6.1665908796633355E-2</v>
      </c>
      <c r="F39" s="312">
        <f>分析係数表!C42</f>
        <v>0.9655414908579466</v>
      </c>
      <c r="G39" s="302">
        <f>E39*F39</f>
        <v>5.9540993514611534E-2</v>
      </c>
      <c r="H39" s="302">
        <v>9.8195678926751295E-2</v>
      </c>
      <c r="I39" s="302">
        <f>C39+H39</f>
        <v>9.8195678926751295E-2</v>
      </c>
      <c r="J39" s="312">
        <f>分析係数表!G42</f>
        <v>0.53299358903562055</v>
      </c>
      <c r="K39" s="304">
        <f>I39*J39</f>
        <v>5.2337667338958622E-2</v>
      </c>
      <c r="L39" s="49"/>
      <c r="M39" s="50"/>
      <c r="N39" s="314">
        <f>分析係数表!I42</f>
        <v>1.3420289237220641E-2</v>
      </c>
      <c r="O39" s="306">
        <f t="shared" si="8"/>
        <v>0.40575006600863328</v>
      </c>
      <c r="P39" s="312">
        <f>分析係数表!C42</f>
        <v>0.9655414908579466</v>
      </c>
      <c r="Q39" s="306">
        <f>O39*P39</f>
        <v>0.39176852364968601</v>
      </c>
      <c r="R39" s="306">
        <v>0.42101530766804868</v>
      </c>
      <c r="S39" s="307">
        <f>I39+R39</f>
        <v>0.51921098659480003</v>
      </c>
      <c r="T39" s="312">
        <f>分析係数表!F42</f>
        <v>0.58706867988829459</v>
      </c>
      <c r="U39" s="309">
        <f>S39*T39</f>
        <v>0.30481250848370828</v>
      </c>
      <c r="V39" s="316">
        <f>分析係数表!D42</f>
        <v>0.12536880137580664</v>
      </c>
      <c r="W39" s="297">
        <f>ROUND(S39*V39,0)</f>
        <v>0</v>
      </c>
      <c r="X39" s="312">
        <f>分析係数表!E42</f>
        <v>0.11770088827882173</v>
      </c>
      <c r="Y39" s="298">
        <f>ROUND(S39*X39,0)</f>
        <v>0</v>
      </c>
    </row>
    <row r="40" spans="1:25">
      <c r="A40" s="278">
        <v>36</v>
      </c>
      <c r="B40" s="268" t="s">
        <v>98</v>
      </c>
      <c r="C40" s="283"/>
      <c r="D40" s="312">
        <f>投入係数表!AC40</f>
        <v>9.3504991180579311E-2</v>
      </c>
      <c r="E40" s="302">
        <f>$C$31*D40</f>
        <v>9.3504991180579307</v>
      </c>
      <c r="F40" s="312">
        <f>分析係数表!C43</f>
        <v>0.68354347123018677</v>
      </c>
      <c r="G40" s="302">
        <f>E40*F40</f>
        <v>6.3914726248921179</v>
      </c>
      <c r="H40" s="302">
        <v>8.2612081744642403</v>
      </c>
      <c r="I40" s="302">
        <f>C40+H40</f>
        <v>8.2612081744642403</v>
      </c>
      <c r="J40" s="312">
        <f>分析係数表!G43</f>
        <v>0.37257380440005849</v>
      </c>
      <c r="K40" s="304">
        <f>I40*J40</f>
        <v>3.0779097585010042</v>
      </c>
      <c r="L40" s="49"/>
      <c r="M40" s="50"/>
      <c r="N40" s="314">
        <f>分析係数表!I43</f>
        <v>1.4147055315786071E-2</v>
      </c>
      <c r="O40" s="306">
        <f t="shared" si="8"/>
        <v>0.42772316801398397</v>
      </c>
      <c r="P40" s="312">
        <f>分析係数表!C43</f>
        <v>0.68354347123018677</v>
      </c>
      <c r="Q40" s="306">
        <f>O40*P40</f>
        <v>0.29236737898985099</v>
      </c>
      <c r="R40" s="306">
        <v>1.3827336510229362</v>
      </c>
      <c r="S40" s="307">
        <f>I40+R40</f>
        <v>9.6439418254871772</v>
      </c>
      <c r="T40" s="312">
        <f>分析係数表!F43</f>
        <v>0.62240825035949521</v>
      </c>
      <c r="U40" s="309">
        <f>S40*T40</f>
        <v>6.0024689581702306</v>
      </c>
      <c r="V40" s="316">
        <f>分析係数表!D43</f>
        <v>0.13048156468325811</v>
      </c>
      <c r="W40" s="297">
        <f>ROUND(S40*V40,0)</f>
        <v>1</v>
      </c>
      <c r="X40" s="312">
        <f>分析係数表!E43</f>
        <v>0.11291103502841897</v>
      </c>
      <c r="Y40" s="298">
        <f>ROUND(S40*X40,0)</f>
        <v>1</v>
      </c>
    </row>
    <row r="41" spans="1:25">
      <c r="A41" s="278">
        <v>37</v>
      </c>
      <c r="B41" s="268" t="s">
        <v>99</v>
      </c>
      <c r="C41" s="283"/>
      <c r="D41" s="312">
        <f>投入係数表!AC41</f>
        <v>6.5526433834871332E-4</v>
      </c>
      <c r="E41" s="302">
        <f>$C$31*D41</f>
        <v>6.5526433834871334E-2</v>
      </c>
      <c r="F41" s="312">
        <f>分析係数表!C44</f>
        <v>0.55987382763194615</v>
      </c>
      <c r="G41" s="302">
        <f>E41*F41</f>
        <v>3.6686535322200876E-2</v>
      </c>
      <c r="H41" s="302">
        <v>5.7332090852273671E-2</v>
      </c>
      <c r="I41" s="302">
        <f>C41+H41</f>
        <v>5.7332090852273671E-2</v>
      </c>
      <c r="J41" s="312">
        <f>分析係数表!G44</f>
        <v>0.32381925449611038</v>
      </c>
      <c r="K41" s="304">
        <f>I41*J41</f>
        <v>1.856523491848653E-2</v>
      </c>
      <c r="L41" s="49"/>
      <c r="M41" s="50"/>
      <c r="N41" s="314">
        <f>分析係数表!I44</f>
        <v>0.11509284654657072</v>
      </c>
      <c r="O41" s="306">
        <f t="shared" si="8"/>
        <v>3.4797260519449118</v>
      </c>
      <c r="P41" s="312">
        <f>分析係数表!C44</f>
        <v>0.55987382763194615</v>
      </c>
      <c r="Q41" s="306">
        <f>O41*P41</f>
        <v>1.948207543812998</v>
      </c>
      <c r="R41" s="306">
        <v>2.0005963323572398</v>
      </c>
      <c r="S41" s="307">
        <f>I41+R41</f>
        <v>2.0579284232095136</v>
      </c>
      <c r="T41" s="312">
        <f>分析係数表!F44</f>
        <v>0.5344179716450459</v>
      </c>
      <c r="U41" s="309">
        <f>S41*T41</f>
        <v>1.0997939337223159</v>
      </c>
      <c r="V41" s="316">
        <f>分析係数表!D44</f>
        <v>0.19836337849438287</v>
      </c>
      <c r="W41" s="297">
        <f>ROUND(S41*V41,0)</f>
        <v>0</v>
      </c>
      <c r="X41" s="312">
        <f>分析係数表!E44</f>
        <v>0.16230318686650563</v>
      </c>
      <c r="Y41" s="298">
        <f>ROUND(S41*X41,0)</f>
        <v>0</v>
      </c>
    </row>
    <row r="42" spans="1:25">
      <c r="A42" s="278">
        <v>38</v>
      </c>
      <c r="B42" s="268" t="s">
        <v>4</v>
      </c>
      <c r="C42" s="283"/>
      <c r="D42" s="312">
        <f>投入係数表!AC42</f>
        <v>2.0204553164725188E-3</v>
      </c>
      <c r="E42" s="302">
        <f>$C$31*D42</f>
        <v>0.20204553164725186</v>
      </c>
      <c r="F42" s="312">
        <f>分析係数表!C45</f>
        <v>1</v>
      </c>
      <c r="G42" s="302">
        <f>E42*F42</f>
        <v>0.20204553164725186</v>
      </c>
      <c r="H42" s="302">
        <v>0.23684725099105386</v>
      </c>
      <c r="I42" s="302">
        <f>C42+H42</f>
        <v>0.23684725099105386</v>
      </c>
      <c r="J42" s="312">
        <f>分析係数表!G45</f>
        <v>0</v>
      </c>
      <c r="K42" s="304">
        <f>I42*J42</f>
        <v>0</v>
      </c>
      <c r="L42" s="49"/>
      <c r="M42" s="50"/>
      <c r="N42" s="314">
        <f>分析係数表!I45</f>
        <v>0</v>
      </c>
      <c r="O42" s="306">
        <f t="shared" si="8"/>
        <v>0</v>
      </c>
      <c r="P42" s="312">
        <f>分析係数表!C45</f>
        <v>1</v>
      </c>
      <c r="Q42" s="306">
        <f>O42*P42</f>
        <v>0</v>
      </c>
      <c r="R42" s="306">
        <v>3.4154944336223812E-2</v>
      </c>
      <c r="S42" s="307">
        <f>I42+R42</f>
        <v>0.27100219532727765</v>
      </c>
      <c r="T42" s="312">
        <f>分析係数表!F45</f>
        <v>0</v>
      </c>
      <c r="U42" s="309">
        <f>S42*T42</f>
        <v>0</v>
      </c>
      <c r="V42" s="316">
        <f>分析係数表!D45</f>
        <v>0</v>
      </c>
      <c r="W42" s="297">
        <f>ROUND(S42*V42,0)</f>
        <v>0</v>
      </c>
      <c r="X42" s="312">
        <f>分析係数表!E45</f>
        <v>0</v>
      </c>
      <c r="Y42" s="298">
        <f>ROUND(S42*X42,0)</f>
        <v>0</v>
      </c>
    </row>
    <row r="43" spans="1:25">
      <c r="A43" s="278">
        <v>39</v>
      </c>
      <c r="B43" s="268" t="s">
        <v>5</v>
      </c>
      <c r="C43" s="283"/>
      <c r="D43" s="312">
        <f>投入係数表!AC43</f>
        <v>4.266392626328849E-3</v>
      </c>
      <c r="E43" s="302">
        <f>$C$31*D43</f>
        <v>0.42663926263288487</v>
      </c>
      <c r="F43" s="312">
        <f>分析係数表!C46</f>
        <v>0.63561708735819755</v>
      </c>
      <c r="G43" s="302">
        <f>E43*F43</f>
        <v>0.27117920546736335</v>
      </c>
      <c r="H43" s="302">
        <v>0.34441026862881102</v>
      </c>
      <c r="I43" s="302">
        <f>C43+H43</f>
        <v>0.34441026862881102</v>
      </c>
      <c r="J43" s="312">
        <f>分析係数表!G46</f>
        <v>7.4261727822867345E-3</v>
      </c>
      <c r="K43" s="304">
        <f>I43*J43</f>
        <v>2.557650162831339E-3</v>
      </c>
      <c r="L43" s="49"/>
      <c r="M43" s="50"/>
      <c r="N43" s="314">
        <f>分析係数表!I46</f>
        <v>7.1346566917706757E-6</v>
      </c>
      <c r="O43" s="306">
        <f t="shared" si="8"/>
        <v>2.1570976395993263E-4</v>
      </c>
      <c r="P43" s="312">
        <f>分析係数表!C46</f>
        <v>0.63561708735819755</v>
      </c>
      <c r="Q43" s="306">
        <f>O43*P43</f>
        <v>1.3710881188293668E-4</v>
      </c>
      <c r="R43" s="306">
        <v>6.8596282051537769E-2</v>
      </c>
      <c r="S43" s="307">
        <f>I43+R43</f>
        <v>0.41300655068034881</v>
      </c>
      <c r="T43" s="312">
        <f>分析係数表!F46</f>
        <v>0.64740426293918441</v>
      </c>
      <c r="U43" s="309">
        <f>S43*T43</f>
        <v>0.26738220153226611</v>
      </c>
      <c r="V43" s="316">
        <f>分析係数表!D46</f>
        <v>3.6867524451068895E-3</v>
      </c>
      <c r="W43" s="297">
        <f>ROUND(S43*V43,0)</f>
        <v>0</v>
      </c>
      <c r="X43" s="312">
        <f>分析係数表!E46</f>
        <v>3.6024838177901608E-3</v>
      </c>
      <c r="Y43" s="298">
        <f>ROUND(S43*X43,0)</f>
        <v>0</v>
      </c>
    </row>
    <row r="44" spans="1:25">
      <c r="A44" s="279">
        <v>40</v>
      </c>
      <c r="B44" s="276" t="s">
        <v>298</v>
      </c>
      <c r="C44" s="289">
        <f>SUM(C5:C43)</f>
        <v>100</v>
      </c>
      <c r="D44" s="313">
        <f>投入係数表!AC44</f>
        <v>0.30591893649026347</v>
      </c>
      <c r="E44" s="303">
        <f>SUM(E5:E43)</f>
        <v>30.591893649026346</v>
      </c>
      <c r="F44" s="313">
        <f>分析係数表!C47</f>
        <v>0.59941121331825653</v>
      </c>
      <c r="G44" s="303">
        <f>SUM(G5:G43)</f>
        <v>20.024965146424822</v>
      </c>
      <c r="H44" s="303">
        <f>SUM(H5:H43)</f>
        <v>25.608787366523526</v>
      </c>
      <c r="I44" s="303">
        <f>SUM(I5:I43)</f>
        <v>125.60878736652353</v>
      </c>
      <c r="J44" s="313">
        <f>分析係数表!G47</f>
        <v>0.26745444124294698</v>
      </c>
      <c r="K44" s="305">
        <f>SUM(K5:K43)</f>
        <v>49.973681958353026</v>
      </c>
      <c r="L44" s="318">
        <f>'データ入力（最終需要額等）'!$H$32</f>
        <v>0.60499999999999998</v>
      </c>
      <c r="M44" s="303">
        <f>K44*L44</f>
        <v>30.234077584803579</v>
      </c>
      <c r="N44" s="315">
        <f>分析係数表!I47</f>
        <v>1</v>
      </c>
      <c r="O44" s="303">
        <f>SUM(O5:O43)</f>
        <v>30.234077584803579</v>
      </c>
      <c r="P44" s="313">
        <f>分析係数表!C47</f>
        <v>0.59941121331825653</v>
      </c>
      <c r="Q44" s="303">
        <f>SUM(Q5:Q43)</f>
        <v>18.80726506100919</v>
      </c>
      <c r="R44" s="303">
        <f>SUM(R5:R43)</f>
        <v>23.499002255492268</v>
      </c>
      <c r="S44" s="308">
        <f>SUM(S5:S43)</f>
        <v>149.10778962201579</v>
      </c>
      <c r="T44" s="313">
        <f>分析係数表!F47</f>
        <v>0.52032812004185636</v>
      </c>
      <c r="U44" s="310">
        <f>SUM(U5:U43)</f>
        <v>98.02057813049683</v>
      </c>
      <c r="V44" s="317">
        <f>分析係数表!D47</f>
        <v>6.7043132898265148E-2</v>
      </c>
      <c r="W44" s="300">
        <f>SUM(W5:W43)</f>
        <v>17</v>
      </c>
      <c r="X44" s="313">
        <f>分析係数表!E47</f>
        <v>6.0489972943054145E-2</v>
      </c>
      <c r="Y44" s="301">
        <f>SUM(Y5:Y43)</f>
        <v>16</v>
      </c>
    </row>
    <row r="45" spans="1:25">
      <c r="B45" s="292" t="s">
        <v>299</v>
      </c>
      <c r="C45" s="104" t="s">
        <v>300</v>
      </c>
      <c r="D45" s="104" t="s">
        <v>301</v>
      </c>
      <c r="E45" s="104"/>
      <c r="F45" s="104" t="s">
        <v>131</v>
      </c>
      <c r="G45" s="104"/>
      <c r="H45" s="104" t="s">
        <v>302</v>
      </c>
      <c r="I45" s="104"/>
      <c r="J45" s="104" t="s">
        <v>131</v>
      </c>
      <c r="K45" s="104"/>
      <c r="L45" s="104" t="s">
        <v>300</v>
      </c>
      <c r="M45" s="104"/>
      <c r="N45" s="104" t="s">
        <v>131</v>
      </c>
      <c r="O45" s="104"/>
      <c r="P45" s="104" t="s">
        <v>131</v>
      </c>
      <c r="Q45" s="104"/>
      <c r="R45" s="104"/>
      <c r="S45" s="104" t="s">
        <v>302</v>
      </c>
      <c r="T45" s="104" t="s">
        <v>131</v>
      </c>
      <c r="U45" s="104"/>
      <c r="V45" s="104" t="s">
        <v>131</v>
      </c>
      <c r="W45" s="104"/>
      <c r="X45" s="104" t="s">
        <v>131</v>
      </c>
      <c r="Y45" s="293"/>
    </row>
    <row r="46" spans="1:25">
      <c r="B46" s="83" t="s">
        <v>303</v>
      </c>
    </row>
  </sheetData>
  <phoneticPr fontId="3"/>
  <pageMargins left="0.78740157480314965" right="0" top="0.82677165354330717" bottom="0.78740157480314965" header="0.51181102362204722" footer="0.51181102362204722"/>
  <pageSetup paperSize="9" scale="80" orientation="portrait" r:id="rId1"/>
  <headerFooter alignWithMargins="0">
    <oddFooter>&amp;C&amp;"Fj丸ゴシック体-L,標準"&amp;12- 43 -</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31BDBE-9E3C-4673-B47A-074D5F164B59}">
  <dimension ref="A1:Y46"/>
  <sheetViews>
    <sheetView showGridLines="0"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8.1640625" defaultRowHeight="11"/>
  <cols>
    <col min="1" max="1" width="2.75" style="83" customWidth="1"/>
    <col min="2" max="2" width="17.5" style="83" customWidth="1"/>
    <col min="3" max="3" width="8.58203125" style="83" customWidth="1"/>
    <col min="4" max="4" width="8.1640625" style="83" customWidth="1"/>
    <col min="5" max="5" width="8.25" style="83" bestFit="1" customWidth="1"/>
    <col min="6" max="16384" width="8.1640625" style="83"/>
  </cols>
  <sheetData>
    <row r="1" spans="1:25" ht="13">
      <c r="B1" s="284" t="s">
        <v>257</v>
      </c>
      <c r="F1" s="285"/>
      <c r="G1" s="83" t="s">
        <v>374</v>
      </c>
    </row>
    <row r="2" spans="1:25">
      <c r="B2" s="83" t="s">
        <v>353</v>
      </c>
      <c r="S2" s="83" t="s">
        <v>259</v>
      </c>
      <c r="U2" s="286" t="s">
        <v>245</v>
      </c>
      <c r="W2" s="83" t="s">
        <v>233</v>
      </c>
      <c r="Y2" s="83" t="s">
        <v>260</v>
      </c>
    </row>
    <row r="3" spans="1:25" ht="44">
      <c r="B3" s="39"/>
      <c r="C3" s="40" t="s">
        <v>261</v>
      </c>
      <c r="D3" s="40" t="s">
        <v>354</v>
      </c>
      <c r="E3" s="40" t="s">
        <v>263</v>
      </c>
      <c r="F3" s="40" t="s">
        <v>264</v>
      </c>
      <c r="G3" s="40" t="s">
        <v>265</v>
      </c>
      <c r="H3" s="40" t="s">
        <v>266</v>
      </c>
      <c r="I3" s="40" t="s">
        <v>267</v>
      </c>
      <c r="J3" s="40" t="s">
        <v>268</v>
      </c>
      <c r="K3" s="41" t="s">
        <v>269</v>
      </c>
      <c r="L3" s="40" t="s">
        <v>402</v>
      </c>
      <c r="M3" s="40" t="s">
        <v>270</v>
      </c>
      <c r="N3" s="40" t="s">
        <v>186</v>
      </c>
      <c r="O3" s="40" t="s">
        <v>270</v>
      </c>
      <c r="P3" s="40" t="s">
        <v>264</v>
      </c>
      <c r="Q3" s="40" t="s">
        <v>271</v>
      </c>
      <c r="R3" s="40" t="s">
        <v>272</v>
      </c>
      <c r="S3" s="42" t="s">
        <v>273</v>
      </c>
      <c r="T3" s="40" t="s">
        <v>403</v>
      </c>
      <c r="U3" s="43" t="s">
        <v>245</v>
      </c>
      <c r="V3" s="44" t="s">
        <v>274</v>
      </c>
      <c r="W3" s="42" t="s">
        <v>275</v>
      </c>
      <c r="X3" s="40" t="s">
        <v>276</v>
      </c>
      <c r="Y3" s="43" t="s">
        <v>277</v>
      </c>
    </row>
    <row r="4" spans="1:25" ht="19">
      <c r="B4" s="45"/>
      <c r="C4" s="46" t="s">
        <v>197</v>
      </c>
      <c r="D4" s="46" t="s">
        <v>198</v>
      </c>
      <c r="E4" s="46" t="s">
        <v>278</v>
      </c>
      <c r="F4" s="46" t="s">
        <v>200</v>
      </c>
      <c r="G4" s="46" t="s">
        <v>279</v>
      </c>
      <c r="H4" s="46" t="s">
        <v>280</v>
      </c>
      <c r="I4" s="46" t="s">
        <v>281</v>
      </c>
      <c r="J4" s="46" t="s">
        <v>282</v>
      </c>
      <c r="K4" s="47" t="s">
        <v>283</v>
      </c>
      <c r="L4" s="46" t="s">
        <v>284</v>
      </c>
      <c r="M4" s="46" t="s">
        <v>285</v>
      </c>
      <c r="N4" s="46" t="s">
        <v>286</v>
      </c>
      <c r="O4" s="46" t="s">
        <v>287</v>
      </c>
      <c r="P4" s="46" t="s">
        <v>288</v>
      </c>
      <c r="Q4" s="46" t="s">
        <v>289</v>
      </c>
      <c r="R4" s="46" t="s">
        <v>290</v>
      </c>
      <c r="S4" s="46" t="s">
        <v>291</v>
      </c>
      <c r="T4" s="48" t="s">
        <v>292</v>
      </c>
      <c r="U4" s="47" t="s">
        <v>293</v>
      </c>
      <c r="V4" s="46" t="s">
        <v>294</v>
      </c>
      <c r="W4" s="46" t="s">
        <v>295</v>
      </c>
      <c r="X4" s="46" t="s">
        <v>296</v>
      </c>
      <c r="Y4" s="47" t="s">
        <v>297</v>
      </c>
    </row>
    <row r="5" spans="1:25">
      <c r="A5" s="277">
        <v>1</v>
      </c>
      <c r="B5" s="268" t="s">
        <v>73</v>
      </c>
      <c r="C5" s="283"/>
      <c r="D5" s="312">
        <f>投入係数表!AD5</f>
        <v>0</v>
      </c>
      <c r="E5" s="302">
        <f>$C$32*D5</f>
        <v>0</v>
      </c>
      <c r="F5" s="312">
        <f>分析係数表!C8</f>
        <v>0.17333290637377241</v>
      </c>
      <c r="G5" s="302">
        <f>E5*F5</f>
        <v>0</v>
      </c>
      <c r="H5" s="302">
        <f t="array" ref="H5:H43">MMULT(逆行列係数表!C5:AO43,G5:G43)</f>
        <v>1.1875510562622596E-3</v>
      </c>
      <c r="I5" s="302">
        <f>C5+H5</f>
        <v>1.1875510562622596E-3</v>
      </c>
      <c r="J5" s="312">
        <f>分析係数表!G8</f>
        <v>0.15155149614048036</v>
      </c>
      <c r="K5" s="304">
        <f>I5*J5</f>
        <v>1.7997513931975321E-4</v>
      </c>
      <c r="L5" s="49" t="s">
        <v>132</v>
      </c>
      <c r="M5" s="50" t="s">
        <v>132</v>
      </c>
      <c r="N5" s="314">
        <f>分析係数表!I8</f>
        <v>1.1299182227411633E-2</v>
      </c>
      <c r="O5" s="306">
        <f>$M$44*N5</f>
        <v>0.26904666974497171</v>
      </c>
      <c r="P5" s="312">
        <f>分析係数表!C8</f>
        <v>0.17333290637377241</v>
      </c>
      <c r="Q5" s="306">
        <f>O5*P5</f>
        <v>4.6634641217080448E-2</v>
      </c>
      <c r="R5" s="306">
        <f t="array" ref="R5:R43">MMULT(逆行列係数表!C5:AO43,Q5:Q43)</f>
        <v>7.0540850964625729E-2</v>
      </c>
      <c r="S5" s="307">
        <f>I5+R5</f>
        <v>7.1728402020887982E-2</v>
      </c>
      <c r="T5" s="312">
        <f>分析係数表!F8</f>
        <v>0.42721038226158625</v>
      </c>
      <c r="U5" s="309">
        <f t="shared" ref="U5:U38" si="0">S5*T5</f>
        <v>3.0643118046356291E-2</v>
      </c>
      <c r="V5" s="316">
        <f>分析係数表!D8</f>
        <v>0.32298797552049696</v>
      </c>
      <c r="W5" s="297">
        <f>ROUND(S5*V5,0)</f>
        <v>0</v>
      </c>
      <c r="X5" s="312">
        <f>分析係数表!E8</f>
        <v>0.12265584155979949</v>
      </c>
      <c r="Y5" s="298">
        <f t="shared" ref="Y5:Y38" si="1">ROUND(S5*X5,0)</f>
        <v>0</v>
      </c>
    </row>
    <row r="6" spans="1:25">
      <c r="A6" s="278">
        <v>2</v>
      </c>
      <c r="B6" s="268" t="s">
        <v>74</v>
      </c>
      <c r="C6" s="283"/>
      <c r="D6" s="312">
        <f>投入係数表!AD6</f>
        <v>0</v>
      </c>
      <c r="E6" s="302">
        <f>$C$32*D6</f>
        <v>0</v>
      </c>
      <c r="F6" s="312">
        <f>分析係数表!C9</f>
        <v>0.39351462480142041</v>
      </c>
      <c r="G6" s="302">
        <f>E6*F6</f>
        <v>0</v>
      </c>
      <c r="H6" s="302">
        <v>2.3027445154802264E-3</v>
      </c>
      <c r="I6" s="302">
        <f>C6+H6</f>
        <v>2.3027445154802264E-3</v>
      </c>
      <c r="J6" s="312">
        <f>分析係数表!G9</f>
        <v>0.22817522849038765</v>
      </c>
      <c r="K6" s="304">
        <f>I6*J6</f>
        <v>5.2542925597468763E-4</v>
      </c>
      <c r="L6" s="49"/>
      <c r="M6" s="50"/>
      <c r="N6" s="314">
        <f>分析係数表!I9</f>
        <v>5.0911500837573466E-4</v>
      </c>
      <c r="O6" s="306">
        <f>$M$44*N6</f>
        <v>1.2122620448440417E-2</v>
      </c>
      <c r="P6" s="312">
        <f>分析係数表!C9</f>
        <v>0.39351462480142041</v>
      </c>
      <c r="Q6" s="306">
        <f>O6*P6</f>
        <v>4.7704284373780576E-3</v>
      </c>
      <c r="R6" s="306">
        <v>6.5680176923197638E-3</v>
      </c>
      <c r="S6" s="307">
        <f>I6+R6</f>
        <v>8.8707622077999898E-3</v>
      </c>
      <c r="T6" s="312">
        <f>分析係数表!F9</f>
        <v>0.63987813845992225</v>
      </c>
      <c r="U6" s="309">
        <f t="shared" si="0"/>
        <v>5.6762068082476871E-3</v>
      </c>
      <c r="V6" s="316">
        <f>分析係数表!D9</f>
        <v>0.29572434079210003</v>
      </c>
      <c r="W6" s="297">
        <f t="shared" ref="W6:W38" si="2">ROUND(S6*V6,0)</f>
        <v>0</v>
      </c>
      <c r="X6" s="312">
        <f>分析係数表!E9</f>
        <v>0.26862065342998215</v>
      </c>
      <c r="Y6" s="298">
        <f t="shared" si="1"/>
        <v>0</v>
      </c>
    </row>
    <row r="7" spans="1:25">
      <c r="A7" s="278">
        <v>3</v>
      </c>
      <c r="B7" s="268" t="s">
        <v>75</v>
      </c>
      <c r="C7" s="283"/>
      <c r="D7" s="312">
        <f>投入係数表!AD7</f>
        <v>0</v>
      </c>
      <c r="E7" s="302">
        <f>$C$32*D7</f>
        <v>0</v>
      </c>
      <c r="F7" s="312">
        <f>分析係数表!C10</f>
        <v>0.12671464860287895</v>
      </c>
      <c r="G7" s="302">
        <f>E7*F7</f>
        <v>0</v>
      </c>
      <c r="H7" s="302">
        <v>2.1788190373589204E-4</v>
      </c>
      <c r="I7" s="302">
        <f>C7+H7</f>
        <v>2.1788190373589204E-4</v>
      </c>
      <c r="J7" s="312">
        <f>分析係数表!G10</f>
        <v>0.17153349174243465</v>
      </c>
      <c r="K7" s="304">
        <f>I7*J7</f>
        <v>3.737404373530658E-5</v>
      </c>
      <c r="L7" s="49"/>
      <c r="M7" s="50"/>
      <c r="N7" s="314">
        <f>分析係数表!I10</f>
        <v>1.1608350684055029E-3</v>
      </c>
      <c r="O7" s="306">
        <f>$M$44*N7</f>
        <v>2.7640833025950908E-2</v>
      </c>
      <c r="P7" s="312">
        <f>分析係数表!C10</f>
        <v>0.12671464860287895</v>
      </c>
      <c r="Q7" s="306">
        <f>O7*P7</f>
        <v>3.5024984439742208E-3</v>
      </c>
      <c r="R7" s="306">
        <v>5.3512107327926385E-3</v>
      </c>
      <c r="S7" s="307">
        <f>I7+R7</f>
        <v>5.5690926365285307E-3</v>
      </c>
      <c r="T7" s="312">
        <f>分析係数表!F10</f>
        <v>0.47381340455197063</v>
      </c>
      <c r="U7" s="309">
        <f t="shared" si="0"/>
        <v>2.6387107423788934E-3</v>
      </c>
      <c r="V7" s="316">
        <f>分析係数表!D10</f>
        <v>9.5045460793747427E-2</v>
      </c>
      <c r="W7" s="297">
        <f t="shared" si="2"/>
        <v>0</v>
      </c>
      <c r="X7" s="312">
        <f>分析係数表!E10</f>
        <v>4.2279520059697977E-2</v>
      </c>
      <c r="Y7" s="298">
        <f t="shared" si="1"/>
        <v>0</v>
      </c>
    </row>
    <row r="8" spans="1:25">
      <c r="A8" s="278">
        <v>4</v>
      </c>
      <c r="B8" s="268" t="s">
        <v>76</v>
      </c>
      <c r="C8" s="283"/>
      <c r="D8" s="312">
        <f>投入係数表!AD8</f>
        <v>8.4144415377223621E-7</v>
      </c>
      <c r="E8" s="302">
        <f t="shared" ref="E8:E38" si="3">$C$32*D8</f>
        <v>8.4144415377223624E-5</v>
      </c>
      <c r="F8" s="312">
        <f>分析係数表!C11</f>
        <v>9.348517078458185E-3</v>
      </c>
      <c r="G8" s="302">
        <f>E8*F8</f>
        <v>7.8662550421085455E-7</v>
      </c>
      <c r="H8" s="302">
        <v>2.5581097162431284E-3</v>
      </c>
      <c r="I8" s="302">
        <f>C8+H8</f>
        <v>2.5581097162431284E-3</v>
      </c>
      <c r="J8" s="312">
        <f>分析係数表!G11</f>
        <v>0.2579516055394917</v>
      </c>
      <c r="K8" s="304">
        <f>I8*J8</f>
        <v>6.598685084510885E-4</v>
      </c>
      <c r="L8" s="49"/>
      <c r="M8" s="50"/>
      <c r="N8" s="314">
        <f>分析係数表!I11</f>
        <v>-1.9466162084954558E-5</v>
      </c>
      <c r="O8" s="306">
        <f>$M$44*N8</f>
        <v>-4.6351195832272174E-4</v>
      </c>
      <c r="P8" s="312">
        <f>分析係数表!C11</f>
        <v>9.348517078458185E-3</v>
      </c>
      <c r="Q8" s="306">
        <f t="shared" ref="Q8:Q38" si="4">O8*P8</f>
        <v>-4.3331494584495624E-6</v>
      </c>
      <c r="R8" s="306">
        <v>2.8971697966594843E-3</v>
      </c>
      <c r="S8" s="307">
        <f>I8+R8</f>
        <v>5.4552795129026131E-3</v>
      </c>
      <c r="T8" s="312">
        <f>分析係数表!F11</f>
        <v>0.54360066960888753</v>
      </c>
      <c r="U8" s="309">
        <f t="shared" si="0"/>
        <v>2.9654935961175065E-3</v>
      </c>
      <c r="V8" s="316">
        <f>分析係数表!D11</f>
        <v>4.0785268604474206E-2</v>
      </c>
      <c r="W8" s="297">
        <f t="shared" si="2"/>
        <v>0</v>
      </c>
      <c r="X8" s="312">
        <f>分析係数表!E11</f>
        <v>3.926343022371024E-2</v>
      </c>
      <c r="Y8" s="298">
        <f t="shared" si="1"/>
        <v>0</v>
      </c>
    </row>
    <row r="9" spans="1:25">
      <c r="A9" s="278">
        <v>5</v>
      </c>
      <c r="B9" s="268" t="s">
        <v>77</v>
      </c>
      <c r="C9" s="283"/>
      <c r="D9" s="312">
        <f>投入係数表!AD9</f>
        <v>0</v>
      </c>
      <c r="E9" s="302">
        <f t="shared" si="3"/>
        <v>0</v>
      </c>
      <c r="F9" s="312">
        <f>分析係数表!C12</f>
        <v>0.26169189557273109</v>
      </c>
      <c r="G9" s="302">
        <f t="shared" ref="G9:G38" si="5">E9*F9</f>
        <v>0</v>
      </c>
      <c r="H9" s="302">
        <v>3.354835753018023E-3</v>
      </c>
      <c r="I9" s="302">
        <f t="shared" ref="I9:I38" si="6">C9+H9</f>
        <v>3.354835753018023E-3</v>
      </c>
      <c r="J9" s="312">
        <f>分析係数表!G12</f>
        <v>0.13770114594385849</v>
      </c>
      <c r="K9" s="304">
        <f>I9*J9</f>
        <v>4.6196472764400916E-4</v>
      </c>
      <c r="L9" s="49"/>
      <c r="M9" s="50"/>
      <c r="N9" s="314">
        <f>分析係数表!I12</f>
        <v>0.10146071966313146</v>
      </c>
      <c r="O9" s="306">
        <f t="shared" ref="O9:O43" si="7">$M$44*N9</f>
        <v>2.4158977336492535</v>
      </c>
      <c r="P9" s="312">
        <f>分析係数表!C12</f>
        <v>0.26169189557273109</v>
      </c>
      <c r="Q9" s="306">
        <f t="shared" si="4"/>
        <v>0.63222085742853817</v>
      </c>
      <c r="R9" s="306">
        <v>0.72618090291040349</v>
      </c>
      <c r="S9" s="307">
        <f t="shared" ref="S9:S38" si="8">I9+R9</f>
        <v>0.72953573866342147</v>
      </c>
      <c r="T9" s="312">
        <f>分析係数表!F12</f>
        <v>0.33651535386825859</v>
      </c>
      <c r="U9" s="309">
        <f t="shared" si="0"/>
        <v>0.2454999772558627</v>
      </c>
      <c r="V9" s="316">
        <f>分析係数表!D12</f>
        <v>3.4578030097235327E-2</v>
      </c>
      <c r="W9" s="297">
        <f t="shared" si="2"/>
        <v>0</v>
      </c>
      <c r="X9" s="312">
        <f>分析係数表!E12</f>
        <v>3.3355134693599395E-2</v>
      </c>
      <c r="Y9" s="298">
        <f t="shared" si="1"/>
        <v>0</v>
      </c>
    </row>
    <row r="10" spans="1:25">
      <c r="A10" s="278">
        <v>6</v>
      </c>
      <c r="B10" s="268" t="s">
        <v>78</v>
      </c>
      <c r="C10" s="283"/>
      <c r="D10" s="312">
        <f>投入係数表!AD10</f>
        <v>1.3698710823412006E-3</v>
      </c>
      <c r="E10" s="302">
        <f t="shared" si="3"/>
        <v>0.13698710823412005</v>
      </c>
      <c r="F10" s="312">
        <f>分析係数表!C13</f>
        <v>8.2810371123538395E-2</v>
      </c>
      <c r="G10" s="302">
        <f t="shared" si="5"/>
        <v>1.1343953272007804E-2</v>
      </c>
      <c r="H10" s="302">
        <v>1.7556383077177259E-2</v>
      </c>
      <c r="I10" s="302">
        <f t="shared" si="6"/>
        <v>1.7556383077177259E-2</v>
      </c>
      <c r="J10" s="312">
        <f>分析係数表!G13</f>
        <v>0.2721720626600464</v>
      </c>
      <c r="K10" s="304">
        <f t="shared" ref="K10:K38" si="9">I10*J10</f>
        <v>4.7783569949652674E-3</v>
      </c>
      <c r="L10" s="49"/>
      <c r="M10" s="50"/>
      <c r="N10" s="314">
        <f>分析係数表!I13</f>
        <v>1.212874021164739E-2</v>
      </c>
      <c r="O10" s="306">
        <f t="shared" si="7"/>
        <v>0.28879941012272464</v>
      </c>
      <c r="P10" s="312">
        <f>分析係数表!C13</f>
        <v>8.2810371123538395E-2</v>
      </c>
      <c r="Q10" s="306">
        <f t="shared" si="4"/>
        <v>2.3915586332521797E-2</v>
      </c>
      <c r="R10" s="306">
        <v>2.7237384487066949E-2</v>
      </c>
      <c r="S10" s="307">
        <f t="shared" si="8"/>
        <v>4.4793767564244205E-2</v>
      </c>
      <c r="T10" s="312">
        <f>分析係数表!F13</f>
        <v>0.39077170920544851</v>
      </c>
      <c r="U10" s="309">
        <f>S10*T10</f>
        <v>1.7504137112831289E-2</v>
      </c>
      <c r="V10" s="316">
        <f>分析係数表!D13</f>
        <v>0.12720758845381647</v>
      </c>
      <c r="W10" s="297">
        <f t="shared" si="2"/>
        <v>0</v>
      </c>
      <c r="X10" s="312">
        <f>分析係数表!E13</f>
        <v>9.5492852763317662E-2</v>
      </c>
      <c r="Y10" s="298">
        <f t="shared" si="1"/>
        <v>0</v>
      </c>
    </row>
    <row r="11" spans="1:25">
      <c r="A11" s="278">
        <v>7</v>
      </c>
      <c r="B11" s="268" t="s">
        <v>79</v>
      </c>
      <c r="C11" s="283"/>
      <c r="D11" s="312">
        <f>投入係数表!AD11</f>
        <v>4.551371427754026E-3</v>
      </c>
      <c r="E11" s="302">
        <f t="shared" si="3"/>
        <v>0.45513714277540263</v>
      </c>
      <c r="F11" s="312">
        <f>分析係数表!C14</f>
        <v>0.29759344347769412</v>
      </c>
      <c r="G11" s="302">
        <f t="shared" si="5"/>
        <v>0.13544582957313098</v>
      </c>
      <c r="H11" s="302">
        <v>0.27078803589596329</v>
      </c>
      <c r="I11" s="302">
        <f t="shared" si="6"/>
        <v>0.27078803589596329</v>
      </c>
      <c r="J11" s="312">
        <f>分析係数表!G14</f>
        <v>0.17335642824825784</v>
      </c>
      <c r="K11" s="304">
        <f t="shared" si="9"/>
        <v>4.694284671528523E-2</v>
      </c>
      <c r="L11" s="49"/>
      <c r="M11" s="50"/>
      <c r="N11" s="314">
        <f>分析係数表!I14</f>
        <v>1.9165801846449152E-3</v>
      </c>
      <c r="O11" s="306">
        <f t="shared" si="7"/>
        <v>4.5636003172597757E-2</v>
      </c>
      <c r="P11" s="312">
        <f>分析係数表!C14</f>
        <v>0.29759344347769412</v>
      </c>
      <c r="Q11" s="306">
        <f t="shared" si="4"/>
        <v>1.358097533069234E-2</v>
      </c>
      <c r="R11" s="306">
        <v>5.1051494419523932E-2</v>
      </c>
      <c r="S11" s="307">
        <f t="shared" si="8"/>
        <v>0.32183953031548723</v>
      </c>
      <c r="T11" s="312">
        <f>分析係数表!F14</f>
        <v>0.35598651785260127</v>
      </c>
      <c r="U11" s="309">
        <f>S11*T11</f>
        <v>0.114570533704327</v>
      </c>
      <c r="V11" s="316">
        <f>分析係数表!D14</f>
        <v>4.3833041969742803E-2</v>
      </c>
      <c r="W11" s="297">
        <f t="shared" si="2"/>
        <v>0</v>
      </c>
      <c r="X11" s="312">
        <f>分析係数表!E14</f>
        <v>3.8757158040430381E-2</v>
      </c>
      <c r="Y11" s="298">
        <f t="shared" si="1"/>
        <v>0</v>
      </c>
    </row>
    <row r="12" spans="1:25">
      <c r="A12" s="278">
        <v>8</v>
      </c>
      <c r="B12" s="268" t="s">
        <v>80</v>
      </c>
      <c r="C12" s="283"/>
      <c r="D12" s="312">
        <f>投入係数表!AD12</f>
        <v>2.6926212920711559E-5</v>
      </c>
      <c r="E12" s="302">
        <f t="shared" si="3"/>
        <v>2.692621292071156E-3</v>
      </c>
      <c r="F12" s="312">
        <f>分析係数表!C15</f>
        <v>0.21593049601829584</v>
      </c>
      <c r="G12" s="302">
        <f t="shared" si="5"/>
        <v>5.8141905118634933E-4</v>
      </c>
      <c r="H12" s="302">
        <v>3.2094445552406772E-2</v>
      </c>
      <c r="I12" s="302">
        <f t="shared" si="6"/>
        <v>3.2094445552406772E-2</v>
      </c>
      <c r="J12" s="312">
        <f>分析係数表!G15</f>
        <v>0.1171240792325445</v>
      </c>
      <c r="K12" s="304">
        <f t="shared" si="9"/>
        <v>3.7590323838046762E-3</v>
      </c>
      <c r="L12" s="49"/>
      <c r="M12" s="50"/>
      <c r="N12" s="314">
        <f>分析係数表!I15</f>
        <v>7.9892300155183192E-3</v>
      </c>
      <c r="O12" s="306">
        <f t="shared" si="7"/>
        <v>0.19023285811668558</v>
      </c>
      <c r="P12" s="312">
        <f>分析係数表!C15</f>
        <v>0.21593049601829584</v>
      </c>
      <c r="Q12" s="306">
        <f t="shared" si="4"/>
        <v>4.1077075412114014E-2</v>
      </c>
      <c r="R12" s="306">
        <v>0.10792066676412826</v>
      </c>
      <c r="S12" s="307">
        <f t="shared" si="8"/>
        <v>0.14001511231653502</v>
      </c>
      <c r="T12" s="312">
        <f>分析係数表!F15</f>
        <v>0.35842164855867914</v>
      </c>
      <c r="U12" s="309">
        <f t="shared" si="0"/>
        <v>5.0184447379621099E-2</v>
      </c>
      <c r="V12" s="316">
        <f>分析係数表!D15</f>
        <v>1.5678367482667734E-2</v>
      </c>
      <c r="W12" s="297">
        <f t="shared" si="2"/>
        <v>0</v>
      </c>
      <c r="X12" s="312">
        <f>分析係数表!E15</f>
        <v>1.5634458686506418E-2</v>
      </c>
      <c r="Y12" s="298">
        <f t="shared" si="1"/>
        <v>0</v>
      </c>
    </row>
    <row r="13" spans="1:25">
      <c r="A13" s="278">
        <v>9</v>
      </c>
      <c r="B13" s="268" t="s">
        <v>81</v>
      </c>
      <c r="C13" s="283"/>
      <c r="D13" s="312">
        <f>投入係数表!AD13</f>
        <v>2.5554658950062816E-3</v>
      </c>
      <c r="E13" s="302">
        <f t="shared" si="3"/>
        <v>0.25554658950062814</v>
      </c>
      <c r="F13" s="312">
        <f>分析係数表!C16</f>
        <v>0.18770505348742417</v>
      </c>
      <c r="G13" s="302">
        <f t="shared" si="5"/>
        <v>4.7967386250744232E-2</v>
      </c>
      <c r="H13" s="302">
        <v>8.975432204016931E-2</v>
      </c>
      <c r="I13" s="302">
        <f t="shared" si="6"/>
        <v>8.975432204016931E-2</v>
      </c>
      <c r="J13" s="312">
        <f>分析係数表!G16</f>
        <v>1.5279579137581789E-2</v>
      </c>
      <c r="K13" s="304">
        <f t="shared" si="9"/>
        <v>1.3714082665527683E-3</v>
      </c>
      <c r="L13" s="49"/>
      <c r="M13" s="50"/>
      <c r="N13" s="314">
        <f>分析係数表!I16</f>
        <v>6.0242927132958465E-3</v>
      </c>
      <c r="O13" s="306">
        <f t="shared" si="7"/>
        <v>0.14344541573540376</v>
      </c>
      <c r="P13" s="312">
        <f>分析係数表!C16</f>
        <v>0.18770505348742417</v>
      </c>
      <c r="Q13" s="306">
        <f t="shared" si="4"/>
        <v>2.6925429433139757E-2</v>
      </c>
      <c r="R13" s="306">
        <v>5.2684093734402138E-2</v>
      </c>
      <c r="S13" s="307">
        <f t="shared" si="8"/>
        <v>0.14243841577457145</v>
      </c>
      <c r="T13" s="312">
        <f>分析係数表!F16</f>
        <v>0.2627694146106877</v>
      </c>
      <c r="U13" s="309">
        <f t="shared" si="0"/>
        <v>3.7428459131157887E-2</v>
      </c>
      <c r="V13" s="316">
        <f>分析係数表!D16</f>
        <v>1.0339400475073228E-2</v>
      </c>
      <c r="W13" s="297">
        <f t="shared" si="2"/>
        <v>0</v>
      </c>
      <c r="X13" s="312">
        <f>分析係数表!E16</f>
        <v>1.0339400475073228E-2</v>
      </c>
      <c r="Y13" s="298">
        <f t="shared" si="1"/>
        <v>0</v>
      </c>
    </row>
    <row r="14" spans="1:25">
      <c r="A14" s="278">
        <v>10</v>
      </c>
      <c r="B14" s="268" t="s">
        <v>82</v>
      </c>
      <c r="C14" s="283"/>
      <c r="D14" s="312">
        <f>投入係数表!AD14</f>
        <v>2.5874407728496262E-3</v>
      </c>
      <c r="E14" s="302">
        <f t="shared" si="3"/>
        <v>0.25874407728496263</v>
      </c>
      <c r="F14" s="312">
        <f>分析係数表!C17</f>
        <v>0.24245613901755958</v>
      </c>
      <c r="G14" s="302">
        <f t="shared" si="5"/>
        <v>6.2734089972173085E-2</v>
      </c>
      <c r="H14" s="302">
        <v>0.12320480706269578</v>
      </c>
      <c r="I14" s="302">
        <f t="shared" si="6"/>
        <v>0.12320480706269578</v>
      </c>
      <c r="J14" s="312">
        <f>分析係数表!G17</f>
        <v>0.24054742090319753</v>
      </c>
      <c r="K14" s="304">
        <f t="shared" si="9"/>
        <v>2.9636598581807526E-2</v>
      </c>
      <c r="L14" s="49"/>
      <c r="M14" s="50"/>
      <c r="N14" s="314">
        <f>分析係数表!I17</f>
        <v>2.8816966460243139E-3</v>
      </c>
      <c r="O14" s="306">
        <f t="shared" si="7"/>
        <v>6.8616548545186271E-2</v>
      </c>
      <c r="P14" s="312">
        <f>分析係数表!C17</f>
        <v>0.24245613901755958</v>
      </c>
      <c r="Q14" s="306">
        <f t="shared" si="4"/>
        <v>1.6636503432976808E-2</v>
      </c>
      <c r="R14" s="306">
        <v>4.0846621996919373E-2</v>
      </c>
      <c r="S14" s="307">
        <f t="shared" si="8"/>
        <v>0.16405142905961514</v>
      </c>
      <c r="T14" s="312">
        <f>分析係数表!F17</f>
        <v>0.42825667105631338</v>
      </c>
      <c r="U14" s="309">
        <f t="shared" si="0"/>
        <v>7.0256118891101726E-2</v>
      </c>
      <c r="V14" s="316">
        <f>分析係数表!D17</f>
        <v>5.1560411778863557E-2</v>
      </c>
      <c r="W14" s="297">
        <f t="shared" si="2"/>
        <v>0</v>
      </c>
      <c r="X14" s="312">
        <f>分析係数表!E17</f>
        <v>4.9008807340167618E-2</v>
      </c>
      <c r="Y14" s="298">
        <f t="shared" si="1"/>
        <v>0</v>
      </c>
    </row>
    <row r="15" spans="1:25">
      <c r="A15" s="278">
        <v>11</v>
      </c>
      <c r="B15" s="268" t="s">
        <v>83</v>
      </c>
      <c r="C15" s="283"/>
      <c r="D15" s="312">
        <f>投入係数表!AD15</f>
        <v>1.1780218152811307E-5</v>
      </c>
      <c r="E15" s="302">
        <f t="shared" si="3"/>
        <v>1.1780218152811306E-3</v>
      </c>
      <c r="F15" s="312">
        <f>分析係数表!C18</f>
        <v>0.40831687749419565</v>
      </c>
      <c r="G15" s="302">
        <f t="shared" si="5"/>
        <v>4.8100618923563538E-4</v>
      </c>
      <c r="H15" s="302">
        <v>2.3225454061188162E-2</v>
      </c>
      <c r="I15" s="302">
        <f t="shared" si="6"/>
        <v>2.3225454061188162E-2</v>
      </c>
      <c r="J15" s="312">
        <f>分析係数表!G18</f>
        <v>0.21766947174074985</v>
      </c>
      <c r="K15" s="304">
        <f t="shared" si="9"/>
        <v>5.0554723164378803E-3</v>
      </c>
      <c r="L15" s="49"/>
      <c r="M15" s="50"/>
      <c r="N15" s="314">
        <f>分析係数表!I18</f>
        <v>4.4543159123807785E-4</v>
      </c>
      <c r="O15" s="306">
        <f t="shared" si="7"/>
        <v>1.0606244222796398E-2</v>
      </c>
      <c r="P15" s="312">
        <f>分析係数表!C18</f>
        <v>0.40831687749419565</v>
      </c>
      <c r="Q15" s="306">
        <f t="shared" si="4"/>
        <v>4.3307085229930776E-3</v>
      </c>
      <c r="R15" s="306">
        <v>1.3904278244736159E-2</v>
      </c>
      <c r="S15" s="307">
        <f t="shared" si="8"/>
        <v>3.7129732305924319E-2</v>
      </c>
      <c r="T15" s="312">
        <f>分析係数表!F18</f>
        <v>0.48997194925916815</v>
      </c>
      <c r="U15" s="309">
        <f t="shared" si="0"/>
        <v>1.8192527313404847E-2</v>
      </c>
      <c r="V15" s="316">
        <f>分析係数表!D18</f>
        <v>3.8565313316438733E-2</v>
      </c>
      <c r="W15" s="297">
        <f t="shared" si="2"/>
        <v>0</v>
      </c>
      <c r="X15" s="312">
        <f>分析係数表!E18</f>
        <v>3.6576455199010559E-2</v>
      </c>
      <c r="Y15" s="298">
        <f t="shared" si="1"/>
        <v>0</v>
      </c>
    </row>
    <row r="16" spans="1:25">
      <c r="A16" s="278">
        <v>12</v>
      </c>
      <c r="B16" s="268" t="s">
        <v>84</v>
      </c>
      <c r="C16" s="283"/>
      <c r="D16" s="312">
        <f>投入係数表!AD16</f>
        <v>0</v>
      </c>
      <c r="E16" s="302">
        <f t="shared" si="3"/>
        <v>0</v>
      </c>
      <c r="F16" s="312">
        <f>分析係数表!C19</f>
        <v>0.72110086081153413</v>
      </c>
      <c r="G16" s="302">
        <f t="shared" si="5"/>
        <v>0</v>
      </c>
      <c r="H16" s="302">
        <v>4.5268099850109551E-2</v>
      </c>
      <c r="I16" s="302">
        <f t="shared" si="6"/>
        <v>4.5268099850109551E-2</v>
      </c>
      <c r="J16" s="312">
        <f>分析係数表!G19</f>
        <v>6.2445810408374151E-2</v>
      </c>
      <c r="K16" s="304">
        <f t="shared" si="9"/>
        <v>2.8268031807872915E-3</v>
      </c>
      <c r="L16" s="49"/>
      <c r="M16" s="50"/>
      <c r="N16" s="314">
        <f>分析係数表!I19</f>
        <v>-1.2604560155461526E-4</v>
      </c>
      <c r="O16" s="306">
        <f t="shared" si="7"/>
        <v>-3.0012923636190715E-3</v>
      </c>
      <c r="P16" s="312">
        <f>分析係数表!C19</f>
        <v>0.72110086081153413</v>
      </c>
      <c r="Q16" s="306">
        <f t="shared" si="4"/>
        <v>-2.1642345069527963E-3</v>
      </c>
      <c r="R16" s="306">
        <v>1.7117662028334174E-2</v>
      </c>
      <c r="S16" s="307">
        <f t="shared" si="8"/>
        <v>6.2385761878443725E-2</v>
      </c>
      <c r="T16" s="312">
        <f>分析係数表!F19</f>
        <v>0.21331101927013058</v>
      </c>
      <c r="U16" s="309">
        <f t="shared" si="0"/>
        <v>1.3307570454234486E-2</v>
      </c>
      <c r="V16" s="316">
        <f>分析係数表!D19</f>
        <v>1.2736199640345095E-2</v>
      </c>
      <c r="W16" s="297">
        <f t="shared" si="2"/>
        <v>0</v>
      </c>
      <c r="X16" s="312">
        <f>分析係数表!E19</f>
        <v>1.2523714081279422E-2</v>
      </c>
      <c r="Y16" s="298">
        <f t="shared" si="1"/>
        <v>0</v>
      </c>
    </row>
    <row r="17" spans="1:25">
      <c r="A17" s="278">
        <v>13</v>
      </c>
      <c r="B17" s="268" t="s">
        <v>85</v>
      </c>
      <c r="C17" s="283"/>
      <c r="D17" s="312">
        <f>投入係数表!AD17</f>
        <v>0</v>
      </c>
      <c r="E17" s="302">
        <f t="shared" si="3"/>
        <v>0</v>
      </c>
      <c r="F17" s="312">
        <f>分析係数表!C20</f>
        <v>4.9598906854145253E-2</v>
      </c>
      <c r="G17" s="302">
        <f t="shared" si="5"/>
        <v>0</v>
      </c>
      <c r="H17" s="302">
        <v>1.6804718747683541E-3</v>
      </c>
      <c r="I17" s="302">
        <f t="shared" si="6"/>
        <v>1.6804718747683541E-3</v>
      </c>
      <c r="J17" s="312">
        <f>分析係数表!G20</f>
        <v>0.11671945764775135</v>
      </c>
      <c r="K17" s="304">
        <f t="shared" si="9"/>
        <v>1.9614376581526222E-4</v>
      </c>
      <c r="L17" s="49"/>
      <c r="M17" s="50"/>
      <c r="N17" s="314">
        <f>分析係数表!I20</f>
        <v>7.0439320449493942E-4</v>
      </c>
      <c r="O17" s="306">
        <f t="shared" si="7"/>
        <v>1.6772421405913149E-2</v>
      </c>
      <c r="P17" s="312">
        <f>分析係数表!C20</f>
        <v>4.9598906854145253E-2</v>
      </c>
      <c r="Q17" s="306">
        <f t="shared" si="4"/>
        <v>8.3189376703035828E-4</v>
      </c>
      <c r="R17" s="306">
        <v>1.9052242270157056E-3</v>
      </c>
      <c r="S17" s="307">
        <f t="shared" si="8"/>
        <v>3.5856961017840597E-3</v>
      </c>
      <c r="T17" s="312">
        <f>分析係数表!F20</f>
        <v>0.2109583665362576</v>
      </c>
      <c r="U17" s="309">
        <f t="shared" si="0"/>
        <v>7.5643259252779172E-4</v>
      </c>
      <c r="V17" s="316">
        <f>分析係数表!D20</f>
        <v>3.0797631013066269E-2</v>
      </c>
      <c r="W17" s="297">
        <f t="shared" si="2"/>
        <v>0</v>
      </c>
      <c r="X17" s="312">
        <f>分析係数表!E20</f>
        <v>2.9972730221401771E-2</v>
      </c>
      <c r="Y17" s="298">
        <f t="shared" si="1"/>
        <v>0</v>
      </c>
    </row>
    <row r="18" spans="1:25">
      <c r="A18" s="278">
        <v>14</v>
      </c>
      <c r="B18" s="268" t="s">
        <v>86</v>
      </c>
      <c r="C18" s="283"/>
      <c r="D18" s="312">
        <f>投入係数表!AD18</f>
        <v>1.1359496075925188E-4</v>
      </c>
      <c r="E18" s="302">
        <f t="shared" si="3"/>
        <v>1.1359496075925188E-2</v>
      </c>
      <c r="F18" s="312">
        <f>分析係数表!C21</f>
        <v>0.28411166756853934</v>
      </c>
      <c r="G18" s="302">
        <f t="shared" si="5"/>
        <v>3.2273653728693841E-3</v>
      </c>
      <c r="H18" s="302">
        <v>3.1462430896266748E-2</v>
      </c>
      <c r="I18" s="302">
        <f t="shared" si="6"/>
        <v>3.1462430896266748E-2</v>
      </c>
      <c r="J18" s="312">
        <f>分析係数表!G21</f>
        <v>0.29005387701730417</v>
      </c>
      <c r="K18" s="304">
        <f t="shared" si="9"/>
        <v>9.1258000618511873E-3</v>
      </c>
      <c r="L18" s="49"/>
      <c r="M18" s="50"/>
      <c r="N18" s="314">
        <f>分析係数表!I21</f>
        <v>2.3737267060065176E-3</v>
      </c>
      <c r="O18" s="306">
        <f t="shared" si="7"/>
        <v>5.6521193506058956E-2</v>
      </c>
      <c r="P18" s="312">
        <f>分析係数表!C21</f>
        <v>0.28411166756853934</v>
      </c>
      <c r="Q18" s="306">
        <f t="shared" si="4"/>
        <v>1.6058330539970505E-2</v>
      </c>
      <c r="R18" s="306">
        <v>3.0926563563389766E-2</v>
      </c>
      <c r="S18" s="307">
        <f t="shared" si="8"/>
        <v>6.238899445965651E-2</v>
      </c>
      <c r="T18" s="312">
        <f>分析係数表!F21</f>
        <v>0.45791147145628314</v>
      </c>
      <c r="U18" s="309">
        <f t="shared" si="0"/>
        <v>2.856863625569921E-2</v>
      </c>
      <c r="V18" s="316">
        <f>分析係数表!D21</f>
        <v>5.9847590028896828E-2</v>
      </c>
      <c r="W18" s="297">
        <f t="shared" si="2"/>
        <v>0</v>
      </c>
      <c r="X18" s="312">
        <f>分析係数表!E21</f>
        <v>5.4782163530779596E-2</v>
      </c>
      <c r="Y18" s="298">
        <f t="shared" si="1"/>
        <v>0</v>
      </c>
    </row>
    <row r="19" spans="1:25">
      <c r="A19" s="278">
        <v>15</v>
      </c>
      <c r="B19" s="268" t="s">
        <v>70</v>
      </c>
      <c r="C19" s="283"/>
      <c r="D19" s="312">
        <f>投入係数表!AD19</f>
        <v>0</v>
      </c>
      <c r="E19" s="302">
        <f t="shared" si="3"/>
        <v>0</v>
      </c>
      <c r="F19" s="312">
        <f>分析係数表!C22</f>
        <v>0.28280144764930404</v>
      </c>
      <c r="G19" s="302">
        <f t="shared" si="5"/>
        <v>0</v>
      </c>
      <c r="H19" s="302">
        <v>3.4952216812789191E-2</v>
      </c>
      <c r="I19" s="302">
        <f t="shared" si="6"/>
        <v>3.4952216812789191E-2</v>
      </c>
      <c r="J19" s="312">
        <f>分析係数表!G22</f>
        <v>0.21325815420745545</v>
      </c>
      <c r="K19" s="304">
        <f t="shared" si="9"/>
        <v>7.4538452429542146E-3</v>
      </c>
      <c r="L19" s="49"/>
      <c r="M19" s="50"/>
      <c r="N19" s="314">
        <f>分析係数表!I22</f>
        <v>5.2408897921031505E-5</v>
      </c>
      <c r="O19" s="306">
        <f t="shared" si="7"/>
        <v>1.2479168108688664E-3</v>
      </c>
      <c r="P19" s="312">
        <f>分析係数表!C22</f>
        <v>0.28280144764930404</v>
      </c>
      <c r="Q19" s="306">
        <f t="shared" si="4"/>
        <v>3.5291268065961817E-4</v>
      </c>
      <c r="R19" s="306">
        <v>5.3197057896410471E-3</v>
      </c>
      <c r="S19" s="307">
        <f t="shared" si="8"/>
        <v>4.0271922602430239E-2</v>
      </c>
      <c r="T19" s="312">
        <f>分析係数表!F22</f>
        <v>0.43073258580094059</v>
      </c>
      <c r="U19" s="309">
        <f t="shared" si="0"/>
        <v>1.7346429357720121E-2</v>
      </c>
      <c r="V19" s="316">
        <f>分析係数表!D22</f>
        <v>2.2938556731137788E-2</v>
      </c>
      <c r="W19" s="297">
        <f t="shared" si="2"/>
        <v>0</v>
      </c>
      <c r="X19" s="312">
        <f>分析係数表!E22</f>
        <v>2.2183368519679003E-2</v>
      </c>
      <c r="Y19" s="298">
        <f t="shared" si="1"/>
        <v>0</v>
      </c>
    </row>
    <row r="20" spans="1:25">
      <c r="A20" s="278">
        <v>16</v>
      </c>
      <c r="B20" s="268" t="s">
        <v>71</v>
      </c>
      <c r="C20" s="283"/>
      <c r="D20" s="312">
        <f>投入係数表!AD20</f>
        <v>0</v>
      </c>
      <c r="E20" s="302">
        <f t="shared" si="3"/>
        <v>0</v>
      </c>
      <c r="F20" s="312">
        <f>分析係数表!C23</f>
        <v>0.31843177703160996</v>
      </c>
      <c r="G20" s="302">
        <f t="shared" si="5"/>
        <v>0</v>
      </c>
      <c r="H20" s="302">
        <v>5.1073053489250037E-2</v>
      </c>
      <c r="I20" s="302">
        <f t="shared" si="6"/>
        <v>5.1073053489250037E-2</v>
      </c>
      <c r="J20" s="312">
        <f>分析係数表!G23</f>
        <v>0.24379890925547271</v>
      </c>
      <c r="K20" s="304">
        <f t="shared" si="9"/>
        <v>1.2451554733025573E-2</v>
      </c>
      <c r="L20" s="49"/>
      <c r="M20" s="50"/>
      <c r="N20" s="314">
        <f>分析係数表!I23</f>
        <v>7.2227388731505603E-6</v>
      </c>
      <c r="O20" s="306">
        <f t="shared" si="7"/>
        <v>1.7198181259033116E-4</v>
      </c>
      <c r="P20" s="312">
        <f>分析係数表!C23</f>
        <v>0.31843177703160996</v>
      </c>
      <c r="Q20" s="306">
        <f t="shared" si="4"/>
        <v>5.4764474200256461E-5</v>
      </c>
      <c r="R20" s="306">
        <v>5.2469444172853425E-3</v>
      </c>
      <c r="S20" s="307">
        <f t="shared" si="8"/>
        <v>5.6319997906535378E-2</v>
      </c>
      <c r="T20" s="312">
        <f>分析係数表!F23</f>
        <v>0.43764444987651224</v>
      </c>
      <c r="U20" s="309">
        <f t="shared" si="0"/>
        <v>2.4648134500851997E-2</v>
      </c>
      <c r="V20" s="316">
        <f>分析係数表!D23</f>
        <v>3.7770855561684982E-2</v>
      </c>
      <c r="W20" s="297">
        <f t="shared" si="2"/>
        <v>0</v>
      </c>
      <c r="X20" s="312">
        <f>分析係数表!E23</f>
        <v>3.6503495425501575E-2</v>
      </c>
      <c r="Y20" s="298">
        <f t="shared" si="1"/>
        <v>0</v>
      </c>
    </row>
    <row r="21" spans="1:25">
      <c r="A21" s="278">
        <v>17</v>
      </c>
      <c r="B21" s="268" t="s">
        <v>72</v>
      </c>
      <c r="C21" s="283"/>
      <c r="D21" s="312">
        <f>投入係数表!AD21</f>
        <v>1.2621662306583544E-5</v>
      </c>
      <c r="E21" s="302">
        <f t="shared" si="3"/>
        <v>1.2621662306583543E-3</v>
      </c>
      <c r="F21" s="312">
        <f>分析係数表!C24</f>
        <v>6.5709335168878003E-2</v>
      </c>
      <c r="G21" s="302">
        <f t="shared" si="5"/>
        <v>8.2936103889169179E-5</v>
      </c>
      <c r="H21" s="302">
        <v>3.9302958019193255E-3</v>
      </c>
      <c r="I21" s="302">
        <f t="shared" si="6"/>
        <v>3.9302958019193255E-3</v>
      </c>
      <c r="J21" s="312">
        <f>分析係数表!G24</f>
        <v>0.24633125110096343</v>
      </c>
      <c r="K21" s="304">
        <f t="shared" si="9"/>
        <v>9.6815468208365186E-4</v>
      </c>
      <c r="L21" s="49"/>
      <c r="M21" s="50"/>
      <c r="N21" s="314">
        <f>分析係数表!I24</f>
        <v>2.8080599423907303E-4</v>
      </c>
      <c r="O21" s="306">
        <f t="shared" si="7"/>
        <v>6.6863172992436071E-3</v>
      </c>
      <c r="P21" s="312">
        <f>分析係数表!C24</f>
        <v>6.5709335168878003E-2</v>
      </c>
      <c r="Q21" s="306">
        <f t="shared" si="4"/>
        <v>4.3935346446146535E-4</v>
      </c>
      <c r="R21" s="306">
        <v>2.0118100742471424E-3</v>
      </c>
      <c r="S21" s="307">
        <f t="shared" si="8"/>
        <v>5.942105876166468E-3</v>
      </c>
      <c r="T21" s="312">
        <f>分析係数表!F24</f>
        <v>0.36721364788140759</v>
      </c>
      <c r="U21" s="309">
        <f t="shared" si="0"/>
        <v>2.1820223748846364E-3</v>
      </c>
      <c r="V21" s="316">
        <f>分析係数表!D24</f>
        <v>3.9309475738153632E-2</v>
      </c>
      <c r="W21" s="297">
        <f t="shared" si="2"/>
        <v>0</v>
      </c>
      <c r="X21" s="312">
        <f>分析係数表!E24</f>
        <v>3.8550657867992791E-2</v>
      </c>
      <c r="Y21" s="298">
        <f t="shared" si="1"/>
        <v>0</v>
      </c>
    </row>
    <row r="22" spans="1:25">
      <c r="A22" s="278">
        <v>18</v>
      </c>
      <c r="B22" s="268" t="s">
        <v>87</v>
      </c>
      <c r="C22" s="283"/>
      <c r="D22" s="312">
        <f>投入係数表!AD22</f>
        <v>4.459654014992852E-5</v>
      </c>
      <c r="E22" s="302">
        <f t="shared" si="3"/>
        <v>4.459654014992852E-3</v>
      </c>
      <c r="F22" s="312">
        <f>分析係数表!C25</f>
        <v>0.13092441386923714</v>
      </c>
      <c r="G22" s="302">
        <f t="shared" si="5"/>
        <v>5.8387758797252929E-4</v>
      </c>
      <c r="H22" s="302">
        <v>2.4506335714454271E-2</v>
      </c>
      <c r="I22" s="302">
        <f t="shared" si="6"/>
        <v>2.4506335714454271E-2</v>
      </c>
      <c r="J22" s="312">
        <f>分析係数表!G25</f>
        <v>0.2605848403511512</v>
      </c>
      <c r="K22" s="304">
        <f t="shared" si="9"/>
        <v>6.3859795797427815E-3</v>
      </c>
      <c r="L22" s="49"/>
      <c r="M22" s="50"/>
      <c r="N22" s="314">
        <f>分析係数表!I25</f>
        <v>9.8123550057191766E-5</v>
      </c>
      <c r="O22" s="306">
        <f t="shared" si="7"/>
        <v>2.336435844214987E-3</v>
      </c>
      <c r="P22" s="312">
        <f>分析係数表!C25</f>
        <v>0.13092441386923714</v>
      </c>
      <c r="Q22" s="306">
        <f t="shared" si="4"/>
        <v>3.0589649344692346E-4</v>
      </c>
      <c r="R22" s="306">
        <v>7.8389719570698228E-3</v>
      </c>
      <c r="S22" s="307">
        <f t="shared" si="8"/>
        <v>3.234530767152409E-2</v>
      </c>
      <c r="T22" s="312">
        <f>分析係数表!F25</f>
        <v>0.33318683873123567</v>
      </c>
      <c r="U22" s="309">
        <f t="shared" si="0"/>
        <v>1.0777030810864298E-2</v>
      </c>
      <c r="V22" s="316">
        <f>分析係数表!D25</f>
        <v>4.284059086963312E-2</v>
      </c>
      <c r="W22" s="297">
        <f t="shared" si="2"/>
        <v>0</v>
      </c>
      <c r="X22" s="312">
        <f>分析係数表!E25</f>
        <v>4.249917369780222E-2</v>
      </c>
      <c r="Y22" s="298">
        <f t="shared" si="1"/>
        <v>0</v>
      </c>
    </row>
    <row r="23" spans="1:25">
      <c r="A23" s="278">
        <v>19</v>
      </c>
      <c r="B23" s="268" t="s">
        <v>88</v>
      </c>
      <c r="C23" s="283"/>
      <c r="D23" s="312">
        <f>投入係数表!AD23</f>
        <v>3.3657766150889448E-6</v>
      </c>
      <c r="E23" s="302">
        <f t="shared" si="3"/>
        <v>3.365776615088945E-4</v>
      </c>
      <c r="F23" s="312">
        <f>分析係数表!C26</f>
        <v>0.15308736674872969</v>
      </c>
      <c r="G23" s="302">
        <f t="shared" si="5"/>
        <v>5.1525787906841935E-5</v>
      </c>
      <c r="H23" s="302">
        <v>1.2330159738949686E-2</v>
      </c>
      <c r="I23" s="302">
        <f t="shared" si="6"/>
        <v>1.2330159738949686E-2</v>
      </c>
      <c r="J23" s="312">
        <f>分析係数表!G26</f>
        <v>0.20415569699579933</v>
      </c>
      <c r="K23" s="304">
        <f t="shared" si="9"/>
        <v>2.5172723555748162E-3</v>
      </c>
      <c r="L23" s="49"/>
      <c r="M23" s="50"/>
      <c r="N23" s="314">
        <f>分析係数表!I26</f>
        <v>8.8175548492147558E-3</v>
      </c>
      <c r="O23" s="306">
        <f t="shared" si="7"/>
        <v>0.20995623574594743</v>
      </c>
      <c r="P23" s="312">
        <f>分析係数表!C26</f>
        <v>0.15308736674872969</v>
      </c>
      <c r="Q23" s="306">
        <f t="shared" si="4"/>
        <v>3.2141647262822606E-2</v>
      </c>
      <c r="R23" s="306">
        <v>3.5293472303256621E-2</v>
      </c>
      <c r="S23" s="307">
        <f t="shared" si="8"/>
        <v>4.7623632042206307E-2</v>
      </c>
      <c r="T23" s="312">
        <f>分析係数表!F26</f>
        <v>0.33811565690794865</v>
      </c>
      <c r="U23" s="309">
        <f t="shared" si="0"/>
        <v>1.6102295632293019E-2</v>
      </c>
      <c r="V23" s="316">
        <f>分析係数表!D26</f>
        <v>3.3929737559631502E-2</v>
      </c>
      <c r="W23" s="297">
        <f t="shared" si="2"/>
        <v>0</v>
      </c>
      <c r="X23" s="312">
        <f>分析係数表!E26</f>
        <v>3.3531988342571602E-2</v>
      </c>
      <c r="Y23" s="298">
        <f t="shared" si="1"/>
        <v>0</v>
      </c>
    </row>
    <row r="24" spans="1:25">
      <c r="A24" s="278">
        <v>20</v>
      </c>
      <c r="B24" s="268" t="s">
        <v>89</v>
      </c>
      <c r="C24" s="283"/>
      <c r="D24" s="312">
        <f>投入係数表!AD24</f>
        <v>1.0770485168284623E-4</v>
      </c>
      <c r="E24" s="302">
        <f t="shared" si="3"/>
        <v>1.0770485168284624E-2</v>
      </c>
      <c r="F24" s="312">
        <f>分析係数表!C27</f>
        <v>0.18884998044104273</v>
      </c>
      <c r="G24" s="302">
        <f t="shared" si="5"/>
        <v>2.0340059133710921E-3</v>
      </c>
      <c r="H24" s="302">
        <v>5.4144589995866422E-3</v>
      </c>
      <c r="I24" s="302">
        <f t="shared" si="6"/>
        <v>5.4144589995866422E-3</v>
      </c>
      <c r="J24" s="312">
        <f>分析係数表!G27</f>
        <v>0.16481626532719168</v>
      </c>
      <c r="K24" s="304">
        <f t="shared" si="9"/>
        <v>8.9239091107907282E-4</v>
      </c>
      <c r="L24" s="49"/>
      <c r="M24" s="50"/>
      <c r="N24" s="314">
        <f>分析係数表!I27</f>
        <v>2.2388024205688101E-2</v>
      </c>
      <c r="O24" s="306">
        <f t="shared" si="7"/>
        <v>0.53308489353304456</v>
      </c>
      <c r="P24" s="312">
        <f>分析係数表!C27</f>
        <v>0.18884998044104273</v>
      </c>
      <c r="Q24" s="306">
        <f t="shared" si="4"/>
        <v>0.10067307171713082</v>
      </c>
      <c r="R24" s="306">
        <v>0.10155291374457755</v>
      </c>
      <c r="S24" s="307">
        <f t="shared" si="8"/>
        <v>0.10696737274416419</v>
      </c>
      <c r="T24" s="312">
        <f>分析係数表!F27</f>
        <v>0.29536956526946395</v>
      </c>
      <c r="U24" s="309">
        <f t="shared" si="0"/>
        <v>3.1594906385460482E-2</v>
      </c>
      <c r="V24" s="316">
        <f>分析係数表!D27</f>
        <v>2.042747265118797E-2</v>
      </c>
      <c r="W24" s="297">
        <f t="shared" si="2"/>
        <v>0</v>
      </c>
      <c r="X24" s="312">
        <f>分析係数表!E27</f>
        <v>2.035082172191522E-2</v>
      </c>
      <c r="Y24" s="298">
        <f t="shared" si="1"/>
        <v>0</v>
      </c>
    </row>
    <row r="25" spans="1:25">
      <c r="A25" s="278">
        <v>21</v>
      </c>
      <c r="B25" s="268" t="s">
        <v>90</v>
      </c>
      <c r="C25" s="283"/>
      <c r="D25" s="312">
        <f>投入係数表!AD25</f>
        <v>0</v>
      </c>
      <c r="E25" s="302">
        <f t="shared" si="3"/>
        <v>0</v>
      </c>
      <c r="F25" s="312">
        <f>分析係数表!C28</f>
        <v>0.2115566871254172</v>
      </c>
      <c r="G25" s="302">
        <f t="shared" si="5"/>
        <v>0</v>
      </c>
      <c r="H25" s="302">
        <v>5.6597671504803805E-2</v>
      </c>
      <c r="I25" s="302">
        <f t="shared" si="6"/>
        <v>5.6597671504803805E-2</v>
      </c>
      <c r="J25" s="312">
        <f>分析係数表!G28</f>
        <v>0.18177207604774032</v>
      </c>
      <c r="K25" s="304">
        <f t="shared" si="9"/>
        <v>1.0287876248896223E-2</v>
      </c>
      <c r="L25" s="49"/>
      <c r="M25" s="50"/>
      <c r="N25" s="314">
        <f>分析係数表!I28</f>
        <v>7.2231792840574596E-3</v>
      </c>
      <c r="O25" s="306">
        <f t="shared" si="7"/>
        <v>0.17199229928622081</v>
      </c>
      <c r="P25" s="312">
        <f>分析係数表!C28</f>
        <v>0.2115566871254172</v>
      </c>
      <c r="Q25" s="306">
        <f t="shared" si="4"/>
        <v>3.6386121048076134E-2</v>
      </c>
      <c r="R25" s="306">
        <v>4.7500122252456797E-2</v>
      </c>
      <c r="S25" s="307">
        <f t="shared" si="8"/>
        <v>0.10409779375726061</v>
      </c>
      <c r="T25" s="312">
        <f>分析係数表!F28</f>
        <v>0.29628808224417325</v>
      </c>
      <c r="U25" s="309">
        <f t="shared" si="0"/>
        <v>3.0842935678188216E-2</v>
      </c>
      <c r="V25" s="316">
        <f>分析係数表!D28</f>
        <v>3.0551159487848582E-2</v>
      </c>
      <c r="W25" s="297">
        <f t="shared" si="2"/>
        <v>0</v>
      </c>
      <c r="X25" s="312">
        <f>分析係数表!E28</f>
        <v>3.018459578819983E-2</v>
      </c>
      <c r="Y25" s="298">
        <f t="shared" si="1"/>
        <v>0</v>
      </c>
    </row>
    <row r="26" spans="1:25">
      <c r="A26" s="278">
        <v>22</v>
      </c>
      <c r="B26" s="268" t="s">
        <v>64</v>
      </c>
      <c r="C26" s="283"/>
      <c r="D26" s="312">
        <f>投入係数表!AD26</f>
        <v>1.4250698188286592E-2</v>
      </c>
      <c r="E26" s="302">
        <f t="shared" si="3"/>
        <v>1.4250698188286592</v>
      </c>
      <c r="F26" s="312">
        <f>分析係数表!C29</f>
        <v>0.4024048564090591</v>
      </c>
      <c r="G26" s="302">
        <f t="shared" si="5"/>
        <v>0.57345501581863045</v>
      </c>
      <c r="H26" s="302">
        <v>0.70865390395250238</v>
      </c>
      <c r="I26" s="302">
        <f t="shared" si="6"/>
        <v>0.70865390395250238</v>
      </c>
      <c r="J26" s="312">
        <f>分析係数表!G29</f>
        <v>0.28848634430593861</v>
      </c>
      <c r="K26" s="304">
        <f t="shared" si="9"/>
        <v>0.20443697412938916</v>
      </c>
      <c r="L26" s="49"/>
      <c r="M26" s="50"/>
      <c r="N26" s="314">
        <f>分析係数表!I29</f>
        <v>7.7130042947109994E-3</v>
      </c>
      <c r="O26" s="306">
        <f t="shared" si="7"/>
        <v>0.18365560245469437</v>
      </c>
      <c r="P26" s="312">
        <f>分析係数表!C29</f>
        <v>0.4024048564090591</v>
      </c>
      <c r="Q26" s="306">
        <f t="shared" si="4"/>
        <v>7.390390633450053E-2</v>
      </c>
      <c r="R26" s="306">
        <v>0.12005488074062862</v>
      </c>
      <c r="S26" s="307">
        <f t="shared" si="8"/>
        <v>0.82870878469313103</v>
      </c>
      <c r="T26" s="312">
        <f>分析係数表!F29</f>
        <v>0.40202182464221792</v>
      </c>
      <c r="U26" s="309">
        <f t="shared" si="0"/>
        <v>0.33315901771936746</v>
      </c>
      <c r="V26" s="316">
        <f>分析係数表!D29</f>
        <v>7.9194780809421356E-2</v>
      </c>
      <c r="W26" s="297">
        <f t="shared" si="2"/>
        <v>0</v>
      </c>
      <c r="X26" s="312">
        <f>分析係数表!E29</f>
        <v>6.5944675090492746E-2</v>
      </c>
      <c r="Y26" s="298">
        <f t="shared" si="1"/>
        <v>0</v>
      </c>
    </row>
    <row r="27" spans="1:25">
      <c r="A27" s="278">
        <v>23</v>
      </c>
      <c r="B27" s="268" t="s">
        <v>91</v>
      </c>
      <c r="C27" s="283"/>
      <c r="D27" s="312">
        <f>投入係数表!AD27</f>
        <v>3.6804767285997611E-3</v>
      </c>
      <c r="E27" s="302">
        <f t="shared" si="3"/>
        <v>0.36804767285997608</v>
      </c>
      <c r="F27" s="312">
        <f>分析係数表!C30</f>
        <v>1</v>
      </c>
      <c r="G27" s="302">
        <f t="shared" si="5"/>
        <v>0.36804767285997608</v>
      </c>
      <c r="H27" s="302">
        <v>0.53413645715935631</v>
      </c>
      <c r="I27" s="302">
        <f t="shared" si="6"/>
        <v>0.53413645715935631</v>
      </c>
      <c r="J27" s="312">
        <f>分析係数表!G30</f>
        <v>0.33838967095036887</v>
      </c>
      <c r="K27" s="304">
        <f t="shared" si="9"/>
        <v>0.18074625998075039</v>
      </c>
      <c r="L27" s="49"/>
      <c r="M27" s="50"/>
      <c r="N27" s="314">
        <f>分析係数表!I30</f>
        <v>0</v>
      </c>
      <c r="O27" s="306">
        <f t="shared" si="7"/>
        <v>0</v>
      </c>
      <c r="P27" s="312">
        <f>分析係数表!C30</f>
        <v>1</v>
      </c>
      <c r="Q27" s="306">
        <f t="shared" si="4"/>
        <v>0</v>
      </c>
      <c r="R27" s="306">
        <v>0.16586900019360415</v>
      </c>
      <c r="S27" s="307">
        <f t="shared" si="8"/>
        <v>0.70000545735296049</v>
      </c>
      <c r="T27" s="312">
        <f>分析係数表!F30</f>
        <v>0.46362091424568164</v>
      </c>
      <c r="U27" s="309">
        <f t="shared" si="0"/>
        <v>0.32453717011494604</v>
      </c>
      <c r="V27" s="316">
        <f>分析係数表!D30</f>
        <v>7.3824536053885614E-2</v>
      </c>
      <c r="W27" s="297">
        <f t="shared" si="2"/>
        <v>0</v>
      </c>
      <c r="X27" s="312">
        <f>分析係数表!E30</f>
        <v>5.6949248710145881E-2</v>
      </c>
      <c r="Y27" s="298">
        <f t="shared" si="1"/>
        <v>0</v>
      </c>
    </row>
    <row r="28" spans="1:25">
      <c r="A28" s="278">
        <v>24</v>
      </c>
      <c r="B28" s="268" t="s">
        <v>92</v>
      </c>
      <c r="C28" s="283"/>
      <c r="D28" s="312">
        <f>投入係数表!AD28</f>
        <v>5.2161123092340925E-3</v>
      </c>
      <c r="E28" s="302">
        <f t="shared" si="3"/>
        <v>0.52161123092340922</v>
      </c>
      <c r="F28" s="312">
        <f>分析係数表!C31</f>
        <v>0.99932498158227889</v>
      </c>
      <c r="G28" s="302">
        <f t="shared" si="5"/>
        <v>0.5212591337356457</v>
      </c>
      <c r="H28" s="302">
        <v>0.86021695161145206</v>
      </c>
      <c r="I28" s="302">
        <f t="shared" si="6"/>
        <v>0.86021695161145206</v>
      </c>
      <c r="J28" s="312">
        <f>分析係数表!G31</f>
        <v>7.0262508387801376E-2</v>
      </c>
      <c r="K28" s="304">
        <f t="shared" si="9"/>
        <v>6.0441000777928577E-2</v>
      </c>
      <c r="L28" s="49"/>
      <c r="M28" s="50"/>
      <c r="N28" s="314">
        <f>分析係数表!I31</f>
        <v>3.314462019579964E-2</v>
      </c>
      <c r="O28" s="306">
        <f t="shared" si="7"/>
        <v>0.78921195394196209</v>
      </c>
      <c r="P28" s="312">
        <f>分析係数表!C31</f>
        <v>0.99932498158227889</v>
      </c>
      <c r="Q28" s="306">
        <f t="shared" si="4"/>
        <v>0.78867922133756563</v>
      </c>
      <c r="R28" s="306">
        <v>1.0918796407489639</v>
      </c>
      <c r="S28" s="307">
        <f t="shared" si="8"/>
        <v>1.9520965923604159</v>
      </c>
      <c r="T28" s="312">
        <f>分析係数表!F31</f>
        <v>0.39948542779773355</v>
      </c>
      <c r="U28" s="309">
        <f t="shared" si="0"/>
        <v>0.77983414230159864</v>
      </c>
      <c r="V28" s="316">
        <f>分析係数表!D31</f>
        <v>2.9145126840892164E-3</v>
      </c>
      <c r="W28" s="297">
        <f t="shared" si="2"/>
        <v>0</v>
      </c>
      <c r="X28" s="312">
        <f>分析係数表!E31</f>
        <v>2.9145126840892164E-3</v>
      </c>
      <c r="Y28" s="298">
        <f t="shared" si="1"/>
        <v>0</v>
      </c>
    </row>
    <row r="29" spans="1:25">
      <c r="A29" s="278">
        <v>25</v>
      </c>
      <c r="B29" s="268" t="s">
        <v>1</v>
      </c>
      <c r="C29" s="283"/>
      <c r="D29" s="312">
        <f>投入係数表!AD29</f>
        <v>1.2680563397347599E-3</v>
      </c>
      <c r="E29" s="302">
        <f t="shared" si="3"/>
        <v>0.126805633973476</v>
      </c>
      <c r="F29" s="312">
        <f>分析係数表!C32</f>
        <v>0.9998360837770528</v>
      </c>
      <c r="G29" s="302">
        <f t="shared" si="5"/>
        <v>0.12678484847290664</v>
      </c>
      <c r="H29" s="302">
        <v>0.18597300150981039</v>
      </c>
      <c r="I29" s="302">
        <f t="shared" si="6"/>
        <v>0.18597300150981039</v>
      </c>
      <c r="J29" s="312">
        <f>分析係数表!G32</f>
        <v>0.11380414292785156</v>
      </c>
      <c r="K29" s="304">
        <f t="shared" si="9"/>
        <v>2.1164498044544015E-2</v>
      </c>
      <c r="L29" s="49"/>
      <c r="M29" s="50"/>
      <c r="N29" s="314">
        <f>分析係数表!I32</f>
        <v>7.2296973654795713E-3</v>
      </c>
      <c r="O29" s="306">
        <f t="shared" si="7"/>
        <v>0.1721475023853877</v>
      </c>
      <c r="P29" s="312">
        <f>分析係数表!C32</f>
        <v>0.9998360837770528</v>
      </c>
      <c r="Q29" s="306">
        <f t="shared" si="4"/>
        <v>0.1721192846170069</v>
      </c>
      <c r="R29" s="306">
        <v>0.23243525961723419</v>
      </c>
      <c r="S29" s="307">
        <f t="shared" si="8"/>
        <v>0.41840826112704455</v>
      </c>
      <c r="T29" s="312">
        <f>分析係数表!F32</f>
        <v>0.44272670787830282</v>
      </c>
      <c r="U29" s="309">
        <f t="shared" si="0"/>
        <v>0.18524051199786171</v>
      </c>
      <c r="V29" s="316">
        <f>分析係数表!D32</f>
        <v>2.1120085933633119E-2</v>
      </c>
      <c r="W29" s="297">
        <f t="shared" si="2"/>
        <v>0</v>
      </c>
      <c r="X29" s="312">
        <f>分析係数表!E32</f>
        <v>2.1120085933633119E-2</v>
      </c>
      <c r="Y29" s="298">
        <f t="shared" si="1"/>
        <v>0</v>
      </c>
    </row>
    <row r="30" spans="1:25">
      <c r="A30" s="278">
        <v>26</v>
      </c>
      <c r="B30" s="268" t="s">
        <v>2</v>
      </c>
      <c r="C30" s="283"/>
      <c r="D30" s="312">
        <f>投入係数表!AD30</f>
        <v>4.5841877497511431E-3</v>
      </c>
      <c r="E30" s="302">
        <f t="shared" si="3"/>
        <v>0.4584187749751143</v>
      </c>
      <c r="F30" s="312">
        <f>分析係数表!C33</f>
        <v>0.99108509199615646</v>
      </c>
      <c r="G30" s="302">
        <f t="shared" si="5"/>
        <v>0.45433201376897653</v>
      </c>
      <c r="H30" s="302">
        <v>0.57939425429475766</v>
      </c>
      <c r="I30" s="302">
        <f t="shared" si="6"/>
        <v>0.57939425429475766</v>
      </c>
      <c r="J30" s="312">
        <f>分析係数表!G33</f>
        <v>0.4529749017181946</v>
      </c>
      <c r="K30" s="304">
        <f t="shared" si="9"/>
        <v>0.26245105539525448</v>
      </c>
      <c r="L30" s="49"/>
      <c r="M30" s="50"/>
      <c r="N30" s="314">
        <f>分析係数表!I33</f>
        <v>7.7168799106917146E-4</v>
      </c>
      <c r="O30" s="306">
        <f t="shared" si="7"/>
        <v>1.8374788537852332E-2</v>
      </c>
      <c r="P30" s="312">
        <f>分析係数表!C33</f>
        <v>0.99108509199615646</v>
      </c>
      <c r="Q30" s="306">
        <f t="shared" si="4"/>
        <v>1.8210978988447299E-2</v>
      </c>
      <c r="R30" s="306">
        <v>0.11080466994498343</v>
      </c>
      <c r="S30" s="307">
        <f t="shared" si="8"/>
        <v>0.69019892423974105</v>
      </c>
      <c r="T30" s="312">
        <f>分析係数表!F33</f>
        <v>0.63278689994307047</v>
      </c>
      <c r="U30" s="309">
        <f t="shared" si="0"/>
        <v>0.43674883761370792</v>
      </c>
      <c r="V30" s="316">
        <f>分析係数表!D33</f>
        <v>8.7702783269007503E-2</v>
      </c>
      <c r="W30" s="297">
        <f t="shared" si="2"/>
        <v>0</v>
      </c>
      <c r="X30" s="312">
        <f>分析係数表!E33</f>
        <v>8.4336323251883824E-2</v>
      </c>
      <c r="Y30" s="298">
        <f t="shared" si="1"/>
        <v>0</v>
      </c>
    </row>
    <row r="31" spans="1:25">
      <c r="A31" s="278">
        <v>27</v>
      </c>
      <c r="B31" s="268" t="s">
        <v>65</v>
      </c>
      <c r="C31" s="283"/>
      <c r="D31" s="312">
        <f>投入係数表!AD31</f>
        <v>5.9464858347083932E-3</v>
      </c>
      <c r="E31" s="302">
        <f t="shared" si="3"/>
        <v>0.59464858347083926</v>
      </c>
      <c r="F31" s="312">
        <f>分析係数表!C34</f>
        <v>0.24606089914510665</v>
      </c>
      <c r="G31" s="302">
        <f t="shared" si="5"/>
        <v>0.14631976512419873</v>
      </c>
      <c r="H31" s="302">
        <v>0.28638315411516296</v>
      </c>
      <c r="I31" s="302">
        <f t="shared" si="6"/>
        <v>0.28638315411516296</v>
      </c>
      <c r="J31" s="312">
        <f>分析係数表!G34</f>
        <v>0.43749758717185111</v>
      </c>
      <c r="K31" s="304">
        <f t="shared" si="9"/>
        <v>0.12529193893204818</v>
      </c>
      <c r="L31" s="49"/>
      <c r="M31" s="50"/>
      <c r="N31" s="314">
        <f>分析係数表!I34</f>
        <v>0.137069350800852</v>
      </c>
      <c r="O31" s="306">
        <f t="shared" si="7"/>
        <v>3.2637806537546536</v>
      </c>
      <c r="P31" s="312">
        <f>分析係数表!C34</f>
        <v>0.24606089914510665</v>
      </c>
      <c r="Q31" s="306">
        <f t="shared" si="4"/>
        <v>0.80308880227527413</v>
      </c>
      <c r="R31" s="306">
        <v>0.89337689046493296</v>
      </c>
      <c r="S31" s="307">
        <f t="shared" si="8"/>
        <v>1.179760044580096</v>
      </c>
      <c r="T31" s="312">
        <f>分析係数表!F34</f>
        <v>0.68044247766447119</v>
      </c>
      <c r="U31" s="309">
        <f t="shared" si="0"/>
        <v>0.80275884778362749</v>
      </c>
      <c r="V31" s="316">
        <f>分析係数表!D34</f>
        <v>0.15389009392691583</v>
      </c>
      <c r="W31" s="297">
        <f t="shared" si="2"/>
        <v>0</v>
      </c>
      <c r="X31" s="312">
        <f>分析係数表!E34</f>
        <v>0.1433320704064108</v>
      </c>
      <c r="Y31" s="298">
        <f t="shared" si="1"/>
        <v>0</v>
      </c>
    </row>
    <row r="32" spans="1:25">
      <c r="A32" s="278">
        <v>28</v>
      </c>
      <c r="B32" s="268" t="s">
        <v>66</v>
      </c>
      <c r="C32" s="282">
        <f>'データ入力（最終需要額等）'!C33</f>
        <v>100</v>
      </c>
      <c r="D32" s="312">
        <f>投入係数表!AD32</f>
        <v>7.8722149250315329E-2</v>
      </c>
      <c r="E32" s="302">
        <f t="shared" si="3"/>
        <v>7.8722149250315328</v>
      </c>
      <c r="F32" s="312">
        <f>分析係数表!C35</f>
        <v>0.75377646979277246</v>
      </c>
      <c r="G32" s="302">
        <f t="shared" si="5"/>
        <v>5.9338903756402441</v>
      </c>
      <c r="H32" s="302">
        <v>6.7098891958930666</v>
      </c>
      <c r="I32" s="302">
        <f t="shared" si="6"/>
        <v>106.70988919589307</v>
      </c>
      <c r="J32" s="312">
        <f>分析係数表!G35</f>
        <v>0.30282397072447498</v>
      </c>
      <c r="K32" s="304">
        <f t="shared" si="9"/>
        <v>32.314312361869092</v>
      </c>
      <c r="L32" s="49"/>
      <c r="M32" s="50"/>
      <c r="N32" s="314">
        <f>分析係数表!I35</f>
        <v>5.7629969222324183E-2</v>
      </c>
      <c r="O32" s="306">
        <f t="shared" si="7"/>
        <v>1.3722365906407186</v>
      </c>
      <c r="P32" s="312">
        <f>分析係数表!C35</f>
        <v>0.75377646979277246</v>
      </c>
      <c r="Q32" s="306">
        <f t="shared" si="4"/>
        <v>1.0343596530136308</v>
      </c>
      <c r="R32" s="306">
        <v>1.604290901242668</v>
      </c>
      <c r="S32" s="307">
        <f t="shared" si="8"/>
        <v>108.31418009713573</v>
      </c>
      <c r="T32" s="312">
        <f>分析係数表!F35</f>
        <v>0.60548890850388704</v>
      </c>
      <c r="U32" s="309">
        <f t="shared" si="0"/>
        <v>65.583034682508156</v>
      </c>
      <c r="V32" s="316">
        <f>分析係数表!D35</f>
        <v>4.0363234612300396E-2</v>
      </c>
      <c r="W32" s="297">
        <f t="shared" si="2"/>
        <v>4</v>
      </c>
      <c r="X32" s="312">
        <f>分析係数表!E35</f>
        <v>3.9154079363329694E-2</v>
      </c>
      <c r="Y32" s="298">
        <f t="shared" si="1"/>
        <v>4</v>
      </c>
    </row>
    <row r="33" spans="1:25">
      <c r="A33" s="278">
        <v>29</v>
      </c>
      <c r="B33" s="268" t="s">
        <v>93</v>
      </c>
      <c r="C33" s="283"/>
      <c r="D33" s="312">
        <f>投入係数表!AD33</f>
        <v>1.8317397783467811E-2</v>
      </c>
      <c r="E33" s="302">
        <f t="shared" si="3"/>
        <v>1.831739778346781</v>
      </c>
      <c r="F33" s="312">
        <f>分析係数表!C36</f>
        <v>0.99118010215945485</v>
      </c>
      <c r="G33" s="302">
        <f t="shared" si="5"/>
        <v>1.8155840206312996</v>
      </c>
      <c r="H33" s="302">
        <v>2.3732176139123662</v>
      </c>
      <c r="I33" s="302">
        <f t="shared" si="6"/>
        <v>2.3732176139123662</v>
      </c>
      <c r="J33" s="312">
        <f>分析係数表!G36</f>
        <v>5.8650173764370726E-2</v>
      </c>
      <c r="K33" s="304">
        <f t="shared" si="9"/>
        <v>0.13918962543662555</v>
      </c>
      <c r="L33" s="49"/>
      <c r="M33" s="50"/>
      <c r="N33" s="314">
        <f>分析係数表!I36</f>
        <v>0.2375179181177472</v>
      </c>
      <c r="O33" s="306">
        <f t="shared" si="7"/>
        <v>5.6555778629103033</v>
      </c>
      <c r="P33" s="312">
        <f>分析係数表!C36</f>
        <v>0.99118010215945485</v>
      </c>
      <c r="Q33" s="306">
        <f t="shared" si="4"/>
        <v>5.6056962439301854</v>
      </c>
      <c r="R33" s="306">
        <v>6.1288477624977933</v>
      </c>
      <c r="S33" s="307">
        <f t="shared" si="8"/>
        <v>8.5020653764101599</v>
      </c>
      <c r="T33" s="312">
        <f>分析係数表!F36</f>
        <v>0.81306518983088305</v>
      </c>
      <c r="U33" s="309">
        <f t="shared" si="0"/>
        <v>6.9127333992255044</v>
      </c>
      <c r="V33" s="316">
        <f>分析係数表!D36</f>
        <v>1.5774342104513773E-2</v>
      </c>
      <c r="W33" s="297">
        <f t="shared" si="2"/>
        <v>0</v>
      </c>
      <c r="X33" s="312">
        <f>分析係数表!E36</f>
        <v>1.3229670821596217E-2</v>
      </c>
      <c r="Y33" s="298">
        <f t="shared" si="1"/>
        <v>0</v>
      </c>
    </row>
    <row r="34" spans="1:25">
      <c r="A34" s="278">
        <v>30</v>
      </c>
      <c r="B34" s="268" t="s">
        <v>94</v>
      </c>
      <c r="C34" s="283"/>
      <c r="D34" s="312">
        <f>投入係数表!AD34</f>
        <v>2.9453069714489584E-2</v>
      </c>
      <c r="E34" s="302">
        <f t="shared" si="3"/>
        <v>2.9453069714489586</v>
      </c>
      <c r="F34" s="312">
        <f>分析係数表!C37</f>
        <v>0.58105140483022077</v>
      </c>
      <c r="G34" s="302">
        <f t="shared" si="5"/>
        <v>1.7113747534166603</v>
      </c>
      <c r="H34" s="302">
        <v>2.1828945789480714</v>
      </c>
      <c r="I34" s="302">
        <f t="shared" si="6"/>
        <v>2.1828945789480714</v>
      </c>
      <c r="J34" s="312">
        <f>分析係数表!G37</f>
        <v>0.40235165952905672</v>
      </c>
      <c r="K34" s="304">
        <f t="shared" si="9"/>
        <v>0.878291256416738</v>
      </c>
      <c r="L34" s="49"/>
      <c r="M34" s="50"/>
      <c r="N34" s="314">
        <f>分析係数表!I37</f>
        <v>4.2719417558337268E-2</v>
      </c>
      <c r="O34" s="306">
        <f t="shared" si="7"/>
        <v>1.0171990146005812</v>
      </c>
      <c r="P34" s="312">
        <f>分析係数表!C37</f>
        <v>0.58105140483022077</v>
      </c>
      <c r="Q34" s="306">
        <f t="shared" si="4"/>
        <v>0.59104491642558388</v>
      </c>
      <c r="R34" s="306">
        <v>0.79812244233815111</v>
      </c>
      <c r="S34" s="307">
        <f t="shared" si="8"/>
        <v>2.9810170212862226</v>
      </c>
      <c r="T34" s="312">
        <f>分析係数表!F37</f>
        <v>0.63403708963374472</v>
      </c>
      <c r="U34" s="309">
        <f t="shared" si="0"/>
        <v>1.8900753563249715</v>
      </c>
      <c r="V34" s="316">
        <f>分析係数表!D37</f>
        <v>7.9200513574427991E-2</v>
      </c>
      <c r="W34" s="297">
        <f t="shared" si="2"/>
        <v>0</v>
      </c>
      <c r="X34" s="312">
        <f>分析係数表!E37</f>
        <v>7.3600662533244779E-2</v>
      </c>
      <c r="Y34" s="298">
        <f t="shared" si="1"/>
        <v>0</v>
      </c>
    </row>
    <row r="35" spans="1:25">
      <c r="A35" s="278">
        <v>31</v>
      </c>
      <c r="B35" s="268" t="s">
        <v>95</v>
      </c>
      <c r="C35" s="283"/>
      <c r="D35" s="312">
        <f>投入係数表!AD35</f>
        <v>5.6292613887362605E-2</v>
      </c>
      <c r="E35" s="302">
        <f t="shared" si="3"/>
        <v>5.6292613887362606</v>
      </c>
      <c r="F35" s="312">
        <f>分析係数表!C38</f>
        <v>0.47456671407271833</v>
      </c>
      <c r="G35" s="302">
        <f t="shared" si="5"/>
        <v>2.6714600799089943</v>
      </c>
      <c r="H35" s="302">
        <v>3.4361548495744709</v>
      </c>
      <c r="I35" s="302">
        <f t="shared" si="6"/>
        <v>3.4361548495744709</v>
      </c>
      <c r="J35" s="312">
        <f>分析係数表!G38</f>
        <v>0.18003386475673192</v>
      </c>
      <c r="K35" s="304">
        <f t="shared" si="9"/>
        <v>0.61862423747147877</v>
      </c>
      <c r="L35" s="49"/>
      <c r="M35" s="50"/>
      <c r="N35" s="314">
        <f>分析係数表!I38</f>
        <v>5.150358926080905E-2</v>
      </c>
      <c r="O35" s="306">
        <f t="shared" si="7"/>
        <v>1.2263603587980929</v>
      </c>
      <c r="P35" s="312">
        <f>分析係数表!C38</f>
        <v>0.47456671407271833</v>
      </c>
      <c r="Q35" s="306">
        <f t="shared" si="4"/>
        <v>0.58198980574385084</v>
      </c>
      <c r="R35" s="306">
        <v>0.81317631075989072</v>
      </c>
      <c r="S35" s="307">
        <f t="shared" si="8"/>
        <v>4.2493311603343615</v>
      </c>
      <c r="T35" s="312">
        <f>分析係数表!F38</f>
        <v>0.4997199825516766</v>
      </c>
      <c r="U35" s="309">
        <f t="shared" si="0"/>
        <v>2.123475693298583</v>
      </c>
      <c r="V35" s="316">
        <f>分析係数表!D38</f>
        <v>3.5590827435143364E-2</v>
      </c>
      <c r="W35" s="297">
        <f t="shared" si="2"/>
        <v>0</v>
      </c>
      <c r="X35" s="312">
        <f>分析係数表!E38</f>
        <v>3.1059891839156476E-2</v>
      </c>
      <c r="Y35" s="298">
        <f t="shared" si="1"/>
        <v>0</v>
      </c>
    </row>
    <row r="36" spans="1:25">
      <c r="A36" s="278">
        <v>32</v>
      </c>
      <c r="B36" s="268" t="s">
        <v>67</v>
      </c>
      <c r="C36" s="283"/>
      <c r="D36" s="312">
        <f>投入係数表!AD36</f>
        <v>0</v>
      </c>
      <c r="E36" s="302">
        <f t="shared" si="3"/>
        <v>0</v>
      </c>
      <c r="F36" s="312">
        <f>分析係数表!C39</f>
        <v>1</v>
      </c>
      <c r="G36" s="302">
        <f t="shared" si="5"/>
        <v>0</v>
      </c>
      <c r="H36" s="302">
        <v>7.4764045894772188E-2</v>
      </c>
      <c r="I36" s="302">
        <f t="shared" si="6"/>
        <v>7.4764045894772188E-2</v>
      </c>
      <c r="J36" s="312">
        <f>分析係数表!G39</f>
        <v>0.33345520667958617</v>
      </c>
      <c r="K36" s="304">
        <f t="shared" si="9"/>
        <v>2.4930460376043326E-2</v>
      </c>
      <c r="L36" s="49"/>
      <c r="M36" s="50"/>
      <c r="N36" s="314">
        <f>分析係数表!I39</f>
        <v>5.0851604954235139E-3</v>
      </c>
      <c r="O36" s="306">
        <f t="shared" si="7"/>
        <v>0.12108358542030485</v>
      </c>
      <c r="P36" s="312">
        <f>分析係数表!C39</f>
        <v>1</v>
      </c>
      <c r="Q36" s="306">
        <f t="shared" si="4"/>
        <v>0.12108358542030485</v>
      </c>
      <c r="R36" s="306">
        <v>0.12656679253355099</v>
      </c>
      <c r="S36" s="307">
        <f t="shared" si="8"/>
        <v>0.20133083842832317</v>
      </c>
      <c r="T36" s="312">
        <f>分析係数表!F39</f>
        <v>0.70859596344355691</v>
      </c>
      <c r="U36" s="309">
        <f t="shared" si="0"/>
        <v>0.14266221942701673</v>
      </c>
      <c r="V36" s="316">
        <f>分析係数表!D39</f>
        <v>4.8027598057070089E-2</v>
      </c>
      <c r="W36" s="297">
        <f t="shared" si="2"/>
        <v>0</v>
      </c>
      <c r="X36" s="312">
        <f>分析係数表!E39</f>
        <v>4.8027598057070089E-2</v>
      </c>
      <c r="Y36" s="298">
        <f t="shared" si="1"/>
        <v>0</v>
      </c>
    </row>
    <row r="37" spans="1:25">
      <c r="A37" s="278">
        <v>33</v>
      </c>
      <c r="B37" s="268" t="s">
        <v>96</v>
      </c>
      <c r="C37" s="283"/>
      <c r="D37" s="312">
        <f>投入係数表!AD37</f>
        <v>3.9632019642672328E-4</v>
      </c>
      <c r="E37" s="302">
        <f t="shared" si="3"/>
        <v>3.963201964267233E-2</v>
      </c>
      <c r="F37" s="312">
        <f>分析係数表!C40</f>
        <v>0.78927678494152065</v>
      </c>
      <c r="G37" s="302">
        <f t="shared" si="5"/>
        <v>3.1280633044307608E-2</v>
      </c>
      <c r="H37" s="302">
        <v>7.7976910503446156E-2</v>
      </c>
      <c r="I37" s="302">
        <f t="shared" si="6"/>
        <v>7.7976910503446156E-2</v>
      </c>
      <c r="J37" s="312">
        <f>分析係数表!G40</f>
        <v>0.52314226927728547</v>
      </c>
      <c r="K37" s="304">
        <f t="shared" si="9"/>
        <v>4.0793017912004619E-2</v>
      </c>
      <c r="L37" s="49"/>
      <c r="M37" s="50"/>
      <c r="N37" s="314">
        <f>分析係数表!I40</f>
        <v>3.428475595158087E-2</v>
      </c>
      <c r="O37" s="306">
        <f t="shared" si="7"/>
        <v>0.81635991226109916</v>
      </c>
      <c r="P37" s="312">
        <f>分析係数表!C40</f>
        <v>0.78927678494152065</v>
      </c>
      <c r="Q37" s="306">
        <f t="shared" si="4"/>
        <v>0.64433392690458224</v>
      </c>
      <c r="R37" s="306">
        <v>0.65767881851651067</v>
      </c>
      <c r="S37" s="307">
        <f t="shared" si="8"/>
        <v>0.73565572901995679</v>
      </c>
      <c r="T37" s="312">
        <f>分析係数表!F40</f>
        <v>0.70623799726049996</v>
      </c>
      <c r="U37" s="309">
        <f t="shared" si="0"/>
        <v>0.51954802873626738</v>
      </c>
      <c r="V37" s="316">
        <f>分析係数表!D40</f>
        <v>9.0697433955161888E-2</v>
      </c>
      <c r="W37" s="297">
        <f t="shared" si="2"/>
        <v>0</v>
      </c>
      <c r="X37" s="312">
        <f>分析係数表!E40</f>
        <v>9.0562666353757981E-2</v>
      </c>
      <c r="Y37" s="298">
        <f t="shared" si="1"/>
        <v>0</v>
      </c>
    </row>
    <row r="38" spans="1:25">
      <c r="A38" s="278">
        <v>34</v>
      </c>
      <c r="B38" s="268" t="s">
        <v>97</v>
      </c>
      <c r="C38" s="283"/>
      <c r="D38" s="312">
        <f>投入係数表!AD38</f>
        <v>1.06863407529074E-4</v>
      </c>
      <c r="E38" s="302">
        <f t="shared" si="3"/>
        <v>1.06863407529074E-2</v>
      </c>
      <c r="F38" s="312">
        <f>分析係数表!C41</f>
        <v>0.99594790611943085</v>
      </c>
      <c r="G38" s="302">
        <f t="shared" si="5"/>
        <v>1.0643038696936868E-2</v>
      </c>
      <c r="H38" s="302">
        <v>1.6137752211602747E-2</v>
      </c>
      <c r="I38" s="302">
        <f t="shared" si="6"/>
        <v>1.6137752211602747E-2</v>
      </c>
      <c r="J38" s="312">
        <f>分析係数表!G41</f>
        <v>0.50896339569449323</v>
      </c>
      <c r="K38" s="304">
        <f t="shared" si="9"/>
        <v>8.2135251644936524E-3</v>
      </c>
      <c r="L38" s="49"/>
      <c r="M38" s="50"/>
      <c r="N38" s="314">
        <f>分析係数表!I41</f>
        <v>5.504775199299148E-2</v>
      </c>
      <c r="O38" s="306">
        <f t="shared" si="7"/>
        <v>1.3107509953004972</v>
      </c>
      <c r="P38" s="312">
        <f>分析係数表!C41</f>
        <v>0.99594790611943085</v>
      </c>
      <c r="Q38" s="306">
        <f t="shared" si="4"/>
        <v>1.3054397092134902</v>
      </c>
      <c r="R38" s="306">
        <v>1.3268101607816958</v>
      </c>
      <c r="S38" s="307">
        <f t="shared" si="8"/>
        <v>1.3429479129932986</v>
      </c>
      <c r="T38" s="312">
        <f>分析係数表!F41</f>
        <v>0.58132099287543681</v>
      </c>
      <c r="U38" s="309">
        <f t="shared" si="0"/>
        <v>0.78068381416126009</v>
      </c>
      <c r="V38" s="316">
        <f>分析係数表!D41</f>
        <v>0.12149342216939719</v>
      </c>
      <c r="W38" s="297">
        <f t="shared" si="2"/>
        <v>0</v>
      </c>
      <c r="X38" s="312">
        <f>分析係数表!E41</f>
        <v>0.11755967401821014</v>
      </c>
      <c r="Y38" s="298">
        <f t="shared" si="1"/>
        <v>0</v>
      </c>
    </row>
    <row r="39" spans="1:25">
      <c r="A39" s="278">
        <v>35</v>
      </c>
      <c r="B39" s="268" t="s">
        <v>3</v>
      </c>
      <c r="C39" s="283"/>
      <c r="D39" s="312">
        <f>投入係数表!AD39</f>
        <v>3.1503669117232524E-3</v>
      </c>
      <c r="E39" s="302">
        <f>$C$32*D39</f>
        <v>0.31503669117232524</v>
      </c>
      <c r="F39" s="312">
        <f>分析係数表!C42</f>
        <v>0.9655414908579466</v>
      </c>
      <c r="G39" s="302">
        <f>E39*F39</f>
        <v>0.30418099646948143</v>
      </c>
      <c r="H39" s="302">
        <v>0.35816261091850154</v>
      </c>
      <c r="I39" s="302">
        <f>C39+H39</f>
        <v>0.35816261091850154</v>
      </c>
      <c r="J39" s="312">
        <f>分析係数表!G42</f>
        <v>0.53299358903562055</v>
      </c>
      <c r="K39" s="304">
        <f>I39*J39</f>
        <v>0.19089837545182067</v>
      </c>
      <c r="L39" s="49"/>
      <c r="M39" s="50"/>
      <c r="N39" s="314">
        <f>分析係数表!I42</f>
        <v>1.3420289237220641E-2</v>
      </c>
      <c r="O39" s="306">
        <f t="shared" si="7"/>
        <v>0.31955269448872498</v>
      </c>
      <c r="P39" s="312">
        <f>分析係数表!C42</f>
        <v>0.9655414908579466</v>
      </c>
      <c r="Q39" s="306">
        <f>O39*P39</f>
        <v>0.30854138504431744</v>
      </c>
      <c r="R39" s="306">
        <v>0.33157499469996871</v>
      </c>
      <c r="S39" s="307">
        <f>I39+R39</f>
        <v>0.68973760561847031</v>
      </c>
      <c r="T39" s="312">
        <f>分析係数表!F42</f>
        <v>0.58706867988829459</v>
      </c>
      <c r="U39" s="309">
        <f>S39*T39</f>
        <v>0.40492334559974852</v>
      </c>
      <c r="V39" s="316">
        <f>分析係数表!D42</f>
        <v>0.12536880137580664</v>
      </c>
      <c r="W39" s="297">
        <f>ROUND(S39*V39,0)</f>
        <v>0</v>
      </c>
      <c r="X39" s="312">
        <f>分析係数表!E42</f>
        <v>0.11770088827882173</v>
      </c>
      <c r="Y39" s="298">
        <f>ROUND(S39*X39,0)</f>
        <v>0</v>
      </c>
    </row>
    <row r="40" spans="1:25">
      <c r="A40" s="278">
        <v>36</v>
      </c>
      <c r="B40" s="268" t="s">
        <v>98</v>
      </c>
      <c r="C40" s="283"/>
      <c r="D40" s="312">
        <f>投入係数表!AD40</f>
        <v>0.12389087142480897</v>
      </c>
      <c r="E40" s="302">
        <f>$C$32*D40</f>
        <v>12.389087142480896</v>
      </c>
      <c r="F40" s="312">
        <f>分析係数表!C43</f>
        <v>0.68354347123018677</v>
      </c>
      <c r="G40" s="302">
        <f>E40*F40</f>
        <v>8.4684796307446675</v>
      </c>
      <c r="H40" s="302">
        <v>11.062807948466213</v>
      </c>
      <c r="I40" s="302">
        <f>C40+H40</f>
        <v>11.062807948466213</v>
      </c>
      <c r="J40" s="312">
        <f>分析係数表!G43</f>
        <v>0.37257380440005849</v>
      </c>
      <c r="K40" s="304">
        <f>I40*J40</f>
        <v>4.1217124447072635</v>
      </c>
      <c r="L40" s="49"/>
      <c r="M40" s="50"/>
      <c r="N40" s="314">
        <f>分析係数表!I43</f>
        <v>1.4147055315786071E-2</v>
      </c>
      <c r="O40" s="306">
        <f t="shared" si="7"/>
        <v>0.33685784004583258</v>
      </c>
      <c r="P40" s="312">
        <f>分析係数表!C43</f>
        <v>0.68354347123018677</v>
      </c>
      <c r="Q40" s="306">
        <f>O40*P40</f>
        <v>0.23025697729603142</v>
      </c>
      <c r="R40" s="306">
        <v>1.0889863020631276</v>
      </c>
      <c r="S40" s="307">
        <f>I40+R40</f>
        <v>12.151794250529342</v>
      </c>
      <c r="T40" s="312">
        <f>分析係数表!F43</f>
        <v>0.62240825035949521</v>
      </c>
      <c r="U40" s="309">
        <f>S40*T40</f>
        <v>7.5633769982005408</v>
      </c>
      <c r="V40" s="316">
        <f>分析係数表!D43</f>
        <v>0.13048156468325811</v>
      </c>
      <c r="W40" s="297">
        <f>ROUND(S40*V40,0)</f>
        <v>2</v>
      </c>
      <c r="X40" s="312">
        <f>分析係数表!E43</f>
        <v>0.11291103502841897</v>
      </c>
      <c r="Y40" s="298">
        <f>ROUND(S40*X40,0)</f>
        <v>1</v>
      </c>
    </row>
    <row r="41" spans="1:25">
      <c r="A41" s="278">
        <v>37</v>
      </c>
      <c r="B41" s="268" t="s">
        <v>99</v>
      </c>
      <c r="C41" s="283"/>
      <c r="D41" s="312">
        <f>投入係数表!AD41</f>
        <v>2.7010357336088785E-4</v>
      </c>
      <c r="E41" s="302">
        <f>$C$32*D41</f>
        <v>2.7010357336088784E-2</v>
      </c>
      <c r="F41" s="312">
        <f>分析係数表!C44</f>
        <v>0.55987382763194615</v>
      </c>
      <c r="G41" s="302">
        <f>E41*F41</f>
        <v>1.5122392147462645E-2</v>
      </c>
      <c r="H41" s="302">
        <v>4.2655812471799968E-2</v>
      </c>
      <c r="I41" s="302">
        <f>C41+H41</f>
        <v>4.2655812471799968E-2</v>
      </c>
      <c r="J41" s="312">
        <f>分析係数表!G44</f>
        <v>0.32381925449611038</v>
      </c>
      <c r="K41" s="304">
        <f>I41*J41</f>
        <v>1.3812773394544153E-2</v>
      </c>
      <c r="L41" s="49"/>
      <c r="M41" s="50"/>
      <c r="N41" s="314">
        <f>分析係数表!I44</f>
        <v>0.11509284654657072</v>
      </c>
      <c r="O41" s="306">
        <f t="shared" si="7"/>
        <v>2.7404945288609022</v>
      </c>
      <c r="P41" s="312">
        <f>分析係数表!C44</f>
        <v>0.55987382763194615</v>
      </c>
      <c r="Q41" s="306">
        <f>O41*P41</f>
        <v>1.5343311614777602</v>
      </c>
      <c r="R41" s="306">
        <v>1.5755904980565403</v>
      </c>
      <c r="S41" s="307">
        <f>I41+R41</f>
        <v>1.6182463105283402</v>
      </c>
      <c r="T41" s="312">
        <f>分析係数表!F44</f>
        <v>0.5344179716450459</v>
      </c>
      <c r="U41" s="309">
        <f>S41*T41</f>
        <v>0.86481991089463461</v>
      </c>
      <c r="V41" s="316">
        <f>分析係数表!D44</f>
        <v>0.19836337849438287</v>
      </c>
      <c r="W41" s="297">
        <f>ROUND(S41*V41,0)</f>
        <v>0</v>
      </c>
      <c r="X41" s="312">
        <f>分析係数表!E44</f>
        <v>0.16230318686650563</v>
      </c>
      <c r="Y41" s="298">
        <f>ROUND(S41*X41,0)</f>
        <v>0</v>
      </c>
    </row>
    <row r="42" spans="1:25">
      <c r="A42" s="278">
        <v>38</v>
      </c>
      <c r="B42" s="268" t="s">
        <v>4</v>
      </c>
      <c r="C42" s="283"/>
      <c r="D42" s="312">
        <f>投入係数表!AD42</f>
        <v>3.3775568332417563E-3</v>
      </c>
      <c r="E42" s="302">
        <f>$C$32*D42</f>
        <v>0.3377556833241756</v>
      </c>
      <c r="F42" s="312">
        <f>分析係数表!C45</f>
        <v>1</v>
      </c>
      <c r="G42" s="302">
        <f>E42*F42</f>
        <v>0.3377556833241756</v>
      </c>
      <c r="H42" s="302">
        <v>0.39738588427874988</v>
      </c>
      <c r="I42" s="302">
        <f>C42+H42</f>
        <v>0.39738588427874988</v>
      </c>
      <c r="J42" s="312">
        <f>分析係数表!G45</f>
        <v>0</v>
      </c>
      <c r="K42" s="304">
        <f>I42*J42</f>
        <v>0</v>
      </c>
      <c r="L42" s="49"/>
      <c r="M42" s="50"/>
      <c r="N42" s="314">
        <f>分析係数表!I45</f>
        <v>0</v>
      </c>
      <c r="O42" s="306">
        <f t="shared" si="7"/>
        <v>0</v>
      </c>
      <c r="P42" s="312">
        <f>分析係数表!C45</f>
        <v>1</v>
      </c>
      <c r="Q42" s="306">
        <f>O42*P42</f>
        <v>0</v>
      </c>
      <c r="R42" s="306">
        <v>2.6899082482270024E-2</v>
      </c>
      <c r="S42" s="307">
        <f>I42+R42</f>
        <v>0.4242849667610199</v>
      </c>
      <c r="T42" s="312">
        <f>分析係数表!F45</f>
        <v>0</v>
      </c>
      <c r="U42" s="309">
        <f>S42*T42</f>
        <v>0</v>
      </c>
      <c r="V42" s="316">
        <f>分析係数表!D45</f>
        <v>0</v>
      </c>
      <c r="W42" s="297">
        <f>ROUND(S42*V42,0)</f>
        <v>0</v>
      </c>
      <c r="X42" s="312">
        <f>分析係数表!E45</f>
        <v>0</v>
      </c>
      <c r="Y42" s="298">
        <f>ROUND(S42*X42,0)</f>
        <v>0</v>
      </c>
    </row>
    <row r="43" spans="1:25">
      <c r="A43" s="278">
        <v>39</v>
      </c>
      <c r="B43" s="268" t="s">
        <v>5</v>
      </c>
      <c r="C43" s="283"/>
      <c r="D43" s="312">
        <f>投入係数表!AD43</f>
        <v>9.9231509054359818E-3</v>
      </c>
      <c r="E43" s="302">
        <f>$C$32*D43</f>
        <v>0.99231509054359823</v>
      </c>
      <c r="F43" s="312">
        <f>分析係数表!C46</f>
        <v>0.63561708735819755</v>
      </c>
      <c r="G43" s="302">
        <f>E43*F43</f>
        <v>0.63073242759290804</v>
      </c>
      <c r="H43" s="302">
        <v>0.73661847491020183</v>
      </c>
      <c r="I43" s="302">
        <f>C43+H43</f>
        <v>0.73661847491020183</v>
      </c>
      <c r="J43" s="312">
        <f>分析係数表!G46</f>
        <v>7.4261727822867345E-3</v>
      </c>
      <c r="K43" s="304">
        <f>I43*J43</f>
        <v>5.4702560693077043E-3</v>
      </c>
      <c r="L43" s="49"/>
      <c r="M43" s="50"/>
      <c r="N43" s="314">
        <f>分析係数表!I46</f>
        <v>7.1346566917706757E-6</v>
      </c>
      <c r="O43" s="306">
        <f t="shared" si="7"/>
        <v>1.6988447341240029E-4</v>
      </c>
      <c r="P43" s="312">
        <f>分析係数表!C46</f>
        <v>0.63561708735819755</v>
      </c>
      <c r="Q43" s="306">
        <f>O43*P43</f>
        <v>1.0798147417777103E-4</v>
      </c>
      <c r="R43" s="306">
        <v>5.4023717055935214E-2</v>
      </c>
      <c r="S43" s="307">
        <f>I43+R43</f>
        <v>0.79064219196613705</v>
      </c>
      <c r="T43" s="312">
        <f>分析係数表!F46</f>
        <v>0.64740426293918441</v>
      </c>
      <c r="U43" s="309">
        <f>S43*T43</f>
        <v>0.51186512553845809</v>
      </c>
      <c r="V43" s="316">
        <f>分析係数表!D46</f>
        <v>3.6867524451068895E-3</v>
      </c>
      <c r="W43" s="297">
        <f>ROUND(S43*V43,0)</f>
        <v>0</v>
      </c>
      <c r="X43" s="312">
        <f>分析係数表!E46</f>
        <v>3.6024838177901608E-3</v>
      </c>
      <c r="Y43" s="298">
        <f>ROUND(S43*X43,0)</f>
        <v>0</v>
      </c>
    </row>
    <row r="44" spans="1:25">
      <c r="A44" s="279">
        <v>40</v>
      </c>
      <c r="B44" s="276" t="s">
        <v>298</v>
      </c>
      <c r="C44" s="289">
        <f>SUM(C5:C43)</f>
        <v>100</v>
      </c>
      <c r="D44" s="313">
        <f>投入係数表!AD44</f>
        <v>0.37023206188316887</v>
      </c>
      <c r="E44" s="303">
        <f>SUM(E5:E43)</f>
        <v>37.023206188316884</v>
      </c>
      <c r="F44" s="313">
        <f>分析係数表!C47</f>
        <v>0.59941121331825653</v>
      </c>
      <c r="G44" s="303">
        <f>SUM(G5:G43)</f>
        <v>24.385236663097462</v>
      </c>
      <c r="H44" s="303">
        <f>SUM(H5:H43)</f>
        <v>31.456883165943541</v>
      </c>
      <c r="I44" s="303">
        <f>SUM(I5:I43)</f>
        <v>131.45688316594351</v>
      </c>
      <c r="J44" s="313">
        <f>分析係数表!G47</f>
        <v>0.26745444124294698</v>
      </c>
      <c r="K44" s="305">
        <f>SUM(K5:K43)</f>
        <v>39.35729420922511</v>
      </c>
      <c r="L44" s="318">
        <f>'データ入力（最終需要額等）'!$H$32</f>
        <v>0.60499999999999998</v>
      </c>
      <c r="M44" s="303">
        <f>K44*L44</f>
        <v>23.811162996581192</v>
      </c>
      <c r="N44" s="315">
        <f>分析係数表!I47</f>
        <v>1</v>
      </c>
      <c r="O44" s="303">
        <f>SUM(O5:O43)</f>
        <v>23.811162996581192</v>
      </c>
      <c r="P44" s="313">
        <f>分析係数表!C47</f>
        <v>0.59941121331825653</v>
      </c>
      <c r="Q44" s="303">
        <f>SUM(Q5:Q43)</f>
        <v>14.811857667279508</v>
      </c>
      <c r="R44" s="303">
        <f>SUM(R5:R43)</f>
        <v>18.506884206839299</v>
      </c>
      <c r="S44" s="308">
        <f>SUM(S5:S43)</f>
        <v>149.96376737278283</v>
      </c>
      <c r="T44" s="313">
        <f>分析係数表!F47</f>
        <v>0.52032812004185636</v>
      </c>
      <c r="U44" s="310">
        <f>SUM(U5:U43)</f>
        <v>90.931163225470414</v>
      </c>
      <c r="V44" s="317">
        <f>分析係数表!D47</f>
        <v>6.7043132898265148E-2</v>
      </c>
      <c r="W44" s="300">
        <f>SUM(W5:W43)</f>
        <v>6</v>
      </c>
      <c r="X44" s="313">
        <f>分析係数表!E47</f>
        <v>6.0489972943054145E-2</v>
      </c>
      <c r="Y44" s="301">
        <f>SUM(Y5:Y43)</f>
        <v>5</v>
      </c>
    </row>
    <row r="45" spans="1:25">
      <c r="B45" s="292" t="s">
        <v>299</v>
      </c>
      <c r="C45" s="104" t="s">
        <v>300</v>
      </c>
      <c r="D45" s="104" t="s">
        <v>301</v>
      </c>
      <c r="E45" s="104"/>
      <c r="F45" s="104" t="s">
        <v>131</v>
      </c>
      <c r="G45" s="104"/>
      <c r="H45" s="104" t="s">
        <v>302</v>
      </c>
      <c r="I45" s="104"/>
      <c r="J45" s="104" t="s">
        <v>131</v>
      </c>
      <c r="K45" s="104"/>
      <c r="L45" s="104" t="s">
        <v>300</v>
      </c>
      <c r="M45" s="104"/>
      <c r="N45" s="104" t="s">
        <v>131</v>
      </c>
      <c r="O45" s="104"/>
      <c r="P45" s="104" t="s">
        <v>131</v>
      </c>
      <c r="Q45" s="104"/>
      <c r="R45" s="104"/>
      <c r="S45" s="104" t="s">
        <v>302</v>
      </c>
      <c r="T45" s="104" t="s">
        <v>131</v>
      </c>
      <c r="U45" s="104"/>
      <c r="V45" s="104" t="s">
        <v>131</v>
      </c>
      <c r="W45" s="104"/>
      <c r="X45" s="104" t="s">
        <v>131</v>
      </c>
      <c r="Y45" s="293"/>
    </row>
    <row r="46" spans="1:25">
      <c r="B46" s="83" t="s">
        <v>303</v>
      </c>
    </row>
  </sheetData>
  <phoneticPr fontId="3"/>
  <pageMargins left="0.78740157480314965" right="0" top="0.82677165354330717" bottom="0.78740157480314965" header="0.51181102362204722" footer="0.51181102362204722"/>
  <pageSetup paperSize="9" scale="80" orientation="portrait" r:id="rId1"/>
  <headerFooter alignWithMargins="0">
    <oddFooter>&amp;C&amp;"Fj丸ゴシック体-L,標準"&amp;12- 43 -</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BF6045-BA7D-4599-8219-135C0C70460F}">
  <dimension ref="A1:Y46"/>
  <sheetViews>
    <sheetView showGridLines="0"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8.1640625" defaultRowHeight="11"/>
  <cols>
    <col min="1" max="1" width="2.75" style="83" customWidth="1"/>
    <col min="2" max="2" width="17.5" style="83" customWidth="1"/>
    <col min="3" max="3" width="8.58203125" style="83" customWidth="1"/>
    <col min="4" max="4" width="8.1640625" style="83" customWidth="1"/>
    <col min="5" max="5" width="8.25" style="83" bestFit="1" customWidth="1"/>
    <col min="6" max="16384" width="8.1640625" style="83"/>
  </cols>
  <sheetData>
    <row r="1" spans="1:25" ht="13">
      <c r="B1" s="284" t="s">
        <v>257</v>
      </c>
      <c r="F1" s="285"/>
      <c r="G1" s="83" t="s">
        <v>374</v>
      </c>
    </row>
    <row r="2" spans="1:25">
      <c r="B2" s="83" t="s">
        <v>355</v>
      </c>
      <c r="S2" s="83" t="s">
        <v>259</v>
      </c>
      <c r="U2" s="286" t="s">
        <v>245</v>
      </c>
      <c r="W2" s="83" t="s">
        <v>233</v>
      </c>
      <c r="Y2" s="83" t="s">
        <v>260</v>
      </c>
    </row>
    <row r="3" spans="1:25" ht="44">
      <c r="B3" s="39"/>
      <c r="C3" s="40" t="s">
        <v>261</v>
      </c>
      <c r="D3" s="40" t="s">
        <v>356</v>
      </c>
      <c r="E3" s="40" t="s">
        <v>263</v>
      </c>
      <c r="F3" s="40" t="s">
        <v>264</v>
      </c>
      <c r="G3" s="40" t="s">
        <v>265</v>
      </c>
      <c r="H3" s="40" t="s">
        <v>266</v>
      </c>
      <c r="I3" s="40" t="s">
        <v>267</v>
      </c>
      <c r="J3" s="40" t="s">
        <v>268</v>
      </c>
      <c r="K3" s="41" t="s">
        <v>269</v>
      </c>
      <c r="L3" s="40" t="s">
        <v>402</v>
      </c>
      <c r="M3" s="40" t="s">
        <v>270</v>
      </c>
      <c r="N3" s="40" t="s">
        <v>186</v>
      </c>
      <c r="O3" s="40" t="s">
        <v>270</v>
      </c>
      <c r="P3" s="40" t="s">
        <v>264</v>
      </c>
      <c r="Q3" s="40" t="s">
        <v>271</v>
      </c>
      <c r="R3" s="40" t="s">
        <v>272</v>
      </c>
      <c r="S3" s="42" t="s">
        <v>273</v>
      </c>
      <c r="T3" s="40" t="s">
        <v>403</v>
      </c>
      <c r="U3" s="43" t="s">
        <v>245</v>
      </c>
      <c r="V3" s="44" t="s">
        <v>274</v>
      </c>
      <c r="W3" s="42" t="s">
        <v>275</v>
      </c>
      <c r="X3" s="40" t="s">
        <v>276</v>
      </c>
      <c r="Y3" s="43" t="s">
        <v>277</v>
      </c>
    </row>
    <row r="4" spans="1:25" ht="19">
      <c r="B4" s="45"/>
      <c r="C4" s="46" t="s">
        <v>197</v>
      </c>
      <c r="D4" s="46" t="s">
        <v>198</v>
      </c>
      <c r="E4" s="46" t="s">
        <v>278</v>
      </c>
      <c r="F4" s="46" t="s">
        <v>200</v>
      </c>
      <c r="G4" s="46" t="s">
        <v>279</v>
      </c>
      <c r="H4" s="46" t="s">
        <v>280</v>
      </c>
      <c r="I4" s="46" t="s">
        <v>281</v>
      </c>
      <c r="J4" s="46" t="s">
        <v>282</v>
      </c>
      <c r="K4" s="47" t="s">
        <v>283</v>
      </c>
      <c r="L4" s="46" t="s">
        <v>284</v>
      </c>
      <c r="M4" s="46" t="s">
        <v>285</v>
      </c>
      <c r="N4" s="46" t="s">
        <v>286</v>
      </c>
      <c r="O4" s="46" t="s">
        <v>287</v>
      </c>
      <c r="P4" s="46" t="s">
        <v>288</v>
      </c>
      <c r="Q4" s="46" t="s">
        <v>289</v>
      </c>
      <c r="R4" s="46" t="s">
        <v>290</v>
      </c>
      <c r="S4" s="46" t="s">
        <v>291</v>
      </c>
      <c r="T4" s="48" t="s">
        <v>292</v>
      </c>
      <c r="U4" s="47" t="s">
        <v>293</v>
      </c>
      <c r="V4" s="46" t="s">
        <v>294</v>
      </c>
      <c r="W4" s="46" t="s">
        <v>295</v>
      </c>
      <c r="X4" s="46" t="s">
        <v>296</v>
      </c>
      <c r="Y4" s="47" t="s">
        <v>297</v>
      </c>
    </row>
    <row r="5" spans="1:25">
      <c r="A5" s="277">
        <v>1</v>
      </c>
      <c r="B5" s="268" t="s">
        <v>73</v>
      </c>
      <c r="C5" s="283"/>
      <c r="D5" s="312">
        <f>投入係数表!AE5</f>
        <v>4.5562601305596337E-6</v>
      </c>
      <c r="E5" s="302">
        <f>$C$33*D5</f>
        <v>4.5562601305596337E-4</v>
      </c>
      <c r="F5" s="312">
        <f>分析係数表!C8</f>
        <v>0.17333290637377241</v>
      </c>
      <c r="G5" s="302">
        <f>E5*F5</f>
        <v>7.8974981062484499E-5</v>
      </c>
      <c r="H5" s="302">
        <f t="array" ref="H5:H43">MMULT(逆行列係数表!C5:AO43,G5:G43)</f>
        <v>6.2640217964747525E-4</v>
      </c>
      <c r="I5" s="302">
        <f>C5+H5</f>
        <v>6.2640217964747525E-4</v>
      </c>
      <c r="J5" s="312">
        <f>分析係数表!G8</f>
        <v>0.15155149614048036</v>
      </c>
      <c r="K5" s="304">
        <f>I5*J5</f>
        <v>9.4932187511232824E-5</v>
      </c>
      <c r="L5" s="49" t="s">
        <v>132</v>
      </c>
      <c r="M5" s="50" t="s">
        <v>132</v>
      </c>
      <c r="N5" s="314">
        <f>分析係数表!I8</f>
        <v>1.1299182227411633E-2</v>
      </c>
      <c r="O5" s="306">
        <f>$M$44*N5</f>
        <v>7.0525729167762743E-2</v>
      </c>
      <c r="P5" s="312">
        <f>分析係数表!C8</f>
        <v>0.17333290637377241</v>
      </c>
      <c r="Q5" s="306">
        <f>O5*P5</f>
        <v>1.222442961077785E-2</v>
      </c>
      <c r="R5" s="306">
        <f t="array" ref="R5:R43">MMULT(逆行列係数表!C5:AO43,Q5:Q43)</f>
        <v>1.8491011076667254E-2</v>
      </c>
      <c r="S5" s="307">
        <f t="shared" ref="S5:S38" si="0">I5+R5</f>
        <v>1.911741325631473E-2</v>
      </c>
      <c r="T5" s="312">
        <f>分析係数表!F8</f>
        <v>0.42721038226158625</v>
      </c>
      <c r="U5" s="309">
        <f>S5*T5</f>
        <v>8.1671574250829319E-3</v>
      </c>
      <c r="V5" s="316">
        <f>分析係数表!D8</f>
        <v>0.32298797552049696</v>
      </c>
      <c r="W5" s="297">
        <f>ROUND(S5*V5,0)</f>
        <v>0</v>
      </c>
      <c r="X5" s="312">
        <f>分析係数表!E8</f>
        <v>0.12265584155979949</v>
      </c>
      <c r="Y5" s="298">
        <f>ROUND(S5*X5,0)</f>
        <v>0</v>
      </c>
    </row>
    <row r="6" spans="1:25">
      <c r="A6" s="278">
        <v>2</v>
      </c>
      <c r="B6" s="268" t="s">
        <v>74</v>
      </c>
      <c r="C6" s="283"/>
      <c r="D6" s="312">
        <f>投入係数表!AE6</f>
        <v>0</v>
      </c>
      <c r="E6" s="302">
        <f>$C$33*D6</f>
        <v>0</v>
      </c>
      <c r="F6" s="312">
        <f>分析係数表!C9</f>
        <v>0.39351462480142041</v>
      </c>
      <c r="G6" s="302">
        <f>E6*F6</f>
        <v>0</v>
      </c>
      <c r="H6" s="302">
        <v>5.9219194082679716E-4</v>
      </c>
      <c r="I6" s="302">
        <f>C6+H6</f>
        <v>5.9219194082679716E-4</v>
      </c>
      <c r="J6" s="312">
        <f>分析係数表!G9</f>
        <v>0.22817522849038765</v>
      </c>
      <c r="K6" s="304">
        <f>I6*J6</f>
        <v>1.3512353140832057E-4</v>
      </c>
      <c r="L6" s="49"/>
      <c r="M6" s="50"/>
      <c r="N6" s="314">
        <f>分析係数表!I9</f>
        <v>5.0911500837573466E-4</v>
      </c>
      <c r="O6" s="306">
        <f>$M$44*N6</f>
        <v>3.1777261817092974E-3</v>
      </c>
      <c r="P6" s="312">
        <f>分析係数表!C9</f>
        <v>0.39351462480142041</v>
      </c>
      <c r="Q6" s="306">
        <f>O6*P6</f>
        <v>1.2504817261169844E-3</v>
      </c>
      <c r="R6" s="306">
        <v>1.7216873094050807E-3</v>
      </c>
      <c r="S6" s="307">
        <f t="shared" si="0"/>
        <v>2.3138792502318778E-3</v>
      </c>
      <c r="T6" s="312">
        <f>分析係数表!F9</f>
        <v>0.63987813845992225</v>
      </c>
      <c r="U6" s="309">
        <f>S6*T6</f>
        <v>1.4806007472594146E-3</v>
      </c>
      <c r="V6" s="316">
        <f>分析係数表!D9</f>
        <v>0.29572434079210003</v>
      </c>
      <c r="W6" s="297">
        <f>ROUND(S6*V6,0)</f>
        <v>0</v>
      </c>
      <c r="X6" s="312">
        <f>分析係数表!E9</f>
        <v>0.26862065342998215</v>
      </c>
      <c r="Y6" s="298">
        <f>ROUND(S6*X6,0)</f>
        <v>0</v>
      </c>
    </row>
    <row r="7" spans="1:25">
      <c r="A7" s="278">
        <v>3</v>
      </c>
      <c r="B7" s="268" t="s">
        <v>75</v>
      </c>
      <c r="C7" s="283"/>
      <c r="D7" s="312">
        <f>投入係数表!AE7</f>
        <v>0</v>
      </c>
      <c r="E7" s="302">
        <f>$C$33*D7</f>
        <v>0</v>
      </c>
      <c r="F7" s="312">
        <f>分析係数表!C10</f>
        <v>0.12671464860287895</v>
      </c>
      <c r="G7" s="302">
        <f>E7*F7</f>
        <v>0</v>
      </c>
      <c r="H7" s="302">
        <v>4.4959971162335962E-5</v>
      </c>
      <c r="I7" s="302">
        <f>C7+H7</f>
        <v>4.4959971162335962E-5</v>
      </c>
      <c r="J7" s="312">
        <f>分析係数表!G10</f>
        <v>0.17153349174243465</v>
      </c>
      <c r="K7" s="304">
        <f>I7*J7</f>
        <v>7.7121408421146552E-6</v>
      </c>
      <c r="L7" s="49"/>
      <c r="M7" s="50"/>
      <c r="N7" s="314">
        <f>分析係数表!I10</f>
        <v>1.1608350684055029E-3</v>
      </c>
      <c r="O7" s="306">
        <f>$M$44*N7</f>
        <v>7.2455455620669251E-3</v>
      </c>
      <c r="P7" s="312">
        <f>分析係数表!C10</f>
        <v>0.12671464860287895</v>
      </c>
      <c r="Q7" s="306">
        <f>O7*P7</f>
        <v>9.1811675983345946E-4</v>
      </c>
      <c r="R7" s="306">
        <v>1.4027233238690265E-3</v>
      </c>
      <c r="S7" s="307">
        <f t="shared" si="0"/>
        <v>1.4476832950313624E-3</v>
      </c>
      <c r="T7" s="312">
        <f>分析係数表!F10</f>
        <v>0.47381340455197063</v>
      </c>
      <c r="U7" s="309">
        <f>S7*T7</f>
        <v>6.8593175073182477E-4</v>
      </c>
      <c r="V7" s="316">
        <f>分析係数表!D10</f>
        <v>9.5045460793747427E-2</v>
      </c>
      <c r="W7" s="297">
        <f>ROUND(S7*V7,0)</f>
        <v>0</v>
      </c>
      <c r="X7" s="312">
        <f>分析係数表!E10</f>
        <v>4.2279520059697977E-2</v>
      </c>
      <c r="Y7" s="298">
        <f>ROUND(S7*X7,0)</f>
        <v>0</v>
      </c>
    </row>
    <row r="8" spans="1:25">
      <c r="A8" s="278">
        <v>4</v>
      </c>
      <c r="B8" s="268" t="s">
        <v>76</v>
      </c>
      <c r="C8" s="283"/>
      <c r="D8" s="312">
        <f>投入係数表!AE8</f>
        <v>5.6953251631995422E-7</v>
      </c>
      <c r="E8" s="302">
        <f t="shared" ref="E8:E38" si="1">$C$33*D8</f>
        <v>5.6953251631995421E-5</v>
      </c>
      <c r="F8" s="312">
        <f>分析係数表!C11</f>
        <v>9.348517078458185E-3</v>
      </c>
      <c r="G8" s="302">
        <f t="shared" ref="G8:G38" si="2">E8*F8</f>
        <v>5.3242844555543564E-7</v>
      </c>
      <c r="H8" s="302">
        <v>1.7257914906618438E-3</v>
      </c>
      <c r="I8" s="302">
        <f t="shared" ref="I8:I38" si="3">C8+H8</f>
        <v>1.7257914906618438E-3</v>
      </c>
      <c r="J8" s="312">
        <f>分析係数表!G11</f>
        <v>0.2579516055394917</v>
      </c>
      <c r="K8" s="304">
        <f t="shared" ref="K8:K38" si="4">I8*J8</f>
        <v>4.4517068584261533E-4</v>
      </c>
      <c r="L8" s="49"/>
      <c r="M8" s="50"/>
      <c r="N8" s="314">
        <f>分析係数表!I11</f>
        <v>-1.9466162084954558E-5</v>
      </c>
      <c r="O8" s="306">
        <f t="shared" ref="O8:O43" si="5">$M$44*N8</f>
        <v>-1.2150129518300253E-4</v>
      </c>
      <c r="P8" s="312">
        <f>分析係数表!C11</f>
        <v>9.348517078458185E-3</v>
      </c>
      <c r="Q8" s="306">
        <f t="shared" ref="Q8:Q38" si="6">O8*P8</f>
        <v>-1.1358569330730883E-6</v>
      </c>
      <c r="R8" s="306">
        <v>7.5944077890244071E-4</v>
      </c>
      <c r="S8" s="307">
        <f t="shared" si="0"/>
        <v>2.4852322695642845E-3</v>
      </c>
      <c r="T8" s="312">
        <f>分析係数表!F11</f>
        <v>0.54360066960888753</v>
      </c>
      <c r="U8" s="309">
        <f t="shared" ref="U8:U38" si="7">S8*T8</f>
        <v>1.3509739258687602E-3</v>
      </c>
      <c r="V8" s="316">
        <f>分析係数表!D11</f>
        <v>4.0785268604474206E-2</v>
      </c>
      <c r="W8" s="297">
        <f t="shared" ref="W8:W38" si="8">ROUND(S8*V8,0)</f>
        <v>0</v>
      </c>
      <c r="X8" s="312">
        <f>分析係数表!E11</f>
        <v>3.926343022371024E-2</v>
      </c>
      <c r="Y8" s="298">
        <f t="shared" ref="Y8:Y38" si="9">ROUND(S8*X8,0)</f>
        <v>0</v>
      </c>
    </row>
    <row r="9" spans="1:25">
      <c r="A9" s="278">
        <v>5</v>
      </c>
      <c r="B9" s="268" t="s">
        <v>77</v>
      </c>
      <c r="C9" s="283"/>
      <c r="D9" s="312">
        <f>投入係数表!AE9</f>
        <v>0</v>
      </c>
      <c r="E9" s="302">
        <f t="shared" si="1"/>
        <v>0</v>
      </c>
      <c r="F9" s="312">
        <f>分析係数表!C12</f>
        <v>0.26169189557273109</v>
      </c>
      <c r="G9" s="302">
        <f t="shared" si="2"/>
        <v>0</v>
      </c>
      <c r="H9" s="302">
        <v>2.112016947190154E-3</v>
      </c>
      <c r="I9" s="302">
        <f t="shared" si="3"/>
        <v>2.112016947190154E-3</v>
      </c>
      <c r="J9" s="312">
        <f>分析係数表!G12</f>
        <v>0.13770114594385849</v>
      </c>
      <c r="K9" s="304">
        <f t="shared" si="4"/>
        <v>2.9082715388093383E-4</v>
      </c>
      <c r="L9" s="49"/>
      <c r="M9" s="50"/>
      <c r="N9" s="314">
        <f>分析係数表!I12</f>
        <v>0.10146071966313146</v>
      </c>
      <c r="O9" s="306">
        <f t="shared" si="5"/>
        <v>0.63328399278037673</v>
      </c>
      <c r="P9" s="312">
        <f>分析係数表!C12</f>
        <v>0.26169189557273109</v>
      </c>
      <c r="Q9" s="306">
        <f t="shared" si="6"/>
        <v>0.16572528850656454</v>
      </c>
      <c r="R9" s="306">
        <v>0.19035521879533587</v>
      </c>
      <c r="S9" s="307">
        <f t="shared" si="0"/>
        <v>0.19246723574252603</v>
      </c>
      <c r="T9" s="312">
        <f>分析係数表!F12</f>
        <v>0.33651535386825859</v>
      </c>
      <c r="U9" s="309">
        <f t="shared" si="7"/>
        <v>6.4768179943941698E-2</v>
      </c>
      <c r="V9" s="316">
        <f>分析係数表!D12</f>
        <v>3.4578030097235327E-2</v>
      </c>
      <c r="W9" s="297">
        <f t="shared" si="8"/>
        <v>0</v>
      </c>
      <c r="X9" s="312">
        <f>分析係数表!E12</f>
        <v>3.3355134693599395E-2</v>
      </c>
      <c r="Y9" s="298">
        <f t="shared" si="9"/>
        <v>0</v>
      </c>
    </row>
    <row r="10" spans="1:25">
      <c r="A10" s="278">
        <v>6</v>
      </c>
      <c r="B10" s="268" t="s">
        <v>78</v>
      </c>
      <c r="C10" s="283"/>
      <c r="D10" s="312">
        <f>投入係数表!AE10</f>
        <v>5.0118861436155973E-5</v>
      </c>
      <c r="E10" s="302">
        <f t="shared" si="1"/>
        <v>5.011886143615597E-3</v>
      </c>
      <c r="F10" s="312">
        <f>分析係数表!C13</f>
        <v>8.2810371123538395E-2</v>
      </c>
      <c r="G10" s="302">
        <f t="shared" si="2"/>
        <v>4.1503615158172723E-4</v>
      </c>
      <c r="H10" s="302">
        <v>2.7269184923979419E-3</v>
      </c>
      <c r="I10" s="302">
        <f t="shared" si="3"/>
        <v>2.7269184923979419E-3</v>
      </c>
      <c r="J10" s="312">
        <f>分析係数表!G13</f>
        <v>0.2721720626600464</v>
      </c>
      <c r="K10" s="304">
        <f t="shared" si="4"/>
        <v>7.4219103078177189E-4</v>
      </c>
      <c r="L10" s="49"/>
      <c r="M10" s="50"/>
      <c r="N10" s="314">
        <f>分析係数表!I13</f>
        <v>1.212874021164739E-2</v>
      </c>
      <c r="O10" s="306">
        <f t="shared" si="5"/>
        <v>7.5703553593253772E-2</v>
      </c>
      <c r="P10" s="312">
        <f>分析係数表!C13</f>
        <v>8.2810371123538395E-2</v>
      </c>
      <c r="Q10" s="306">
        <f t="shared" si="6"/>
        <v>6.2690393684280239E-3</v>
      </c>
      <c r="R10" s="306">
        <v>7.1397888083653081E-3</v>
      </c>
      <c r="S10" s="307">
        <f t="shared" si="0"/>
        <v>9.86670730076325E-3</v>
      </c>
      <c r="T10" s="312">
        <f>分析係数表!F13</f>
        <v>0.39077170920544851</v>
      </c>
      <c r="U10" s="309">
        <f t="shared" si="7"/>
        <v>3.8556300761491327E-3</v>
      </c>
      <c r="V10" s="316">
        <f>分析係数表!D13</f>
        <v>0.12720758845381647</v>
      </c>
      <c r="W10" s="297">
        <f t="shared" si="8"/>
        <v>0</v>
      </c>
      <c r="X10" s="312">
        <f>分析係数表!E13</f>
        <v>9.5492852763317662E-2</v>
      </c>
      <c r="Y10" s="298">
        <f t="shared" si="9"/>
        <v>0</v>
      </c>
    </row>
    <row r="11" spans="1:25">
      <c r="A11" s="278">
        <v>7</v>
      </c>
      <c r="B11" s="268" t="s">
        <v>79</v>
      </c>
      <c r="C11" s="283"/>
      <c r="D11" s="312">
        <f>投入係数表!AE11</f>
        <v>5.3222813650099729E-4</v>
      </c>
      <c r="E11" s="302">
        <f t="shared" si="1"/>
        <v>5.3222813650099732E-2</v>
      </c>
      <c r="F11" s="312">
        <f>分析係数表!C14</f>
        <v>0.29759344347769412</v>
      </c>
      <c r="G11" s="302">
        <f t="shared" si="2"/>
        <v>1.5838760385704802E-2</v>
      </c>
      <c r="H11" s="302">
        <v>6.7687658666230749E-2</v>
      </c>
      <c r="I11" s="302">
        <f t="shared" si="3"/>
        <v>6.7687658666230749E-2</v>
      </c>
      <c r="J11" s="312">
        <f>分析係数表!G14</f>
        <v>0.17335642824825784</v>
      </c>
      <c r="K11" s="304">
        <f t="shared" si="4"/>
        <v>1.1734090742864998E-2</v>
      </c>
      <c r="L11" s="49"/>
      <c r="M11" s="50"/>
      <c r="N11" s="314">
        <f>分析係数表!I14</f>
        <v>1.9165801846449152E-3</v>
      </c>
      <c r="O11" s="306">
        <f t="shared" si="5"/>
        <v>1.196265466917173E-2</v>
      </c>
      <c r="P11" s="312">
        <f>分析係数表!C14</f>
        <v>0.29759344347769412</v>
      </c>
      <c r="Q11" s="306">
        <f t="shared" si="6"/>
        <v>3.5600075961333306E-3</v>
      </c>
      <c r="R11" s="306">
        <v>1.338222796979328E-2</v>
      </c>
      <c r="S11" s="307">
        <f t="shared" si="0"/>
        <v>8.1069886636024033E-2</v>
      </c>
      <c r="T11" s="312">
        <f>分析係数表!F14</f>
        <v>0.35598651785260127</v>
      </c>
      <c r="U11" s="309">
        <f t="shared" si="7"/>
        <v>2.8859786646263329E-2</v>
      </c>
      <c r="V11" s="316">
        <f>分析係数表!D14</f>
        <v>4.3833041969742803E-2</v>
      </c>
      <c r="W11" s="297">
        <f t="shared" si="8"/>
        <v>0</v>
      </c>
      <c r="X11" s="312">
        <f>分析係数表!E14</f>
        <v>3.8757158040430381E-2</v>
      </c>
      <c r="Y11" s="298">
        <f t="shared" si="9"/>
        <v>0</v>
      </c>
    </row>
    <row r="12" spans="1:25">
      <c r="A12" s="278">
        <v>8</v>
      </c>
      <c r="B12" s="268" t="s">
        <v>80</v>
      </c>
      <c r="C12" s="283"/>
      <c r="D12" s="312">
        <f>投入係数表!AE12</f>
        <v>3.4171950979197254E-5</v>
      </c>
      <c r="E12" s="302">
        <f t="shared" si="1"/>
        <v>3.4171950979197253E-3</v>
      </c>
      <c r="F12" s="312">
        <f>分析係数表!C15</f>
        <v>0.21593049601829584</v>
      </c>
      <c r="G12" s="302">
        <f t="shared" si="2"/>
        <v>7.3787663248509527E-4</v>
      </c>
      <c r="H12" s="302">
        <v>1.0008249066562173E-2</v>
      </c>
      <c r="I12" s="302">
        <f t="shared" si="3"/>
        <v>1.0008249066562173E-2</v>
      </c>
      <c r="J12" s="312">
        <f>分析係数表!G15</f>
        <v>0.1171240792325445</v>
      </c>
      <c r="K12" s="304">
        <f t="shared" si="4"/>
        <v>1.1722069566510675E-3</v>
      </c>
      <c r="L12" s="49"/>
      <c r="M12" s="50"/>
      <c r="N12" s="314">
        <f>分析係数表!I15</f>
        <v>7.9892300155183192E-3</v>
      </c>
      <c r="O12" s="306">
        <f t="shared" si="5"/>
        <v>4.9866110749722609E-2</v>
      </c>
      <c r="P12" s="312">
        <f>分析係数表!C15</f>
        <v>0.21593049601829584</v>
      </c>
      <c r="Q12" s="306">
        <f t="shared" si="6"/>
        <v>1.0767614028690878E-2</v>
      </c>
      <c r="R12" s="306">
        <v>2.8289455219891377E-2</v>
      </c>
      <c r="S12" s="307">
        <f t="shared" si="0"/>
        <v>3.829770428645355E-2</v>
      </c>
      <c r="T12" s="312">
        <f>分析係数表!F15</f>
        <v>0.35842164855867914</v>
      </c>
      <c r="U12" s="309">
        <f t="shared" si="7"/>
        <v>1.3726726306363474E-2</v>
      </c>
      <c r="V12" s="316">
        <f>分析係数表!D15</f>
        <v>1.5678367482667734E-2</v>
      </c>
      <c r="W12" s="297">
        <f t="shared" si="8"/>
        <v>0</v>
      </c>
      <c r="X12" s="312">
        <f>分析係数表!E15</f>
        <v>1.5634458686506418E-2</v>
      </c>
      <c r="Y12" s="298">
        <f t="shared" si="9"/>
        <v>0</v>
      </c>
    </row>
    <row r="13" spans="1:25">
      <c r="A13" s="278">
        <v>9</v>
      </c>
      <c r="B13" s="268" t="s">
        <v>81</v>
      </c>
      <c r="C13" s="283"/>
      <c r="D13" s="312">
        <f>投入係数表!AE13</f>
        <v>8.1614009588649441E-4</v>
      </c>
      <c r="E13" s="302">
        <f t="shared" si="1"/>
        <v>8.1614009588649436E-2</v>
      </c>
      <c r="F13" s="312">
        <f>分析係数表!C16</f>
        <v>0.18770505348742417</v>
      </c>
      <c r="G13" s="302">
        <f t="shared" si="2"/>
        <v>1.5319362035160591E-2</v>
      </c>
      <c r="H13" s="302">
        <v>3.5026648818365348E-2</v>
      </c>
      <c r="I13" s="302">
        <f t="shared" si="3"/>
        <v>3.5026648818365348E-2</v>
      </c>
      <c r="J13" s="312">
        <f>分析係数表!G16</f>
        <v>1.5279579137581789E-2</v>
      </c>
      <c r="K13" s="304">
        <f t="shared" si="4"/>
        <v>5.3519245254449903E-4</v>
      </c>
      <c r="L13" s="49"/>
      <c r="M13" s="50"/>
      <c r="N13" s="314">
        <f>分析係数表!I16</f>
        <v>6.0242927132958465E-3</v>
      </c>
      <c r="O13" s="306">
        <f t="shared" si="5"/>
        <v>3.7601627071250115E-2</v>
      </c>
      <c r="P13" s="312">
        <f>分析係数表!C16</f>
        <v>0.18770505348742417</v>
      </c>
      <c r="Q13" s="306">
        <f t="shared" si="6"/>
        <v>7.0580154206231795E-3</v>
      </c>
      <c r="R13" s="306">
        <v>1.3810184417757179E-2</v>
      </c>
      <c r="S13" s="307">
        <f t="shared" si="0"/>
        <v>4.8836833236122527E-2</v>
      </c>
      <c r="T13" s="312">
        <f>分析係数表!F16</f>
        <v>0.2627694146106877</v>
      </c>
      <c r="U13" s="309">
        <f t="shared" si="7"/>
        <v>1.2832826080895693E-2</v>
      </c>
      <c r="V13" s="316">
        <f>分析係数表!D16</f>
        <v>1.0339400475073228E-2</v>
      </c>
      <c r="W13" s="297">
        <f t="shared" si="8"/>
        <v>0</v>
      </c>
      <c r="X13" s="312">
        <f>分析係数表!E16</f>
        <v>1.0339400475073228E-2</v>
      </c>
      <c r="Y13" s="298">
        <f t="shared" si="9"/>
        <v>0</v>
      </c>
    </row>
    <row r="14" spans="1:25">
      <c r="A14" s="278">
        <v>10</v>
      </c>
      <c r="B14" s="268" t="s">
        <v>82</v>
      </c>
      <c r="C14" s="283"/>
      <c r="D14" s="312">
        <f>投入係数表!AE14</f>
        <v>7.0194882636434358E-4</v>
      </c>
      <c r="E14" s="302">
        <f t="shared" si="1"/>
        <v>7.0194882636434364E-2</v>
      </c>
      <c r="F14" s="312">
        <f>分析係数表!C17</f>
        <v>0.24245613901755958</v>
      </c>
      <c r="G14" s="302">
        <f t="shared" si="2"/>
        <v>1.7019180222820608E-2</v>
      </c>
      <c r="H14" s="302">
        <v>3.9404641513694667E-2</v>
      </c>
      <c r="I14" s="302">
        <f t="shared" si="3"/>
        <v>3.9404641513694667E-2</v>
      </c>
      <c r="J14" s="312">
        <f>分析係数表!G17</f>
        <v>0.24054742090319753</v>
      </c>
      <c r="K14" s="304">
        <f t="shared" si="4"/>
        <v>9.4786848877343212E-3</v>
      </c>
      <c r="L14" s="49"/>
      <c r="M14" s="50"/>
      <c r="N14" s="314">
        <f>分析係数表!I17</f>
        <v>2.8816966460243139E-3</v>
      </c>
      <c r="O14" s="306">
        <f t="shared" si="5"/>
        <v>1.7986589924014078E-2</v>
      </c>
      <c r="P14" s="312">
        <f>分析係数表!C17</f>
        <v>0.24245613901755958</v>
      </c>
      <c r="Q14" s="306">
        <f t="shared" si="6"/>
        <v>4.3609591470685936E-3</v>
      </c>
      <c r="R14" s="306">
        <v>1.0707204824736747E-2</v>
      </c>
      <c r="S14" s="307">
        <f t="shared" si="0"/>
        <v>5.0111846338431416E-2</v>
      </c>
      <c r="T14" s="312">
        <f>分析係数表!F17</f>
        <v>0.42825667105631338</v>
      </c>
      <c r="U14" s="309">
        <f t="shared" si="7"/>
        <v>2.1460732493382144E-2</v>
      </c>
      <c r="V14" s="316">
        <f>分析係数表!D17</f>
        <v>5.1560411778863557E-2</v>
      </c>
      <c r="W14" s="297">
        <f t="shared" si="8"/>
        <v>0</v>
      </c>
      <c r="X14" s="312">
        <f>分析係数表!E17</f>
        <v>4.9008807340167618E-2</v>
      </c>
      <c r="Y14" s="298">
        <f t="shared" si="9"/>
        <v>0</v>
      </c>
    </row>
    <row r="15" spans="1:25">
      <c r="A15" s="278">
        <v>11</v>
      </c>
      <c r="B15" s="268" t="s">
        <v>83</v>
      </c>
      <c r="C15" s="283"/>
      <c r="D15" s="312">
        <f>投入係数表!AE15</f>
        <v>6.6920070667594622E-5</v>
      </c>
      <c r="E15" s="302">
        <f t="shared" si="1"/>
        <v>6.6920070667594624E-3</v>
      </c>
      <c r="F15" s="312">
        <f>分析係数表!C18</f>
        <v>0.40831687749419565</v>
      </c>
      <c r="G15" s="302">
        <f t="shared" si="2"/>
        <v>2.7324594296683148E-3</v>
      </c>
      <c r="H15" s="302">
        <v>4.1873875457793003E-2</v>
      </c>
      <c r="I15" s="302">
        <f t="shared" si="3"/>
        <v>4.1873875457793003E-2</v>
      </c>
      <c r="J15" s="312">
        <f>分析係数表!G18</f>
        <v>0.21766947174074985</v>
      </c>
      <c r="K15" s="304">
        <f t="shared" si="4"/>
        <v>9.1146643506357528E-3</v>
      </c>
      <c r="L15" s="49"/>
      <c r="M15" s="50"/>
      <c r="N15" s="314">
        <f>分析係数表!I18</f>
        <v>4.4543159123807785E-4</v>
      </c>
      <c r="O15" s="306">
        <f t="shared" si="5"/>
        <v>2.7802355191875287E-3</v>
      </c>
      <c r="P15" s="312">
        <f>分析係数表!C18</f>
        <v>0.40831687749419565</v>
      </c>
      <c r="Q15" s="306">
        <f t="shared" si="6"/>
        <v>1.1352170858931056E-3</v>
      </c>
      <c r="R15" s="306">
        <v>3.6447556206177681E-3</v>
      </c>
      <c r="S15" s="307">
        <f t="shared" si="0"/>
        <v>4.5518631078410768E-2</v>
      </c>
      <c r="T15" s="312">
        <f>分析係数表!F18</f>
        <v>0.48997194925916815</v>
      </c>
      <c r="U15" s="309">
        <f t="shared" si="7"/>
        <v>2.2302852397097873E-2</v>
      </c>
      <c r="V15" s="316">
        <f>分析係数表!D18</f>
        <v>3.8565313316438733E-2</v>
      </c>
      <c r="W15" s="297">
        <f t="shared" si="8"/>
        <v>0</v>
      </c>
      <c r="X15" s="312">
        <f>分析係数表!E18</f>
        <v>3.6576455199010559E-2</v>
      </c>
      <c r="Y15" s="298">
        <f t="shared" si="9"/>
        <v>0</v>
      </c>
    </row>
    <row r="16" spans="1:25">
      <c r="A16" s="278">
        <v>12</v>
      </c>
      <c r="B16" s="268" t="s">
        <v>84</v>
      </c>
      <c r="C16" s="283"/>
      <c r="D16" s="312">
        <f>投入係数表!AE16</f>
        <v>0</v>
      </c>
      <c r="E16" s="302">
        <f t="shared" si="1"/>
        <v>0</v>
      </c>
      <c r="F16" s="312">
        <f>分析係数表!C19</f>
        <v>0.72110086081153413</v>
      </c>
      <c r="G16" s="302">
        <f t="shared" si="2"/>
        <v>0</v>
      </c>
      <c r="H16" s="302">
        <v>5.241138075952629E-2</v>
      </c>
      <c r="I16" s="302">
        <f t="shared" si="3"/>
        <v>5.241138075952629E-2</v>
      </c>
      <c r="J16" s="312">
        <f>分析係数表!G19</f>
        <v>6.2445810408374151E-2</v>
      </c>
      <c r="K16" s="304">
        <f t="shared" si="4"/>
        <v>3.2728711461504877E-3</v>
      </c>
      <c r="L16" s="49"/>
      <c r="M16" s="50"/>
      <c r="N16" s="314">
        <f>分析係数表!I19</f>
        <v>-1.2604560155461526E-4</v>
      </c>
      <c r="O16" s="306">
        <f t="shared" si="5"/>
        <v>-7.8673463080034672E-4</v>
      </c>
      <c r="P16" s="312">
        <f>分析係数表!C19</f>
        <v>0.72110086081153413</v>
      </c>
      <c r="Q16" s="306">
        <f t="shared" si="6"/>
        <v>-5.673150195003745E-4</v>
      </c>
      <c r="R16" s="306">
        <v>4.4870861896931357E-3</v>
      </c>
      <c r="S16" s="307">
        <f t="shared" si="0"/>
        <v>5.6898466949219427E-2</v>
      </c>
      <c r="T16" s="312">
        <f>分析係数表!F19</f>
        <v>0.21331101927013058</v>
      </c>
      <c r="U16" s="309">
        <f t="shared" si="7"/>
        <v>1.2137069979845833E-2</v>
      </c>
      <c r="V16" s="316">
        <f>分析係数表!D19</f>
        <v>1.2736199640345095E-2</v>
      </c>
      <c r="W16" s="297">
        <f t="shared" si="8"/>
        <v>0</v>
      </c>
      <c r="X16" s="312">
        <f>分析係数表!E19</f>
        <v>1.2523714081279422E-2</v>
      </c>
      <c r="Y16" s="298">
        <f t="shared" si="9"/>
        <v>0</v>
      </c>
    </row>
    <row r="17" spans="1:25">
      <c r="A17" s="278">
        <v>13</v>
      </c>
      <c r="B17" s="268" t="s">
        <v>85</v>
      </c>
      <c r="C17" s="283"/>
      <c r="D17" s="312">
        <f>投入係数表!AE17</f>
        <v>0</v>
      </c>
      <c r="E17" s="302">
        <f t="shared" si="1"/>
        <v>0</v>
      </c>
      <c r="F17" s="312">
        <f>分析係数表!C20</f>
        <v>4.9598906854145253E-2</v>
      </c>
      <c r="G17" s="302">
        <f t="shared" si="2"/>
        <v>0</v>
      </c>
      <c r="H17" s="302">
        <v>1.1152962915857772E-3</v>
      </c>
      <c r="I17" s="302">
        <f t="shared" si="3"/>
        <v>1.1152962915857772E-3</v>
      </c>
      <c r="J17" s="312">
        <f>分析係数表!G20</f>
        <v>0.11671945764775135</v>
      </c>
      <c r="K17" s="304">
        <f t="shared" si="4"/>
        <v>1.3017677827044028E-4</v>
      </c>
      <c r="L17" s="49"/>
      <c r="M17" s="50"/>
      <c r="N17" s="314">
        <f>分析係数表!I20</f>
        <v>7.0439320449493942E-4</v>
      </c>
      <c r="O17" s="306">
        <f t="shared" si="5"/>
        <v>4.3965875908528115E-3</v>
      </c>
      <c r="P17" s="312">
        <f>分析係数表!C20</f>
        <v>4.9598906854145253E-2</v>
      </c>
      <c r="Q17" s="306">
        <f t="shared" si="6"/>
        <v>2.1806593839479948E-4</v>
      </c>
      <c r="R17" s="306">
        <v>4.9942014880071186E-4</v>
      </c>
      <c r="S17" s="307">
        <f t="shared" si="0"/>
        <v>1.614716440386489E-3</v>
      </c>
      <c r="T17" s="312">
        <f>分析係数表!F20</f>
        <v>0.2109583665362576</v>
      </c>
      <c r="U17" s="309">
        <f t="shared" si="7"/>
        <v>3.4063794268317411E-4</v>
      </c>
      <c r="V17" s="316">
        <f>分析係数表!D20</f>
        <v>3.0797631013066269E-2</v>
      </c>
      <c r="W17" s="297">
        <f t="shared" si="8"/>
        <v>0</v>
      </c>
      <c r="X17" s="312">
        <f>分析係数表!E20</f>
        <v>2.9972730221401771E-2</v>
      </c>
      <c r="Y17" s="298">
        <f t="shared" si="9"/>
        <v>0</v>
      </c>
    </row>
    <row r="18" spans="1:25">
      <c r="A18" s="278">
        <v>14</v>
      </c>
      <c r="B18" s="268" t="s">
        <v>86</v>
      </c>
      <c r="C18" s="283"/>
      <c r="D18" s="312">
        <f>投入係数表!AE18</f>
        <v>2.8903775203237677E-4</v>
      </c>
      <c r="E18" s="302">
        <f t="shared" si="1"/>
        <v>2.8903775203237676E-2</v>
      </c>
      <c r="F18" s="312">
        <f>分析係数表!C21</f>
        <v>0.28411166756853934</v>
      </c>
      <c r="G18" s="302">
        <f t="shared" si="2"/>
        <v>8.2118997720180536E-3</v>
      </c>
      <c r="H18" s="302">
        <v>5.2287476033325321E-2</v>
      </c>
      <c r="I18" s="302">
        <f t="shared" si="3"/>
        <v>5.2287476033325321E-2</v>
      </c>
      <c r="J18" s="312">
        <f>分析係数表!G21</f>
        <v>0.29005387701730417</v>
      </c>
      <c r="K18" s="304">
        <f t="shared" si="4"/>
        <v>1.5166185142915381E-2</v>
      </c>
      <c r="L18" s="49"/>
      <c r="M18" s="50"/>
      <c r="N18" s="314">
        <f>分析係数表!I21</f>
        <v>2.3737267060065176E-3</v>
      </c>
      <c r="O18" s="306">
        <f t="shared" si="5"/>
        <v>1.4816010877315544E-2</v>
      </c>
      <c r="P18" s="312">
        <f>分析係数表!C21</f>
        <v>0.28411166756853934</v>
      </c>
      <c r="Q18" s="306">
        <f t="shared" si="6"/>
        <v>4.2094015570677363E-3</v>
      </c>
      <c r="R18" s="306">
        <v>8.1068405270680356E-3</v>
      </c>
      <c r="S18" s="307">
        <f t="shared" si="0"/>
        <v>6.039431656039336E-2</v>
      </c>
      <c r="T18" s="312">
        <f>分析係数表!F21</f>
        <v>0.45791147145628314</v>
      </c>
      <c r="U18" s="309">
        <f t="shared" si="7"/>
        <v>2.7655250363766291E-2</v>
      </c>
      <c r="V18" s="316">
        <f>分析係数表!D21</f>
        <v>5.9847590028896828E-2</v>
      </c>
      <c r="W18" s="297">
        <f t="shared" si="8"/>
        <v>0</v>
      </c>
      <c r="X18" s="312">
        <f>分析係数表!E21</f>
        <v>5.4782163530779596E-2</v>
      </c>
      <c r="Y18" s="298">
        <f t="shared" si="9"/>
        <v>0</v>
      </c>
    </row>
    <row r="19" spans="1:25">
      <c r="A19" s="278">
        <v>15</v>
      </c>
      <c r="B19" s="268" t="s">
        <v>70</v>
      </c>
      <c r="C19" s="283"/>
      <c r="D19" s="312">
        <f>投入係数表!AE19</f>
        <v>0</v>
      </c>
      <c r="E19" s="302">
        <f t="shared" si="1"/>
        <v>0</v>
      </c>
      <c r="F19" s="312">
        <f>分析係数表!C22</f>
        <v>0.28280144764930404</v>
      </c>
      <c r="G19" s="302">
        <f t="shared" si="2"/>
        <v>0</v>
      </c>
      <c r="H19" s="302">
        <v>1.2783435664435338E-2</v>
      </c>
      <c r="I19" s="302">
        <f t="shared" si="3"/>
        <v>1.2783435664435338E-2</v>
      </c>
      <c r="J19" s="312">
        <f>分析係数表!G22</f>
        <v>0.21325815420745545</v>
      </c>
      <c r="K19" s="304">
        <f t="shared" si="4"/>
        <v>2.7261718942272369E-3</v>
      </c>
      <c r="L19" s="49"/>
      <c r="M19" s="50"/>
      <c r="N19" s="314">
        <f>分析係数表!I22</f>
        <v>5.2408897921031505E-5</v>
      </c>
      <c r="O19" s="306">
        <f t="shared" si="5"/>
        <v>3.271188716465453E-4</v>
      </c>
      <c r="P19" s="312">
        <f>分析係数表!C22</f>
        <v>0.28280144764930404</v>
      </c>
      <c r="Q19" s="306">
        <f t="shared" si="6"/>
        <v>9.2509690455049883E-5</v>
      </c>
      <c r="R19" s="306">
        <v>1.3944648715705414E-3</v>
      </c>
      <c r="S19" s="307">
        <f t="shared" si="0"/>
        <v>1.4177900536005879E-2</v>
      </c>
      <c r="T19" s="312">
        <f>分析係数表!F22</f>
        <v>0.43073258580094059</v>
      </c>
      <c r="U19" s="309">
        <f t="shared" si="7"/>
        <v>6.1068837591023535E-3</v>
      </c>
      <c r="V19" s="316">
        <f>分析係数表!D22</f>
        <v>2.2938556731137788E-2</v>
      </c>
      <c r="W19" s="297">
        <f t="shared" si="8"/>
        <v>0</v>
      </c>
      <c r="X19" s="312">
        <f>分析係数表!E22</f>
        <v>2.2183368519679003E-2</v>
      </c>
      <c r="Y19" s="298">
        <f t="shared" si="9"/>
        <v>0</v>
      </c>
    </row>
    <row r="20" spans="1:25">
      <c r="A20" s="278">
        <v>16</v>
      </c>
      <c r="B20" s="268" t="s">
        <v>71</v>
      </c>
      <c r="C20" s="283"/>
      <c r="D20" s="312">
        <f>投入係数表!AE20</f>
        <v>0</v>
      </c>
      <c r="E20" s="302">
        <f t="shared" si="1"/>
        <v>0</v>
      </c>
      <c r="F20" s="312">
        <f>分析係数表!C23</f>
        <v>0.31843177703160996</v>
      </c>
      <c r="G20" s="302">
        <f t="shared" si="2"/>
        <v>0</v>
      </c>
      <c r="H20" s="302">
        <v>1.4129486764810704E-2</v>
      </c>
      <c r="I20" s="302">
        <f t="shared" si="3"/>
        <v>1.4129486764810704E-2</v>
      </c>
      <c r="J20" s="312">
        <f>分析係数表!G23</f>
        <v>0.24379890925547271</v>
      </c>
      <c r="K20" s="304">
        <f t="shared" si="4"/>
        <v>3.4447534616004875E-3</v>
      </c>
      <c r="L20" s="49"/>
      <c r="M20" s="50"/>
      <c r="N20" s="314">
        <f>分析係数表!I23</f>
        <v>7.2227388731505603E-6</v>
      </c>
      <c r="O20" s="306">
        <f t="shared" si="5"/>
        <v>4.5081928529439857E-5</v>
      </c>
      <c r="P20" s="312">
        <f>分析係数表!C23</f>
        <v>0.31843177703160996</v>
      </c>
      <c r="Q20" s="306">
        <f t="shared" si="6"/>
        <v>1.435551861364157E-5</v>
      </c>
      <c r="R20" s="306">
        <v>1.3753917908834721E-3</v>
      </c>
      <c r="S20" s="307">
        <f t="shared" si="0"/>
        <v>1.5504878555694176E-2</v>
      </c>
      <c r="T20" s="312">
        <f>分析係数表!F23</f>
        <v>0.43764444987651224</v>
      </c>
      <c r="U20" s="309">
        <f t="shared" si="7"/>
        <v>6.7856240459089091E-3</v>
      </c>
      <c r="V20" s="316">
        <f>分析係数表!D23</f>
        <v>3.7770855561684982E-2</v>
      </c>
      <c r="W20" s="297">
        <f t="shared" si="8"/>
        <v>0</v>
      </c>
      <c r="X20" s="312">
        <f>分析係数表!E23</f>
        <v>3.6503495425501575E-2</v>
      </c>
      <c r="Y20" s="298">
        <f t="shared" si="9"/>
        <v>0</v>
      </c>
    </row>
    <row r="21" spans="1:25">
      <c r="A21" s="278">
        <v>17</v>
      </c>
      <c r="B21" s="268" t="s">
        <v>72</v>
      </c>
      <c r="C21" s="283"/>
      <c r="D21" s="312">
        <f>投入係数表!AE21</f>
        <v>0</v>
      </c>
      <c r="E21" s="302">
        <f t="shared" si="1"/>
        <v>0</v>
      </c>
      <c r="F21" s="312">
        <f>分析係数表!C24</f>
        <v>6.5709335168878003E-2</v>
      </c>
      <c r="G21" s="302">
        <f t="shared" si="2"/>
        <v>0</v>
      </c>
      <c r="H21" s="302">
        <v>1.0180898902428298E-3</v>
      </c>
      <c r="I21" s="302">
        <f t="shared" si="3"/>
        <v>1.0180898902428298E-3</v>
      </c>
      <c r="J21" s="312">
        <f>分析係数表!G24</f>
        <v>0.24633125110096343</v>
      </c>
      <c r="K21" s="304">
        <f t="shared" si="4"/>
        <v>2.5078735639675882E-4</v>
      </c>
      <c r="L21" s="49"/>
      <c r="M21" s="50"/>
      <c r="N21" s="314">
        <f>分析係数表!I24</f>
        <v>2.8080599423907303E-4</v>
      </c>
      <c r="O21" s="306">
        <f t="shared" si="5"/>
        <v>1.7526974164860278E-3</v>
      </c>
      <c r="P21" s="312">
        <f>分析係数表!C24</f>
        <v>6.5709335168878003E-2</v>
      </c>
      <c r="Q21" s="306">
        <f t="shared" si="6"/>
        <v>1.1516858198950697E-4</v>
      </c>
      <c r="R21" s="306">
        <v>5.2735970516870644E-4</v>
      </c>
      <c r="S21" s="307">
        <f t="shared" si="0"/>
        <v>1.5454495954115362E-3</v>
      </c>
      <c r="T21" s="312">
        <f>分析係数表!F24</f>
        <v>0.36721364788140759</v>
      </c>
      <c r="U21" s="309">
        <f t="shared" si="7"/>
        <v>5.6751018354791571E-4</v>
      </c>
      <c r="V21" s="316">
        <f>分析係数表!D24</f>
        <v>3.9309475738153632E-2</v>
      </c>
      <c r="W21" s="297">
        <f t="shared" si="8"/>
        <v>0</v>
      </c>
      <c r="X21" s="312">
        <f>分析係数表!E24</f>
        <v>3.8550657867992791E-2</v>
      </c>
      <c r="Y21" s="298">
        <f t="shared" si="9"/>
        <v>0</v>
      </c>
    </row>
    <row r="22" spans="1:25">
      <c r="A22" s="278">
        <v>18</v>
      </c>
      <c r="B22" s="268" t="s">
        <v>87</v>
      </c>
      <c r="C22" s="283"/>
      <c r="D22" s="312">
        <f>投入係数表!AE22</f>
        <v>0</v>
      </c>
      <c r="E22" s="302">
        <f t="shared" si="1"/>
        <v>0</v>
      </c>
      <c r="F22" s="312">
        <f>分析係数表!C25</f>
        <v>0.13092441386923714</v>
      </c>
      <c r="G22" s="302">
        <f t="shared" si="2"/>
        <v>0</v>
      </c>
      <c r="H22" s="302">
        <v>6.5693160282355254E-3</v>
      </c>
      <c r="I22" s="302">
        <f t="shared" si="3"/>
        <v>6.5693160282355254E-3</v>
      </c>
      <c r="J22" s="312">
        <f>分析係数表!G25</f>
        <v>0.2605848403511512</v>
      </c>
      <c r="K22" s="304">
        <f t="shared" si="4"/>
        <v>1.7118641684340131E-3</v>
      </c>
      <c r="L22" s="49"/>
      <c r="M22" s="50"/>
      <c r="N22" s="314">
        <f>分析係数表!I25</f>
        <v>9.8123550057191766E-5</v>
      </c>
      <c r="O22" s="306">
        <f t="shared" si="5"/>
        <v>6.1245449246092687E-4</v>
      </c>
      <c r="P22" s="312">
        <f>分析係数表!C25</f>
        <v>0.13092441386923714</v>
      </c>
      <c r="Q22" s="306">
        <f t="shared" si="6"/>
        <v>8.0185245447027969E-5</v>
      </c>
      <c r="R22" s="306">
        <v>2.0548450338450088E-3</v>
      </c>
      <c r="S22" s="307">
        <f t="shared" si="0"/>
        <v>8.6241610620805334E-3</v>
      </c>
      <c r="T22" s="312">
        <f>分析係数表!F25</f>
        <v>0.33318683873123567</v>
      </c>
      <c r="U22" s="309">
        <f t="shared" si="7"/>
        <v>2.873456960983629E-3</v>
      </c>
      <c r="V22" s="316">
        <f>分析係数表!D25</f>
        <v>4.284059086963312E-2</v>
      </c>
      <c r="W22" s="297">
        <f t="shared" si="8"/>
        <v>0</v>
      </c>
      <c r="X22" s="312">
        <f>分析係数表!E25</f>
        <v>4.249917369780222E-2</v>
      </c>
      <c r="Y22" s="298">
        <f t="shared" si="9"/>
        <v>0</v>
      </c>
    </row>
    <row r="23" spans="1:25">
      <c r="A23" s="278">
        <v>19</v>
      </c>
      <c r="B23" s="268" t="s">
        <v>88</v>
      </c>
      <c r="C23" s="283"/>
      <c r="D23" s="312">
        <f>投入係数表!AE23</f>
        <v>2.1357469361998285E-5</v>
      </c>
      <c r="E23" s="302">
        <f t="shared" si="1"/>
        <v>2.1357469361998286E-3</v>
      </c>
      <c r="F23" s="312">
        <f>分析係数表!C26</f>
        <v>0.15308736674872969</v>
      </c>
      <c r="G23" s="302">
        <f t="shared" si="2"/>
        <v>3.2695587450449896E-4</v>
      </c>
      <c r="H23" s="302">
        <v>5.4615570491324599E-3</v>
      </c>
      <c r="I23" s="302">
        <f t="shared" si="3"/>
        <v>5.4615570491324599E-3</v>
      </c>
      <c r="J23" s="312">
        <f>分析係数表!G26</f>
        <v>0.20415569699579933</v>
      </c>
      <c r="K23" s="304">
        <f t="shared" si="4"/>
        <v>1.1150079860479585E-3</v>
      </c>
      <c r="L23" s="49"/>
      <c r="M23" s="50"/>
      <c r="N23" s="314">
        <f>分析係数表!I26</f>
        <v>8.8175548492147558E-3</v>
      </c>
      <c r="O23" s="306">
        <f t="shared" si="5"/>
        <v>5.5036238260586658E-2</v>
      </c>
      <c r="P23" s="312">
        <f>分析係数表!C26</f>
        <v>0.15308736674872969</v>
      </c>
      <c r="Q23" s="306">
        <f t="shared" si="6"/>
        <v>8.4253527910688984E-3</v>
      </c>
      <c r="R23" s="306">
        <v>9.2515468465334226E-3</v>
      </c>
      <c r="S23" s="307">
        <f t="shared" si="0"/>
        <v>1.4713103895665883E-2</v>
      </c>
      <c r="T23" s="312">
        <f>分析係数表!F26</f>
        <v>0.33811565690794865</v>
      </c>
      <c r="U23" s="309">
        <f t="shared" si="7"/>
        <v>4.9747307888379682E-3</v>
      </c>
      <c r="V23" s="316">
        <f>分析係数表!D26</f>
        <v>3.3929737559631502E-2</v>
      </c>
      <c r="W23" s="297">
        <f t="shared" si="8"/>
        <v>0</v>
      </c>
      <c r="X23" s="312">
        <f>分析係数表!E26</f>
        <v>3.3531988342571602E-2</v>
      </c>
      <c r="Y23" s="298">
        <f t="shared" si="9"/>
        <v>0</v>
      </c>
    </row>
    <row r="24" spans="1:25">
      <c r="A24" s="278">
        <v>20</v>
      </c>
      <c r="B24" s="268" t="s">
        <v>89</v>
      </c>
      <c r="C24" s="283"/>
      <c r="D24" s="312">
        <f>投入係数表!AE24</f>
        <v>5.8377082922795312E-5</v>
      </c>
      <c r="E24" s="302">
        <f t="shared" si="1"/>
        <v>5.8377082922795309E-3</v>
      </c>
      <c r="F24" s="312">
        <f>分析係数表!C27</f>
        <v>0.18884998044104273</v>
      </c>
      <c r="G24" s="302">
        <f t="shared" si="2"/>
        <v>1.1024510968175023E-3</v>
      </c>
      <c r="H24" s="302">
        <v>2.6271702564543611E-3</v>
      </c>
      <c r="I24" s="302">
        <f t="shared" si="3"/>
        <v>2.6271702564543611E-3</v>
      </c>
      <c r="J24" s="312">
        <f>分析係数表!G27</f>
        <v>0.16481626532719168</v>
      </c>
      <c r="K24" s="304">
        <f t="shared" si="4"/>
        <v>4.3300039004748819E-4</v>
      </c>
      <c r="L24" s="49"/>
      <c r="M24" s="50"/>
      <c r="N24" s="314">
        <f>分析係数表!I27</f>
        <v>2.2388024205688101E-2</v>
      </c>
      <c r="O24" s="306">
        <f t="shared" si="5"/>
        <v>0.13973858461200961</v>
      </c>
      <c r="P24" s="312">
        <f>分析係数表!C27</f>
        <v>0.18884998044104273</v>
      </c>
      <c r="Q24" s="306">
        <f t="shared" si="6"/>
        <v>2.638962897083701E-2</v>
      </c>
      <c r="R24" s="306">
        <v>2.6620263680409664E-2</v>
      </c>
      <c r="S24" s="307">
        <f t="shared" si="0"/>
        <v>2.9247433936864027E-2</v>
      </c>
      <c r="T24" s="312">
        <f>分析係数表!F27</f>
        <v>0.29536956526946395</v>
      </c>
      <c r="U24" s="309">
        <f t="shared" si="7"/>
        <v>8.6388018471788945E-3</v>
      </c>
      <c r="V24" s="316">
        <f>分析係数表!D27</f>
        <v>2.042747265118797E-2</v>
      </c>
      <c r="W24" s="297">
        <f t="shared" si="8"/>
        <v>0</v>
      </c>
      <c r="X24" s="312">
        <f>分析係数表!E27</f>
        <v>2.035082172191522E-2</v>
      </c>
      <c r="Y24" s="298">
        <f t="shared" si="9"/>
        <v>0</v>
      </c>
    </row>
    <row r="25" spans="1:25">
      <c r="A25" s="278">
        <v>21</v>
      </c>
      <c r="B25" s="268" t="s">
        <v>90</v>
      </c>
      <c r="C25" s="283"/>
      <c r="D25" s="312">
        <f>投入係数表!AE25</f>
        <v>0</v>
      </c>
      <c r="E25" s="302">
        <f t="shared" si="1"/>
        <v>0</v>
      </c>
      <c r="F25" s="312">
        <f>分析係数表!C28</f>
        <v>0.2115566871254172</v>
      </c>
      <c r="G25" s="302">
        <f t="shared" si="2"/>
        <v>0</v>
      </c>
      <c r="H25" s="302">
        <v>1.4392082752322958E-2</v>
      </c>
      <c r="I25" s="302">
        <f t="shared" si="3"/>
        <v>1.4392082752322958E-2</v>
      </c>
      <c r="J25" s="312">
        <f>分析係数表!G28</f>
        <v>0.18177207604774032</v>
      </c>
      <c r="K25" s="304">
        <f t="shared" si="4"/>
        <v>2.6160787605406205E-3</v>
      </c>
      <c r="L25" s="49"/>
      <c r="M25" s="50"/>
      <c r="N25" s="314">
        <f>分析係数表!I28</f>
        <v>7.2231792840574596E-3</v>
      </c>
      <c r="O25" s="306">
        <f t="shared" si="5"/>
        <v>4.5084677427520918E-2</v>
      </c>
      <c r="P25" s="312">
        <f>分析係数表!C28</f>
        <v>0.2115566871254172</v>
      </c>
      <c r="Q25" s="306">
        <f t="shared" si="6"/>
        <v>9.5379649966844011E-3</v>
      </c>
      <c r="R25" s="306">
        <v>1.2451299845442508E-2</v>
      </c>
      <c r="S25" s="307">
        <f t="shared" si="0"/>
        <v>2.6843382597765468E-2</v>
      </c>
      <c r="T25" s="312">
        <f>分析係数表!F28</f>
        <v>0.29628808224417325</v>
      </c>
      <c r="U25" s="309">
        <f t="shared" si="7"/>
        <v>7.9533743508385431E-3</v>
      </c>
      <c r="V25" s="316">
        <f>分析係数表!D28</f>
        <v>3.0551159487848582E-2</v>
      </c>
      <c r="W25" s="297">
        <f t="shared" si="8"/>
        <v>0</v>
      </c>
      <c r="X25" s="312">
        <f>分析係数表!E28</f>
        <v>3.018459578819983E-2</v>
      </c>
      <c r="Y25" s="298">
        <f t="shared" si="9"/>
        <v>0</v>
      </c>
    </row>
    <row r="26" spans="1:25">
      <c r="A26" s="278">
        <v>22</v>
      </c>
      <c r="B26" s="268" t="s">
        <v>64</v>
      </c>
      <c r="C26" s="283"/>
      <c r="D26" s="312">
        <f>投入係数表!AE26</f>
        <v>6.0939979246235105E-5</v>
      </c>
      <c r="E26" s="302">
        <f t="shared" si="1"/>
        <v>6.0939979246235109E-3</v>
      </c>
      <c r="F26" s="312">
        <f>分析係数表!C29</f>
        <v>0.4024048564090591</v>
      </c>
      <c r="G26" s="302">
        <f t="shared" si="2"/>
        <v>2.452254359815228E-3</v>
      </c>
      <c r="H26" s="302">
        <v>6.2224777832107316E-2</v>
      </c>
      <c r="I26" s="302">
        <f t="shared" si="3"/>
        <v>6.2224777832107316E-2</v>
      </c>
      <c r="J26" s="312">
        <f>分析係数表!G29</f>
        <v>0.28848634430593861</v>
      </c>
      <c r="K26" s="304">
        <f t="shared" si="4"/>
        <v>1.7950998682033849E-2</v>
      </c>
      <c r="L26" s="49"/>
      <c r="M26" s="50"/>
      <c r="N26" s="314">
        <f>分析係数表!I29</f>
        <v>7.7130042947109994E-3</v>
      </c>
      <c r="O26" s="306">
        <f t="shared" si="5"/>
        <v>4.814200187327964E-2</v>
      </c>
      <c r="P26" s="312">
        <f>分析係数表!C29</f>
        <v>0.4024048564090591</v>
      </c>
      <c r="Q26" s="306">
        <f t="shared" si="6"/>
        <v>1.9372575351061749E-2</v>
      </c>
      <c r="R26" s="306">
        <v>3.1470220435760921E-2</v>
      </c>
      <c r="S26" s="307">
        <f t="shared" si="0"/>
        <v>9.3694998267868229E-2</v>
      </c>
      <c r="T26" s="312">
        <f>分析係数表!F29</f>
        <v>0.40202182464221792</v>
      </c>
      <c r="U26" s="309">
        <f t="shared" si="7"/>
        <v>3.7667434163497833E-2</v>
      </c>
      <c r="V26" s="316">
        <f>分析係数表!D29</f>
        <v>7.9194780809421356E-2</v>
      </c>
      <c r="W26" s="297">
        <f t="shared" si="8"/>
        <v>0</v>
      </c>
      <c r="X26" s="312">
        <f>分析係数表!E29</f>
        <v>6.5944675090492746E-2</v>
      </c>
      <c r="Y26" s="298">
        <f t="shared" si="9"/>
        <v>0</v>
      </c>
    </row>
    <row r="27" spans="1:25">
      <c r="A27" s="278">
        <v>23</v>
      </c>
      <c r="B27" s="268" t="s">
        <v>91</v>
      </c>
      <c r="C27" s="283"/>
      <c r="D27" s="312">
        <f>投入係数表!AE27</f>
        <v>1.3505609325753235E-2</v>
      </c>
      <c r="E27" s="302">
        <f t="shared" si="1"/>
        <v>1.3505609325753236</v>
      </c>
      <c r="F27" s="312">
        <f>分析係数表!C30</f>
        <v>1</v>
      </c>
      <c r="G27" s="302">
        <f t="shared" si="2"/>
        <v>1.3505609325753236</v>
      </c>
      <c r="H27" s="302">
        <v>1.4852902629986906</v>
      </c>
      <c r="I27" s="302">
        <f t="shared" si="3"/>
        <v>1.4852902629986906</v>
      </c>
      <c r="J27" s="312">
        <f>分析係数表!G30</f>
        <v>0.33838967095036887</v>
      </c>
      <c r="K27" s="304">
        <f t="shared" si="4"/>
        <v>0.50260688336191373</v>
      </c>
      <c r="L27" s="49"/>
      <c r="M27" s="50"/>
      <c r="N27" s="314">
        <f>分析係数表!I30</f>
        <v>0</v>
      </c>
      <c r="O27" s="306">
        <f t="shared" si="5"/>
        <v>0</v>
      </c>
      <c r="P27" s="312">
        <f>分析係数表!C30</f>
        <v>1</v>
      </c>
      <c r="Q27" s="306">
        <f t="shared" si="6"/>
        <v>0</v>
      </c>
      <c r="R27" s="306">
        <v>4.3479565073487922E-2</v>
      </c>
      <c r="S27" s="307">
        <f t="shared" si="0"/>
        <v>1.5287698280721784</v>
      </c>
      <c r="T27" s="312">
        <f>分析係数表!F30</f>
        <v>0.46362091424568164</v>
      </c>
      <c r="U27" s="309">
        <f t="shared" si="7"/>
        <v>0.70876966536203689</v>
      </c>
      <c r="V27" s="316">
        <f>分析係数表!D30</f>
        <v>7.3824536053885614E-2</v>
      </c>
      <c r="W27" s="297">
        <f t="shared" si="8"/>
        <v>0</v>
      </c>
      <c r="X27" s="312">
        <f>分析係数表!E30</f>
        <v>5.6949248710145881E-2</v>
      </c>
      <c r="Y27" s="298">
        <f t="shared" si="9"/>
        <v>0</v>
      </c>
    </row>
    <row r="28" spans="1:25">
      <c r="A28" s="278">
        <v>24</v>
      </c>
      <c r="B28" s="268" t="s">
        <v>92</v>
      </c>
      <c r="C28" s="283"/>
      <c r="D28" s="312">
        <f>投入係数表!AE28</f>
        <v>4.4833599684706796E-3</v>
      </c>
      <c r="E28" s="302">
        <f t="shared" si="1"/>
        <v>0.44833599684706799</v>
      </c>
      <c r="F28" s="312">
        <f>分析係数表!C31</f>
        <v>0.99932498158227889</v>
      </c>
      <c r="G28" s="302">
        <f t="shared" si="2"/>
        <v>0.44803336179186887</v>
      </c>
      <c r="H28" s="302">
        <v>0.61677646945316023</v>
      </c>
      <c r="I28" s="302">
        <f t="shared" si="3"/>
        <v>0.61677646945316023</v>
      </c>
      <c r="J28" s="312">
        <f>分析係数表!G31</f>
        <v>7.0262508387801376E-2</v>
      </c>
      <c r="K28" s="304">
        <f t="shared" si="4"/>
        <v>4.333626185835119E-2</v>
      </c>
      <c r="L28" s="49"/>
      <c r="M28" s="50"/>
      <c r="N28" s="314">
        <f>分析係数表!I31</f>
        <v>3.314462019579964E-2</v>
      </c>
      <c r="O28" s="306">
        <f t="shared" si="5"/>
        <v>0.2068776713439022</v>
      </c>
      <c r="P28" s="312">
        <f>分析係数表!C31</f>
        <v>0.99932498158227889</v>
      </c>
      <c r="Q28" s="306">
        <f t="shared" si="6"/>
        <v>0.2067380251055298</v>
      </c>
      <c r="R28" s="306">
        <v>0.28621654339839564</v>
      </c>
      <c r="S28" s="307">
        <f t="shared" si="0"/>
        <v>0.90299301285155587</v>
      </c>
      <c r="T28" s="312">
        <f>分析係数表!F31</f>
        <v>0.39948542779773355</v>
      </c>
      <c r="U28" s="309">
        <f t="shared" si="7"/>
        <v>0.36073255003736809</v>
      </c>
      <c r="V28" s="316">
        <f>分析係数表!D31</f>
        <v>2.9145126840892164E-3</v>
      </c>
      <c r="W28" s="297">
        <f t="shared" si="8"/>
        <v>0</v>
      </c>
      <c r="X28" s="312">
        <f>分析係数表!E31</f>
        <v>2.9145126840892164E-3</v>
      </c>
      <c r="Y28" s="298">
        <f t="shared" si="9"/>
        <v>0</v>
      </c>
    </row>
    <row r="29" spans="1:25">
      <c r="A29" s="278">
        <v>25</v>
      </c>
      <c r="B29" s="268" t="s">
        <v>1</v>
      </c>
      <c r="C29" s="283"/>
      <c r="D29" s="312">
        <f>投入係数表!AE29</f>
        <v>5.1770505733483841E-4</v>
      </c>
      <c r="E29" s="302">
        <f t="shared" si="1"/>
        <v>5.1770505733483838E-2</v>
      </c>
      <c r="F29" s="312">
        <f>分析係数表!C32</f>
        <v>0.9998360837770528</v>
      </c>
      <c r="G29" s="302">
        <f t="shared" si="2"/>
        <v>5.1762019707723941E-2</v>
      </c>
      <c r="H29" s="302">
        <v>7.7849541756638274E-2</v>
      </c>
      <c r="I29" s="302">
        <f t="shared" si="3"/>
        <v>7.7849541756638274E-2</v>
      </c>
      <c r="J29" s="312">
        <f>分析係数表!G32</f>
        <v>0.11380414292785156</v>
      </c>
      <c r="K29" s="304">
        <f t="shared" si="4"/>
        <v>8.8596003769402104E-3</v>
      </c>
      <c r="L29" s="49"/>
      <c r="M29" s="50"/>
      <c r="N29" s="314">
        <f>分析係数表!I32</f>
        <v>7.2296973654795713E-3</v>
      </c>
      <c r="O29" s="306">
        <f t="shared" si="5"/>
        <v>4.5125361119120661E-2</v>
      </c>
      <c r="P29" s="312">
        <f>分析係数表!C32</f>
        <v>0.9998360837770528</v>
      </c>
      <c r="Q29" s="306">
        <f t="shared" si="6"/>
        <v>4.5117964340366884E-2</v>
      </c>
      <c r="R29" s="306">
        <v>6.0928708704486932E-2</v>
      </c>
      <c r="S29" s="307">
        <f t="shared" si="0"/>
        <v>0.13877825046112521</v>
      </c>
      <c r="T29" s="312">
        <f>分析係数表!F32</f>
        <v>0.44272670787830282</v>
      </c>
      <c r="U29" s="309">
        <f t="shared" si="7"/>
        <v>6.1440837951764526E-2</v>
      </c>
      <c r="V29" s="316">
        <f>分析係数表!D32</f>
        <v>2.1120085933633119E-2</v>
      </c>
      <c r="W29" s="297">
        <f t="shared" si="8"/>
        <v>0</v>
      </c>
      <c r="X29" s="312">
        <f>分析係数表!E32</f>
        <v>2.1120085933633119E-2</v>
      </c>
      <c r="Y29" s="298">
        <f t="shared" si="9"/>
        <v>0</v>
      </c>
    </row>
    <row r="30" spans="1:25">
      <c r="A30" s="278">
        <v>26</v>
      </c>
      <c r="B30" s="268" t="s">
        <v>2</v>
      </c>
      <c r="C30" s="283"/>
      <c r="D30" s="312">
        <f>投入係数表!AE30</f>
        <v>2.1927001878318239E-5</v>
      </c>
      <c r="E30" s="302">
        <f t="shared" si="1"/>
        <v>2.192700187831824E-3</v>
      </c>
      <c r="F30" s="312">
        <f>分析係数表!C33</f>
        <v>0.99108509199615646</v>
      </c>
      <c r="G30" s="302">
        <f t="shared" si="2"/>
        <v>2.1731524673772929E-3</v>
      </c>
      <c r="H30" s="302">
        <v>6.2874077853180221E-2</v>
      </c>
      <c r="I30" s="302">
        <f t="shared" si="3"/>
        <v>6.2874077853180221E-2</v>
      </c>
      <c r="J30" s="312">
        <f>分析係数表!G33</f>
        <v>0.4529749017181946</v>
      </c>
      <c r="K30" s="304">
        <f t="shared" si="4"/>
        <v>2.8480379236166427E-2</v>
      </c>
      <c r="L30" s="49"/>
      <c r="M30" s="50"/>
      <c r="N30" s="314">
        <f>分析係数表!I33</f>
        <v>7.7168799106917146E-4</v>
      </c>
      <c r="O30" s="306">
        <f t="shared" si="5"/>
        <v>4.8166192176393001E-3</v>
      </c>
      <c r="P30" s="312">
        <f>分析係数表!C33</f>
        <v>0.99108509199615646</v>
      </c>
      <c r="Q30" s="306">
        <f t="shared" si="6"/>
        <v>4.7736795004245007E-3</v>
      </c>
      <c r="R30" s="306">
        <v>2.9045444608069865E-2</v>
      </c>
      <c r="S30" s="307">
        <f t="shared" si="0"/>
        <v>9.1919522461250083E-2</v>
      </c>
      <c r="T30" s="312">
        <f>分析係数表!F33</f>
        <v>0.63278689994307047</v>
      </c>
      <c r="U30" s="309">
        <f t="shared" si="7"/>
        <v>5.8165469662501877E-2</v>
      </c>
      <c r="V30" s="316">
        <f>分析係数表!D33</f>
        <v>8.7702783269007503E-2</v>
      </c>
      <c r="W30" s="297">
        <f t="shared" si="8"/>
        <v>0</v>
      </c>
      <c r="X30" s="312">
        <f>分析係数表!E33</f>
        <v>8.4336323251883824E-2</v>
      </c>
      <c r="Y30" s="298">
        <f t="shared" si="9"/>
        <v>0</v>
      </c>
    </row>
    <row r="31" spans="1:25">
      <c r="A31" s="278">
        <v>27</v>
      </c>
      <c r="B31" s="268" t="s">
        <v>65</v>
      </c>
      <c r="C31" s="283"/>
      <c r="D31" s="312">
        <f>投入係数表!AE31</f>
        <v>1.5545390032953152E-3</v>
      </c>
      <c r="E31" s="302">
        <f t="shared" si="1"/>
        <v>0.15545390032953152</v>
      </c>
      <c r="F31" s="312">
        <f>分析係数表!C34</f>
        <v>0.24606089914510665</v>
      </c>
      <c r="G31" s="302">
        <f t="shared" si="2"/>
        <v>3.8251126490698319E-2</v>
      </c>
      <c r="H31" s="302">
        <v>9.7528935767096855E-2</v>
      </c>
      <c r="I31" s="302">
        <f t="shared" si="3"/>
        <v>9.7528935767096855E-2</v>
      </c>
      <c r="J31" s="312">
        <f>分析係数表!G34</f>
        <v>0.43749758717185111</v>
      </c>
      <c r="K31" s="304">
        <f t="shared" si="4"/>
        <v>4.2668674077543323E-2</v>
      </c>
      <c r="L31" s="49"/>
      <c r="M31" s="50"/>
      <c r="N31" s="314">
        <f>分析係数表!I34</f>
        <v>0.137069350800852</v>
      </c>
      <c r="O31" s="306">
        <f t="shared" si="5"/>
        <v>0.85554119910821247</v>
      </c>
      <c r="P31" s="312">
        <f>分析係数表!C34</f>
        <v>0.24606089914510665</v>
      </c>
      <c r="Q31" s="306">
        <f t="shared" si="6"/>
        <v>0.21051523670824948</v>
      </c>
      <c r="R31" s="306">
        <v>0.23418262965823403</v>
      </c>
      <c r="S31" s="307">
        <f t="shared" si="0"/>
        <v>0.33171156542533087</v>
      </c>
      <c r="T31" s="312">
        <f>分析係数表!F34</f>
        <v>0.68044247766447119</v>
      </c>
      <c r="U31" s="309">
        <f t="shared" si="7"/>
        <v>0.22571063944797248</v>
      </c>
      <c r="V31" s="316">
        <f>分析係数表!D34</f>
        <v>0.15389009392691583</v>
      </c>
      <c r="W31" s="297">
        <f t="shared" si="8"/>
        <v>0</v>
      </c>
      <c r="X31" s="312">
        <f>分析係数表!E34</f>
        <v>0.1433320704064108</v>
      </c>
      <c r="Y31" s="298">
        <f t="shared" si="9"/>
        <v>0</v>
      </c>
    </row>
    <row r="32" spans="1:25">
      <c r="A32" s="278">
        <v>28</v>
      </c>
      <c r="B32" s="268" t="s">
        <v>66</v>
      </c>
      <c r="C32" s="283"/>
      <c r="D32" s="312">
        <f>投入係数表!AE32</f>
        <v>7.8675221804438478E-2</v>
      </c>
      <c r="E32" s="302">
        <f t="shared" si="1"/>
        <v>7.8675221804438475</v>
      </c>
      <c r="F32" s="312">
        <f>分析係数表!C35</f>
        <v>0.75377646979277246</v>
      </c>
      <c r="G32" s="302">
        <f t="shared" si="2"/>
        <v>5.9303530951912995</v>
      </c>
      <c r="H32" s="302">
        <v>6.713593323936526</v>
      </c>
      <c r="I32" s="302">
        <f t="shared" si="3"/>
        <v>6.713593323936526</v>
      </c>
      <c r="J32" s="312">
        <f>分析係数表!G35</f>
        <v>0.30282397072447498</v>
      </c>
      <c r="K32" s="304">
        <f t="shared" si="4"/>
        <v>2.0330369881837851</v>
      </c>
      <c r="L32" s="49"/>
      <c r="M32" s="50"/>
      <c r="N32" s="314">
        <f>分析係数表!I35</f>
        <v>5.7629969222324183E-2</v>
      </c>
      <c r="O32" s="306">
        <f t="shared" si="5"/>
        <v>0.35970705839755196</v>
      </c>
      <c r="P32" s="312">
        <f>分析係数表!C35</f>
        <v>0.75377646979277246</v>
      </c>
      <c r="Q32" s="306">
        <f t="shared" si="6"/>
        <v>0.27113871663844935</v>
      </c>
      <c r="R32" s="306">
        <v>0.42053590819241471</v>
      </c>
      <c r="S32" s="307">
        <f t="shared" si="0"/>
        <v>7.1341292321289407</v>
      </c>
      <c r="T32" s="312">
        <f>分析係数表!F35</f>
        <v>0.60548890850388704</v>
      </c>
      <c r="U32" s="309">
        <f t="shared" si="7"/>
        <v>4.3196361218874264</v>
      </c>
      <c r="V32" s="316">
        <f>分析係数表!D35</f>
        <v>4.0363234612300396E-2</v>
      </c>
      <c r="W32" s="297">
        <f t="shared" si="8"/>
        <v>0</v>
      </c>
      <c r="X32" s="312">
        <f>分析係数表!E35</f>
        <v>3.9154079363329694E-2</v>
      </c>
      <c r="Y32" s="298">
        <f t="shared" si="9"/>
        <v>0</v>
      </c>
    </row>
    <row r="33" spans="1:25">
      <c r="A33" s="278">
        <v>29</v>
      </c>
      <c r="B33" s="268" t="s">
        <v>93</v>
      </c>
      <c r="C33" s="282">
        <f>'データ入力（最終需要額等）'!C34</f>
        <v>100</v>
      </c>
      <c r="D33" s="312">
        <f>投入係数表!AE33</f>
        <v>4.8363846987116037E-2</v>
      </c>
      <c r="E33" s="302">
        <f t="shared" si="1"/>
        <v>4.8363846987116039</v>
      </c>
      <c r="F33" s="312">
        <f>分析係数表!C36</f>
        <v>0.99118010215945485</v>
      </c>
      <c r="G33" s="302">
        <f t="shared" si="2"/>
        <v>4.7937282797513916</v>
      </c>
      <c r="H33" s="302">
        <v>5.2485573586718823</v>
      </c>
      <c r="I33" s="302">
        <f t="shared" si="3"/>
        <v>105.24855735867189</v>
      </c>
      <c r="J33" s="312">
        <f>分析係数表!G36</f>
        <v>5.8650173764370726E-2</v>
      </c>
      <c r="K33" s="304">
        <f t="shared" si="4"/>
        <v>6.1728461775354457</v>
      </c>
      <c r="L33" s="49"/>
      <c r="M33" s="50"/>
      <c r="N33" s="314">
        <f>分析係数表!I36</f>
        <v>0.2375179181177472</v>
      </c>
      <c r="O33" s="306">
        <f t="shared" si="5"/>
        <v>1.4825076743186891</v>
      </c>
      <c r="P33" s="312">
        <f>分析係数表!C36</f>
        <v>0.99118010215945485</v>
      </c>
      <c r="Q33" s="306">
        <f t="shared" si="6"/>
        <v>1.4694321080833741</v>
      </c>
      <c r="R33" s="306">
        <v>1.6065668377091906</v>
      </c>
      <c r="S33" s="307">
        <f t="shared" si="0"/>
        <v>106.85512419638108</v>
      </c>
      <c r="T33" s="312">
        <f>分析係数表!F36</f>
        <v>0.81306518983088305</v>
      </c>
      <c r="U33" s="309">
        <f t="shared" si="7"/>
        <v>86.880181839133172</v>
      </c>
      <c r="V33" s="316">
        <f>分析係数表!D36</f>
        <v>1.5774342104513773E-2</v>
      </c>
      <c r="W33" s="297">
        <f t="shared" si="8"/>
        <v>2</v>
      </c>
      <c r="X33" s="312">
        <f>分析係数表!E36</f>
        <v>1.3229670821596217E-2</v>
      </c>
      <c r="Y33" s="298">
        <f t="shared" si="9"/>
        <v>1</v>
      </c>
    </row>
    <row r="34" spans="1:25">
      <c r="A34" s="278">
        <v>30</v>
      </c>
      <c r="B34" s="268" t="s">
        <v>94</v>
      </c>
      <c r="C34" s="283"/>
      <c r="D34" s="312">
        <f>投入係数表!AE34</f>
        <v>1.3688714029750102E-3</v>
      </c>
      <c r="E34" s="302">
        <f t="shared" si="1"/>
        <v>0.13688714029750101</v>
      </c>
      <c r="F34" s="312">
        <f>分析係数表!C37</f>
        <v>0.58105140483022077</v>
      </c>
      <c r="G34" s="302">
        <f t="shared" si="2"/>
        <v>7.953846517305449E-2</v>
      </c>
      <c r="H34" s="302">
        <v>0.29793250881872668</v>
      </c>
      <c r="I34" s="302">
        <f t="shared" si="3"/>
        <v>0.29793250881872668</v>
      </c>
      <c r="J34" s="312">
        <f>分析係数表!G37</f>
        <v>0.40235165952905672</v>
      </c>
      <c r="K34" s="304">
        <f t="shared" si="4"/>
        <v>0.11987363935087</v>
      </c>
      <c r="L34" s="49"/>
      <c r="M34" s="50"/>
      <c r="N34" s="314">
        <f>分析係数表!I37</f>
        <v>4.2719417558337268E-2</v>
      </c>
      <c r="O34" s="306">
        <f t="shared" si="5"/>
        <v>0.26664036496506932</v>
      </c>
      <c r="P34" s="312">
        <f>分析係数表!C37</f>
        <v>0.58105140483022077</v>
      </c>
      <c r="Q34" s="306">
        <f t="shared" si="6"/>
        <v>0.15493175864739631</v>
      </c>
      <c r="R34" s="306">
        <v>0.20921339507531947</v>
      </c>
      <c r="S34" s="307">
        <f t="shared" si="0"/>
        <v>0.50714590389404612</v>
      </c>
      <c r="T34" s="312">
        <f>分析係数表!F37</f>
        <v>0.63403708963374472</v>
      </c>
      <c r="U34" s="309">
        <f t="shared" si="7"/>
        <v>0.32154931292465583</v>
      </c>
      <c r="V34" s="316">
        <f>分析係数表!D37</f>
        <v>7.9200513574427991E-2</v>
      </c>
      <c r="W34" s="297">
        <f t="shared" si="8"/>
        <v>0</v>
      </c>
      <c r="X34" s="312">
        <f>分析係数表!E37</f>
        <v>7.3600662533244779E-2</v>
      </c>
      <c r="Y34" s="298">
        <f t="shared" si="9"/>
        <v>0</v>
      </c>
    </row>
    <row r="35" spans="1:25">
      <c r="A35" s="278">
        <v>31</v>
      </c>
      <c r="B35" s="268" t="s">
        <v>95</v>
      </c>
      <c r="C35" s="283"/>
      <c r="D35" s="312">
        <f>投入係数表!AE35</f>
        <v>3.0259262592079168E-3</v>
      </c>
      <c r="E35" s="302">
        <f t="shared" si="1"/>
        <v>0.30259262592079167</v>
      </c>
      <c r="F35" s="312">
        <f>分析係数表!C38</f>
        <v>0.47456671407271833</v>
      </c>
      <c r="G35" s="302">
        <f t="shared" si="2"/>
        <v>0.14360038818586535</v>
      </c>
      <c r="H35" s="302">
        <v>0.45148069278812114</v>
      </c>
      <c r="I35" s="302">
        <f t="shared" si="3"/>
        <v>0.45148069278812114</v>
      </c>
      <c r="J35" s="312">
        <f>分析係数表!G38</f>
        <v>0.18003386475673192</v>
      </c>
      <c r="K35" s="304">
        <f t="shared" si="4"/>
        <v>8.1281813985692231E-2</v>
      </c>
      <c r="L35" s="49"/>
      <c r="M35" s="50"/>
      <c r="N35" s="314">
        <f>分析係数表!I38</f>
        <v>5.150358926080905E-2</v>
      </c>
      <c r="O35" s="306">
        <f t="shared" si="5"/>
        <v>0.32146823675111136</v>
      </c>
      <c r="P35" s="312">
        <f>分析係数表!C38</f>
        <v>0.47456671407271833</v>
      </c>
      <c r="Q35" s="306">
        <f t="shared" si="6"/>
        <v>0.15255812479372557</v>
      </c>
      <c r="R35" s="306">
        <v>0.21315949501495121</v>
      </c>
      <c r="S35" s="307">
        <f t="shared" si="0"/>
        <v>0.66464018780307232</v>
      </c>
      <c r="T35" s="312">
        <f>分析係数表!F38</f>
        <v>0.4997199825516766</v>
      </c>
      <c r="U35" s="309">
        <f t="shared" si="7"/>
        <v>0.33213398305209435</v>
      </c>
      <c r="V35" s="316">
        <f>分析係数表!D38</f>
        <v>3.5590827435143364E-2</v>
      </c>
      <c r="W35" s="297">
        <f t="shared" si="8"/>
        <v>0</v>
      </c>
      <c r="X35" s="312">
        <f>分析係数表!E38</f>
        <v>3.1059891839156476E-2</v>
      </c>
      <c r="Y35" s="298">
        <f t="shared" si="9"/>
        <v>0</v>
      </c>
    </row>
    <row r="36" spans="1:25">
      <c r="A36" s="278">
        <v>32</v>
      </c>
      <c r="B36" s="268" t="s">
        <v>67</v>
      </c>
      <c r="C36" s="283"/>
      <c r="D36" s="312">
        <f>投入係数表!AE36</f>
        <v>0</v>
      </c>
      <c r="E36" s="302">
        <f t="shared" si="1"/>
        <v>0</v>
      </c>
      <c r="F36" s="312">
        <f>分析係数表!C39</f>
        <v>1</v>
      </c>
      <c r="G36" s="302">
        <f t="shared" si="2"/>
        <v>0</v>
      </c>
      <c r="H36" s="302">
        <v>3.0471974151256104E-2</v>
      </c>
      <c r="I36" s="302">
        <f t="shared" si="3"/>
        <v>3.0471974151256104E-2</v>
      </c>
      <c r="J36" s="312">
        <f>分析係数表!G39</f>
        <v>0.33345520667958617</v>
      </c>
      <c r="K36" s="304">
        <f t="shared" si="4"/>
        <v>1.0161038438542111E-2</v>
      </c>
      <c r="L36" s="49"/>
      <c r="M36" s="50"/>
      <c r="N36" s="314">
        <f>分析係数表!I39</f>
        <v>5.0851604954235139E-3</v>
      </c>
      <c r="O36" s="306">
        <f t="shared" si="5"/>
        <v>3.1739876803190507E-2</v>
      </c>
      <c r="P36" s="312">
        <f>分析係数表!C39</f>
        <v>1</v>
      </c>
      <c r="Q36" s="306">
        <f t="shared" si="6"/>
        <v>3.1739876803190507E-2</v>
      </c>
      <c r="R36" s="306">
        <v>3.3177200596144728E-2</v>
      </c>
      <c r="S36" s="307">
        <f t="shared" si="0"/>
        <v>6.3649174747400838E-2</v>
      </c>
      <c r="T36" s="312">
        <f>分析係数表!F39</f>
        <v>0.70859596344355691</v>
      </c>
      <c r="U36" s="309">
        <f t="shared" si="7"/>
        <v>4.5101548302521811E-2</v>
      </c>
      <c r="V36" s="316">
        <f>分析係数表!D39</f>
        <v>4.8027598057070089E-2</v>
      </c>
      <c r="W36" s="297">
        <f t="shared" si="8"/>
        <v>0</v>
      </c>
      <c r="X36" s="312">
        <f>分析係数表!E39</f>
        <v>4.8027598057070089E-2</v>
      </c>
      <c r="Y36" s="298">
        <f t="shared" si="9"/>
        <v>0</v>
      </c>
    </row>
    <row r="37" spans="1:25">
      <c r="A37" s="278">
        <v>33</v>
      </c>
      <c r="B37" s="268" t="s">
        <v>96</v>
      </c>
      <c r="C37" s="283"/>
      <c r="D37" s="312">
        <f>投入係数表!AE37</f>
        <v>2.8476625815997713E-6</v>
      </c>
      <c r="E37" s="302">
        <f t="shared" si="1"/>
        <v>2.8476625815997711E-4</v>
      </c>
      <c r="F37" s="312">
        <f>分析係数表!C40</f>
        <v>0.78927678494152065</v>
      </c>
      <c r="G37" s="302">
        <f t="shared" si="2"/>
        <v>2.2475939670033379E-4</v>
      </c>
      <c r="H37" s="302">
        <v>1.1369397978425557E-2</v>
      </c>
      <c r="I37" s="302">
        <f t="shared" si="3"/>
        <v>1.1369397978425557E-2</v>
      </c>
      <c r="J37" s="312">
        <f>分析係数表!G40</f>
        <v>0.52314226927728547</v>
      </c>
      <c r="K37" s="304">
        <f t="shared" si="4"/>
        <v>5.9478126587501276E-3</v>
      </c>
      <c r="L37" s="49"/>
      <c r="M37" s="50"/>
      <c r="N37" s="314">
        <f>分析係数表!I40</f>
        <v>3.428475595158087E-2</v>
      </c>
      <c r="O37" s="306">
        <f t="shared" si="5"/>
        <v>0.21399401869615917</v>
      </c>
      <c r="P37" s="312">
        <f>分析係数表!C40</f>
        <v>0.78927678494152065</v>
      </c>
      <c r="Q37" s="306">
        <f t="shared" si="6"/>
        <v>0.16890051107322016</v>
      </c>
      <c r="R37" s="306">
        <v>0.17239863358292495</v>
      </c>
      <c r="S37" s="307">
        <f t="shared" si="0"/>
        <v>0.18376803156135052</v>
      </c>
      <c r="T37" s="312">
        <f>分析係数表!F40</f>
        <v>0.70623799726049996</v>
      </c>
      <c r="U37" s="309">
        <f t="shared" si="7"/>
        <v>0.12978396657039254</v>
      </c>
      <c r="V37" s="316">
        <f>分析係数表!D40</f>
        <v>9.0697433955161888E-2</v>
      </c>
      <c r="W37" s="297">
        <f t="shared" si="8"/>
        <v>0</v>
      </c>
      <c r="X37" s="312">
        <f>分析係数表!E40</f>
        <v>9.0562666353757981E-2</v>
      </c>
      <c r="Y37" s="298">
        <f t="shared" si="9"/>
        <v>0</v>
      </c>
    </row>
    <row r="38" spans="1:25">
      <c r="A38" s="278">
        <v>34</v>
      </c>
      <c r="B38" s="268" t="s">
        <v>97</v>
      </c>
      <c r="C38" s="283"/>
      <c r="D38" s="312">
        <f>投入係数表!AE38</f>
        <v>1.0536351551919154E-5</v>
      </c>
      <c r="E38" s="302">
        <f t="shared" si="1"/>
        <v>1.0536351551919153E-3</v>
      </c>
      <c r="F38" s="312">
        <f>分析係数表!C41</f>
        <v>0.99594790611943085</v>
      </c>
      <c r="G38" s="302">
        <f t="shared" si="2"/>
        <v>1.0493657266272096E-3</v>
      </c>
      <c r="H38" s="302">
        <v>2.5478534657274467E-3</v>
      </c>
      <c r="I38" s="302">
        <f t="shared" si="3"/>
        <v>2.5478534657274467E-3</v>
      </c>
      <c r="J38" s="312">
        <f>分析係数表!G41</f>
        <v>0.50896339569449323</v>
      </c>
      <c r="K38" s="304">
        <f t="shared" si="4"/>
        <v>1.2967641516486244E-3</v>
      </c>
      <c r="L38" s="49"/>
      <c r="M38" s="50"/>
      <c r="N38" s="314">
        <f>分析係数表!I41</f>
        <v>5.504775199299148E-2</v>
      </c>
      <c r="O38" s="306">
        <f t="shared" si="5"/>
        <v>0.34358971916866105</v>
      </c>
      <c r="P38" s="312">
        <f>分析係数表!C41</f>
        <v>0.99594790611943085</v>
      </c>
      <c r="Q38" s="306">
        <f t="shared" si="6"/>
        <v>0.34219746137019125</v>
      </c>
      <c r="R38" s="306">
        <v>0.34779933959050419</v>
      </c>
      <c r="S38" s="307">
        <f t="shared" si="0"/>
        <v>0.35034719305623163</v>
      </c>
      <c r="T38" s="312">
        <f>分析係数表!F41</f>
        <v>0.58132099287543681</v>
      </c>
      <c r="U38" s="309">
        <f t="shared" si="7"/>
        <v>0.2036641781185709</v>
      </c>
      <c r="V38" s="316">
        <f>分析係数表!D41</f>
        <v>0.12149342216939719</v>
      </c>
      <c r="W38" s="297">
        <f t="shared" si="8"/>
        <v>0</v>
      </c>
      <c r="X38" s="312">
        <f>分析係数表!E41</f>
        <v>0.11755967401821014</v>
      </c>
      <c r="Y38" s="298">
        <f t="shared" si="9"/>
        <v>0</v>
      </c>
    </row>
    <row r="39" spans="1:25">
      <c r="A39" s="278">
        <v>35</v>
      </c>
      <c r="B39" s="268" t="s">
        <v>3</v>
      </c>
      <c r="C39" s="283"/>
      <c r="D39" s="312">
        <f>投入係数表!AE39</f>
        <v>2.1813095375054249E-4</v>
      </c>
      <c r="E39" s="302">
        <f>$C$33*D39</f>
        <v>2.1813095375054249E-2</v>
      </c>
      <c r="F39" s="312">
        <f>分析係数表!C42</f>
        <v>0.9655414908579466</v>
      </c>
      <c r="G39" s="302">
        <f>E39*F39</f>
        <v>2.106144862865646E-2</v>
      </c>
      <c r="H39" s="302">
        <v>5.2683734082497137E-2</v>
      </c>
      <c r="I39" s="302">
        <f>C39+H39</f>
        <v>5.2683734082497137E-2</v>
      </c>
      <c r="J39" s="312">
        <f>分析係数表!G42</f>
        <v>0.53299358903562055</v>
      </c>
      <c r="K39" s="304">
        <f>I39*J39</f>
        <v>2.8080092512428396E-2</v>
      </c>
      <c r="L39" s="49"/>
      <c r="M39" s="50"/>
      <c r="N39" s="314">
        <f>分析係数表!I42</f>
        <v>1.3420289237220641E-2</v>
      </c>
      <c r="O39" s="306">
        <f t="shared" si="5"/>
        <v>8.3764972105780322E-2</v>
      </c>
      <c r="P39" s="312">
        <f>分析係数表!C42</f>
        <v>0.9655414908579466</v>
      </c>
      <c r="Q39" s="306">
        <f>O39*P39</f>
        <v>8.0878556048689446E-2</v>
      </c>
      <c r="R39" s="306">
        <v>8.6916401147720937E-2</v>
      </c>
      <c r="S39" s="307">
        <f>I39+R39</f>
        <v>0.13960013523021808</v>
      </c>
      <c r="T39" s="312">
        <f>分析係数表!F42</f>
        <v>0.58706867988829459</v>
      </c>
      <c r="U39" s="309">
        <f>S39*T39</f>
        <v>8.195486710183153E-2</v>
      </c>
      <c r="V39" s="316">
        <f>分析係数表!D42</f>
        <v>0.12536880137580664</v>
      </c>
      <c r="W39" s="297">
        <f>ROUND(S39*V39,0)</f>
        <v>0</v>
      </c>
      <c r="X39" s="312">
        <f>分析係数表!E42</f>
        <v>0.11770088827882173</v>
      </c>
      <c r="Y39" s="298">
        <f>ROUND(S39*X39,0)</f>
        <v>0</v>
      </c>
    </row>
    <row r="40" spans="1:25">
      <c r="A40" s="278">
        <v>36</v>
      </c>
      <c r="B40" s="268" t="s">
        <v>98</v>
      </c>
      <c r="C40" s="283"/>
      <c r="D40" s="312">
        <f>投入係数表!AE40</f>
        <v>2.6253455638542773E-2</v>
      </c>
      <c r="E40" s="302">
        <f>$C$33*D40</f>
        <v>2.6253455638542773</v>
      </c>
      <c r="F40" s="312">
        <f>分析係数表!C43</f>
        <v>0.68354347123018677</v>
      </c>
      <c r="G40" s="302">
        <f>E40*F40</f>
        <v>1.7945378198957247</v>
      </c>
      <c r="H40" s="302">
        <v>3.0502482102998072</v>
      </c>
      <c r="I40" s="302">
        <f>C40+H40</f>
        <v>3.0502482102998072</v>
      </c>
      <c r="J40" s="312">
        <f>分析係数表!G43</f>
        <v>0.37257380440005849</v>
      </c>
      <c r="K40" s="304">
        <f>I40*J40</f>
        <v>1.1364425800758688</v>
      </c>
      <c r="L40" s="49"/>
      <c r="M40" s="50"/>
      <c r="N40" s="314">
        <f>分析係数表!I43</f>
        <v>1.4147055315786071E-2</v>
      </c>
      <c r="O40" s="306">
        <f t="shared" si="5"/>
        <v>8.830120371915115E-2</v>
      </c>
      <c r="P40" s="312">
        <f>分析係数表!C43</f>
        <v>0.68354347123018677</v>
      </c>
      <c r="Q40" s="306">
        <f>O40*P40</f>
        <v>6.0357711303992458E-2</v>
      </c>
      <c r="R40" s="306">
        <v>0.28545810687605794</v>
      </c>
      <c r="S40" s="307">
        <f>I40+R40</f>
        <v>3.3357063171758652</v>
      </c>
      <c r="T40" s="312">
        <f>分析係数表!F43</f>
        <v>0.62240825035949521</v>
      </c>
      <c r="U40" s="309">
        <f>S40*T40</f>
        <v>2.0761711325865457</v>
      </c>
      <c r="V40" s="316">
        <f>分析係数表!D43</f>
        <v>0.13048156468325811</v>
      </c>
      <c r="W40" s="297">
        <f>ROUND(S40*V40,0)</f>
        <v>0</v>
      </c>
      <c r="X40" s="312">
        <f>分析係数表!E43</f>
        <v>0.11291103502841897</v>
      </c>
      <c r="Y40" s="298">
        <f>ROUND(S40*X40,0)</f>
        <v>0</v>
      </c>
    </row>
    <row r="41" spans="1:25">
      <c r="A41" s="278">
        <v>37</v>
      </c>
      <c r="B41" s="268" t="s">
        <v>99</v>
      </c>
      <c r="C41" s="283"/>
      <c r="D41" s="312">
        <f>投入係数表!AE41</f>
        <v>7.7741188477673754E-4</v>
      </c>
      <c r="E41" s="302">
        <f>$C$33*D41</f>
        <v>7.7741188477673751E-2</v>
      </c>
      <c r="F41" s="312">
        <f>分析係数表!C44</f>
        <v>0.55987382763194615</v>
      </c>
      <c r="G41" s="302">
        <f>E41*F41</f>
        <v>4.3525256757651752E-2</v>
      </c>
      <c r="H41" s="302">
        <v>5.2768583784657021E-2</v>
      </c>
      <c r="I41" s="302">
        <f>C41+H41</f>
        <v>5.2768583784657021E-2</v>
      </c>
      <c r="J41" s="312">
        <f>分析係数表!G44</f>
        <v>0.32381925449611038</v>
      </c>
      <c r="K41" s="304">
        <f>I41*J41</f>
        <v>1.7087483461963177E-2</v>
      </c>
      <c r="L41" s="49"/>
      <c r="M41" s="50"/>
      <c r="N41" s="314">
        <f>分析係数表!I44</f>
        <v>0.11509284654657072</v>
      </c>
      <c r="O41" s="306">
        <f t="shared" si="5"/>
        <v>0.71837118486314844</v>
      </c>
      <c r="P41" s="312">
        <f>分析係数表!C44</f>
        <v>0.55987382763194615</v>
      </c>
      <c r="Q41" s="306">
        <f>O41*P41</f>
        <v>0.40219722492982729</v>
      </c>
      <c r="R41" s="306">
        <v>0.41301261543421397</v>
      </c>
      <c r="S41" s="307">
        <f>I41+R41</f>
        <v>0.46578119921887101</v>
      </c>
      <c r="T41" s="312">
        <f>分析係数表!F44</f>
        <v>0.5344179716450459</v>
      </c>
      <c r="U41" s="309">
        <f>S41*T41</f>
        <v>0.24892184371694609</v>
      </c>
      <c r="V41" s="316">
        <f>分析係数表!D44</f>
        <v>0.19836337849438287</v>
      </c>
      <c r="W41" s="297">
        <f>ROUND(S41*V41,0)</f>
        <v>0</v>
      </c>
      <c r="X41" s="312">
        <f>分析係数表!E44</f>
        <v>0.16230318686650563</v>
      </c>
      <c r="Y41" s="298">
        <f>ROUND(S41*X41,0)</f>
        <v>0</v>
      </c>
    </row>
    <row r="42" spans="1:25">
      <c r="A42" s="278">
        <v>38</v>
      </c>
      <c r="B42" s="268" t="s">
        <v>4</v>
      </c>
      <c r="C42" s="283"/>
      <c r="D42" s="312">
        <f>投入係数表!AE42</f>
        <v>3.4428240611541236E-4</v>
      </c>
      <c r="E42" s="302">
        <f>$C$33*D42</f>
        <v>3.4428240611541233E-2</v>
      </c>
      <c r="F42" s="312">
        <f>分析係数表!C45</f>
        <v>1</v>
      </c>
      <c r="G42" s="302">
        <f>E42*F42</f>
        <v>3.4428240611541233E-2</v>
      </c>
      <c r="H42" s="302">
        <v>6.7671956620003637E-2</v>
      </c>
      <c r="I42" s="302">
        <f>C42+H42</f>
        <v>6.7671956620003637E-2</v>
      </c>
      <c r="J42" s="312">
        <f>分析係数表!G45</f>
        <v>0</v>
      </c>
      <c r="K42" s="304">
        <f>I42*J42</f>
        <v>0</v>
      </c>
      <c r="L42" s="49"/>
      <c r="M42" s="50"/>
      <c r="N42" s="314">
        <f>分析係数表!I45</f>
        <v>0</v>
      </c>
      <c r="O42" s="306">
        <f t="shared" si="5"/>
        <v>0</v>
      </c>
      <c r="P42" s="312">
        <f>分析係数表!C45</f>
        <v>1</v>
      </c>
      <c r="Q42" s="306">
        <f>O42*P42</f>
        <v>0</v>
      </c>
      <c r="R42" s="306">
        <v>7.0511090429185358E-3</v>
      </c>
      <c r="S42" s="307">
        <f>I42+R42</f>
        <v>7.4723065662922167E-2</v>
      </c>
      <c r="T42" s="312">
        <f>分析係数表!F45</f>
        <v>0</v>
      </c>
      <c r="U42" s="309">
        <f>S42*T42</f>
        <v>0</v>
      </c>
      <c r="V42" s="316">
        <f>分析係数表!D45</f>
        <v>0</v>
      </c>
      <c r="W42" s="297">
        <f>ROUND(S42*V42,0)</f>
        <v>0</v>
      </c>
      <c r="X42" s="312">
        <f>分析係数表!E45</f>
        <v>0</v>
      </c>
      <c r="Y42" s="298">
        <f>ROUND(S42*X42,0)</f>
        <v>0</v>
      </c>
    </row>
    <row r="43" spans="1:25">
      <c r="A43" s="278">
        <v>39</v>
      </c>
      <c r="B43" s="268" t="s">
        <v>5</v>
      </c>
      <c r="C43" s="283"/>
      <c r="D43" s="312">
        <f>投入係数表!AE43</f>
        <v>3.4525061139315627E-3</v>
      </c>
      <c r="E43" s="302">
        <f>$C$33*D43</f>
        <v>0.34525061139315627</v>
      </c>
      <c r="F43" s="312">
        <f>分析係数表!C46</f>
        <v>0.63561708735819755</v>
      </c>
      <c r="G43" s="302">
        <f>E43*F43</f>
        <v>0.21944718802235491</v>
      </c>
      <c r="H43" s="302">
        <v>0.3002274536933654</v>
      </c>
      <c r="I43" s="302">
        <f>C43+H43</f>
        <v>0.3002274536933654</v>
      </c>
      <c r="J43" s="312">
        <f>分析係数表!G46</f>
        <v>7.4261727822867345E-3</v>
      </c>
      <c r="K43" s="304">
        <f>I43*J43</f>
        <v>2.229540945112921E-3</v>
      </c>
      <c r="L43" s="49"/>
      <c r="M43" s="50"/>
      <c r="N43" s="314">
        <f>分析係数表!I46</f>
        <v>7.1346566917706757E-6</v>
      </c>
      <c r="O43" s="306">
        <f t="shared" si="5"/>
        <v>4.4532148913227174E-5</v>
      </c>
      <c r="P43" s="312">
        <f>分析係数表!C46</f>
        <v>0.63561708735819755</v>
      </c>
      <c r="Q43" s="306">
        <f>O43*P43</f>
        <v>2.830539478602698E-5</v>
      </c>
      <c r="R43" s="306">
        <v>1.4161342496208096E-2</v>
      </c>
      <c r="S43" s="307">
        <f>I43+R43</f>
        <v>0.31438879618957349</v>
      </c>
      <c r="T43" s="312">
        <f>分析係数表!F46</f>
        <v>0.64740426293918441</v>
      </c>
      <c r="U43" s="309">
        <f>S43*T43</f>
        <v>0.2035366468734483</v>
      </c>
      <c r="V43" s="316">
        <f>分析係数表!D46</f>
        <v>3.6867524451068895E-3</v>
      </c>
      <c r="W43" s="297">
        <f>ROUND(S43*V43,0)</f>
        <v>0</v>
      </c>
      <c r="X43" s="312">
        <f>分析係数表!E46</f>
        <v>3.6024838177901608E-3</v>
      </c>
      <c r="Y43" s="298">
        <f>ROUND(S43*X43,0)</f>
        <v>0</v>
      </c>
    </row>
    <row r="44" spans="1:25">
      <c r="A44" s="279">
        <v>40</v>
      </c>
      <c r="B44" s="276" t="s">
        <v>298</v>
      </c>
      <c r="C44" s="289">
        <f>SUM(C5:C43)</f>
        <v>100</v>
      </c>
      <c r="D44" s="313">
        <f>投入係数表!AE44</f>
        <v>0.18521254383976543</v>
      </c>
      <c r="E44" s="303">
        <f>SUM(E5:E43)</f>
        <v>18.52125438397654</v>
      </c>
      <c r="F44" s="313">
        <f>分析係数表!C47</f>
        <v>0.59941121331825653</v>
      </c>
      <c r="G44" s="303">
        <f>SUM(G5:G43)</f>
        <v>15.016510643743947</v>
      </c>
      <c r="H44" s="303">
        <f>SUM(H5:H43)</f>
        <v>19.046721759986475</v>
      </c>
      <c r="I44" s="303">
        <f>SUM(I5:I43)</f>
        <v>119.0467217599865</v>
      </c>
      <c r="J44" s="313">
        <f>分析係数表!G47</f>
        <v>0.26745444124294698</v>
      </c>
      <c r="K44" s="305">
        <f>SUM(K5:K43)</f>
        <v>10.316804422098382</v>
      </c>
      <c r="L44" s="318">
        <f>'データ入力（最終需要額等）'!$H$32</f>
        <v>0.60499999999999998</v>
      </c>
      <c r="M44" s="303">
        <f>K44*L44</f>
        <v>6.2416666753695207</v>
      </c>
      <c r="N44" s="315">
        <f>分析係数表!I47</f>
        <v>1</v>
      </c>
      <c r="O44" s="303">
        <f>SUM(O5:O43)</f>
        <v>6.2416666753695207</v>
      </c>
      <c r="P44" s="313">
        <f>分析係数表!C47</f>
        <v>0.59941121331825653</v>
      </c>
      <c r="Q44" s="303">
        <f>SUM(Q5:Q43)</f>
        <v>3.8826611877567294</v>
      </c>
      <c r="R44" s="303">
        <f>SUM(R5:R43)</f>
        <v>4.8512457134217613</v>
      </c>
      <c r="S44" s="308">
        <f>SUM(S5:S43)</f>
        <v>123.89796747340826</v>
      </c>
      <c r="T44" s="313">
        <f>分析係数表!F47</f>
        <v>0.52032812004185636</v>
      </c>
      <c r="U44" s="310">
        <f>SUM(U5:U43)</f>
        <v>96.552646774908467</v>
      </c>
      <c r="V44" s="317">
        <f>分析係数表!D47</f>
        <v>6.7043132898265148E-2</v>
      </c>
      <c r="W44" s="300">
        <f>SUM(W5:W43)</f>
        <v>2</v>
      </c>
      <c r="X44" s="313">
        <f>分析係数表!E47</f>
        <v>6.0489972943054145E-2</v>
      </c>
      <c r="Y44" s="301">
        <f>SUM(Y5:Y43)</f>
        <v>1</v>
      </c>
    </row>
    <row r="45" spans="1:25">
      <c r="B45" s="292" t="s">
        <v>299</v>
      </c>
      <c r="C45" s="104" t="s">
        <v>300</v>
      </c>
      <c r="D45" s="104" t="s">
        <v>301</v>
      </c>
      <c r="E45" s="104"/>
      <c r="F45" s="104" t="s">
        <v>131</v>
      </c>
      <c r="G45" s="104"/>
      <c r="H45" s="104" t="s">
        <v>302</v>
      </c>
      <c r="I45" s="104"/>
      <c r="J45" s="104" t="s">
        <v>131</v>
      </c>
      <c r="K45" s="104"/>
      <c r="L45" s="104" t="s">
        <v>300</v>
      </c>
      <c r="M45" s="104"/>
      <c r="N45" s="104" t="s">
        <v>131</v>
      </c>
      <c r="O45" s="104"/>
      <c r="P45" s="104" t="s">
        <v>131</v>
      </c>
      <c r="Q45" s="104"/>
      <c r="R45" s="104"/>
      <c r="S45" s="104" t="s">
        <v>302</v>
      </c>
      <c r="T45" s="104" t="s">
        <v>131</v>
      </c>
      <c r="U45" s="104"/>
      <c r="V45" s="104" t="s">
        <v>131</v>
      </c>
      <c r="W45" s="104"/>
      <c r="X45" s="104" t="s">
        <v>131</v>
      </c>
      <c r="Y45" s="293"/>
    </row>
    <row r="46" spans="1:25">
      <c r="B46" s="83" t="s">
        <v>303</v>
      </c>
    </row>
  </sheetData>
  <phoneticPr fontId="3"/>
  <pageMargins left="0.78740157480314965" right="0" top="0.82677165354330717" bottom="0.78740157480314965" header="0.51181102362204722" footer="0.51181102362204722"/>
  <pageSetup paperSize="9" scale="80" orientation="portrait" r:id="rId1"/>
  <headerFooter alignWithMargins="0">
    <oddFooter>&amp;C&amp;"Fj丸ゴシック体-L,標準"&amp;12- 43 -</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2F8A59-4EC6-42D4-886B-2FC413F17C91}">
  <dimension ref="A1:Y46"/>
  <sheetViews>
    <sheetView showGridLines="0"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8.1640625" defaultRowHeight="11"/>
  <cols>
    <col min="1" max="1" width="2.75" style="83" customWidth="1"/>
    <col min="2" max="2" width="17.5" style="83" customWidth="1"/>
    <col min="3" max="3" width="8.58203125" style="83" customWidth="1"/>
    <col min="4" max="4" width="8.1640625" style="83" customWidth="1"/>
    <col min="5" max="5" width="8.25" style="83" bestFit="1" customWidth="1"/>
    <col min="6" max="16384" width="8.1640625" style="83"/>
  </cols>
  <sheetData>
    <row r="1" spans="1:25" ht="13">
      <c r="B1" s="284" t="s">
        <v>257</v>
      </c>
      <c r="F1" s="285"/>
      <c r="G1" s="83" t="s">
        <v>374</v>
      </c>
    </row>
    <row r="2" spans="1:25">
      <c r="B2" s="83" t="s">
        <v>240</v>
      </c>
      <c r="S2" s="83" t="s">
        <v>259</v>
      </c>
      <c r="U2" s="286" t="s">
        <v>245</v>
      </c>
      <c r="W2" s="83" t="s">
        <v>233</v>
      </c>
      <c r="Y2" s="83" t="s">
        <v>260</v>
      </c>
    </row>
    <row r="3" spans="1:25" ht="44">
      <c r="B3" s="39"/>
      <c r="C3" s="40" t="s">
        <v>261</v>
      </c>
      <c r="D3" s="40" t="s">
        <v>357</v>
      </c>
      <c r="E3" s="40" t="s">
        <v>263</v>
      </c>
      <c r="F3" s="40" t="s">
        <v>264</v>
      </c>
      <c r="G3" s="40" t="s">
        <v>265</v>
      </c>
      <c r="H3" s="40" t="s">
        <v>266</v>
      </c>
      <c r="I3" s="40" t="s">
        <v>267</v>
      </c>
      <c r="J3" s="40" t="s">
        <v>268</v>
      </c>
      <c r="K3" s="41" t="s">
        <v>269</v>
      </c>
      <c r="L3" s="40" t="s">
        <v>402</v>
      </c>
      <c r="M3" s="40" t="s">
        <v>270</v>
      </c>
      <c r="N3" s="40" t="s">
        <v>186</v>
      </c>
      <c r="O3" s="40" t="s">
        <v>270</v>
      </c>
      <c r="P3" s="40" t="s">
        <v>264</v>
      </c>
      <c r="Q3" s="40" t="s">
        <v>271</v>
      </c>
      <c r="R3" s="40" t="s">
        <v>272</v>
      </c>
      <c r="S3" s="42" t="s">
        <v>273</v>
      </c>
      <c r="T3" s="40" t="s">
        <v>403</v>
      </c>
      <c r="U3" s="43" t="s">
        <v>245</v>
      </c>
      <c r="V3" s="44" t="s">
        <v>274</v>
      </c>
      <c r="W3" s="42" t="s">
        <v>275</v>
      </c>
      <c r="X3" s="40" t="s">
        <v>276</v>
      </c>
      <c r="Y3" s="43" t="s">
        <v>277</v>
      </c>
    </row>
    <row r="4" spans="1:25" ht="19">
      <c r="B4" s="45"/>
      <c r="C4" s="46" t="s">
        <v>197</v>
      </c>
      <c r="D4" s="46" t="s">
        <v>198</v>
      </c>
      <c r="E4" s="46" t="s">
        <v>278</v>
      </c>
      <c r="F4" s="46" t="s">
        <v>200</v>
      </c>
      <c r="G4" s="46" t="s">
        <v>279</v>
      </c>
      <c r="H4" s="46" t="s">
        <v>280</v>
      </c>
      <c r="I4" s="46" t="s">
        <v>281</v>
      </c>
      <c r="J4" s="46" t="s">
        <v>282</v>
      </c>
      <c r="K4" s="47" t="s">
        <v>283</v>
      </c>
      <c r="L4" s="46" t="s">
        <v>284</v>
      </c>
      <c r="M4" s="46" t="s">
        <v>285</v>
      </c>
      <c r="N4" s="46" t="s">
        <v>286</v>
      </c>
      <c r="O4" s="46" t="s">
        <v>287</v>
      </c>
      <c r="P4" s="46" t="s">
        <v>288</v>
      </c>
      <c r="Q4" s="46" t="s">
        <v>289</v>
      </c>
      <c r="R4" s="46" t="s">
        <v>290</v>
      </c>
      <c r="S4" s="46" t="s">
        <v>291</v>
      </c>
      <c r="T4" s="48" t="s">
        <v>292</v>
      </c>
      <c r="U4" s="47" t="s">
        <v>293</v>
      </c>
      <c r="V4" s="46" t="s">
        <v>294</v>
      </c>
      <c r="W4" s="46" t="s">
        <v>295</v>
      </c>
      <c r="X4" s="46" t="s">
        <v>296</v>
      </c>
      <c r="Y4" s="47" t="s">
        <v>297</v>
      </c>
    </row>
    <row r="5" spans="1:25">
      <c r="A5" s="277">
        <v>1</v>
      </c>
      <c r="B5" s="268" t="s">
        <v>73</v>
      </c>
      <c r="C5" s="283"/>
      <c r="D5" s="312">
        <f>投入係数表!AF5</f>
        <v>2.5567558103665331E-5</v>
      </c>
      <c r="E5" s="302">
        <f>$C$34*D5</f>
        <v>2.556755810366533E-3</v>
      </c>
      <c r="F5" s="312">
        <f>分析係数表!C8</f>
        <v>0.17333290637377241</v>
      </c>
      <c r="G5" s="302">
        <f>E5*F5</f>
        <v>4.4316991549886084E-4</v>
      </c>
      <c r="H5" s="302">
        <f t="array" ref="H5:H43">MMULT(逆行列係数表!C5:AO43,G5:G43)</f>
        <v>1.4550392784860725E-3</v>
      </c>
      <c r="I5" s="302">
        <f>C5+H5</f>
        <v>1.4550392784860725E-3</v>
      </c>
      <c r="J5" s="312">
        <f>分析係数表!G8</f>
        <v>0.15155149614048036</v>
      </c>
      <c r="K5" s="304">
        <f t="shared" ref="K5:K12" si="0">I5*J5</f>
        <v>2.2051337959772934E-4</v>
      </c>
      <c r="L5" s="49" t="s">
        <v>132</v>
      </c>
      <c r="M5" s="50" t="s">
        <v>132</v>
      </c>
      <c r="N5" s="314">
        <f>分析係数表!I8</f>
        <v>1.1299182227411633E-2</v>
      </c>
      <c r="O5" s="306">
        <f>$M$44*N5</f>
        <v>0.3282731318561477</v>
      </c>
      <c r="P5" s="312">
        <f>分析係数表!C8</f>
        <v>0.17333290637377241</v>
      </c>
      <c r="Q5" s="306">
        <f>O5*P5</f>
        <v>5.6900536029046697E-2</v>
      </c>
      <c r="R5" s="306">
        <f t="array" ref="R5:R43">MMULT(逆行列係数表!C5:AO43,Q5:Q43)</f>
        <v>8.6069328016234348E-2</v>
      </c>
      <c r="S5" s="307">
        <f>I5+R5</f>
        <v>8.752436729472042E-2</v>
      </c>
      <c r="T5" s="312">
        <f>分析係数表!F8</f>
        <v>0.42721038226158625</v>
      </c>
      <c r="U5" s="309">
        <f>S5*T5</f>
        <v>3.7391318409180987E-2</v>
      </c>
      <c r="V5" s="316">
        <f>分析係数表!D8</f>
        <v>0.32298797552049696</v>
      </c>
      <c r="W5" s="297">
        <f>ROUND(S5*V5,0)</f>
        <v>0</v>
      </c>
      <c r="X5" s="312">
        <f>分析係数表!E8</f>
        <v>0.12265584155979949</v>
      </c>
      <c r="Y5" s="298">
        <f>ROUND(S5*X5,0)</f>
        <v>0</v>
      </c>
    </row>
    <row r="6" spans="1:25">
      <c r="A6" s="278">
        <v>2</v>
      </c>
      <c r="B6" s="268" t="s">
        <v>74</v>
      </c>
      <c r="C6" s="283"/>
      <c r="D6" s="312">
        <f>投入係数表!AF6</f>
        <v>0</v>
      </c>
      <c r="E6" s="302">
        <f>$C$34*D6</f>
        <v>0</v>
      </c>
      <c r="F6" s="312">
        <f>分析係数表!C9</f>
        <v>0.39351462480142041</v>
      </c>
      <c r="G6" s="302">
        <f>E6*F6</f>
        <v>0</v>
      </c>
      <c r="H6" s="302">
        <v>2.7831210678325659E-3</v>
      </c>
      <c r="I6" s="302">
        <f>C6+H6</f>
        <v>2.7831210678325659E-3</v>
      </c>
      <c r="J6" s="312">
        <f>分析係数表!G9</f>
        <v>0.22817522849038765</v>
      </c>
      <c r="K6" s="304">
        <f t="shared" si="0"/>
        <v>6.3503928556910743E-4</v>
      </c>
      <c r="L6" s="49"/>
      <c r="M6" s="50"/>
      <c r="N6" s="314">
        <f>分析係数表!I9</f>
        <v>5.0911500837573466E-4</v>
      </c>
      <c r="O6" s="306">
        <f>$M$44*N6</f>
        <v>1.4791227799567616E-2</v>
      </c>
      <c r="P6" s="312">
        <f>分析係数表!C9</f>
        <v>0.39351462480142041</v>
      </c>
      <c r="Q6" s="306">
        <f>O6*P6</f>
        <v>5.8205644578991893E-3</v>
      </c>
      <c r="R6" s="306">
        <v>8.0138651780680258E-3</v>
      </c>
      <c r="S6" s="307">
        <f>I6+R6</f>
        <v>1.0796986245900591E-2</v>
      </c>
      <c r="T6" s="312">
        <f>分析係数表!F9</f>
        <v>0.63987813845992225</v>
      </c>
      <c r="U6" s="309">
        <f t="shared" ref="U6:U38" si="1">S6*T6</f>
        <v>6.9087554600042551E-3</v>
      </c>
      <c r="V6" s="316">
        <f>分析係数表!D9</f>
        <v>0.29572434079210003</v>
      </c>
      <c r="W6" s="297">
        <f t="shared" ref="W6:W38" si="2">ROUND(S6*V6,0)</f>
        <v>0</v>
      </c>
      <c r="X6" s="312">
        <f>分析係数表!E9</f>
        <v>0.26862065342998215</v>
      </c>
      <c r="Y6" s="298">
        <f>ROUND(S6*X6,0)</f>
        <v>0</v>
      </c>
    </row>
    <row r="7" spans="1:25">
      <c r="A7" s="278">
        <v>3</v>
      </c>
      <c r="B7" s="268" t="s">
        <v>75</v>
      </c>
      <c r="C7" s="283"/>
      <c r="D7" s="312">
        <f>投入係数表!AF7</f>
        <v>2.7790824025723187E-6</v>
      </c>
      <c r="E7" s="302">
        <f>$C$34*D7</f>
        <v>2.7790824025723186E-4</v>
      </c>
      <c r="F7" s="312">
        <f>分析係数表!C10</f>
        <v>0.12671464860287895</v>
      </c>
      <c r="G7" s="302">
        <f>E7*F7</f>
        <v>3.5215045008039593E-5</v>
      </c>
      <c r="H7" s="302">
        <v>1.2588250561566748E-4</v>
      </c>
      <c r="I7" s="302">
        <f>C7+H7</f>
        <v>1.2588250561566748E-4</v>
      </c>
      <c r="J7" s="312">
        <f>分析係数表!G10</f>
        <v>0.17153349174243465</v>
      </c>
      <c r="K7" s="304">
        <f t="shared" si="0"/>
        <v>2.1593065737542083E-5</v>
      </c>
      <c r="L7" s="49"/>
      <c r="M7" s="50"/>
      <c r="N7" s="314">
        <f>分析係数表!I10</f>
        <v>1.1608350684055029E-3</v>
      </c>
      <c r="O7" s="306">
        <f>$M$44*N7</f>
        <v>3.3725534804585053E-2</v>
      </c>
      <c r="P7" s="312">
        <f>分析係数表!C10</f>
        <v>0.12671464860287895</v>
      </c>
      <c r="Q7" s="306">
        <f>O7*P7</f>
        <v>4.2735192917071592E-3</v>
      </c>
      <c r="R7" s="306">
        <v>6.5291969907719022E-3</v>
      </c>
      <c r="S7" s="307">
        <f>I7+R7</f>
        <v>6.6550794963875694E-3</v>
      </c>
      <c r="T7" s="312">
        <f>分析係数表!F10</f>
        <v>0.47381340455197063</v>
      </c>
      <c r="U7" s="309">
        <f t="shared" si="1"/>
        <v>3.1532658737474083E-3</v>
      </c>
      <c r="V7" s="316">
        <f>分析係数表!D10</f>
        <v>9.5045460793747427E-2</v>
      </c>
      <c r="W7" s="297">
        <f t="shared" si="2"/>
        <v>0</v>
      </c>
      <c r="X7" s="312">
        <f>分析係数表!E10</f>
        <v>4.2279520059697977E-2</v>
      </c>
      <c r="Y7" s="298">
        <f>ROUND(S7*X7,0)</f>
        <v>0</v>
      </c>
    </row>
    <row r="8" spans="1:25">
      <c r="A8" s="278">
        <v>4</v>
      </c>
      <c r="B8" s="268" t="s">
        <v>76</v>
      </c>
      <c r="C8" s="283"/>
      <c r="D8" s="312">
        <f>投入係数表!AF8</f>
        <v>5.0023483246301738E-6</v>
      </c>
      <c r="E8" s="302">
        <f t="shared" ref="E8:E38" si="3">$C$34*D8</f>
        <v>5.0023483246301736E-4</v>
      </c>
      <c r="F8" s="312">
        <f>分析係数表!C11</f>
        <v>9.348517078458185E-3</v>
      </c>
      <c r="G8" s="302">
        <f>E8*F8</f>
        <v>4.6764538745201869E-6</v>
      </c>
      <c r="H8" s="302">
        <v>7.982745935542785E-3</v>
      </c>
      <c r="I8" s="302">
        <f>C8+H8</f>
        <v>7.982745935542785E-3</v>
      </c>
      <c r="J8" s="312">
        <f>分析係数表!G11</f>
        <v>0.2579516055394917</v>
      </c>
      <c r="K8" s="304">
        <f t="shared" si="0"/>
        <v>2.0591621306871133E-3</v>
      </c>
      <c r="L8" s="49"/>
      <c r="M8" s="50"/>
      <c r="N8" s="314">
        <f>分析係数表!I11</f>
        <v>-1.9466162084954558E-5</v>
      </c>
      <c r="O8" s="306">
        <f>$M$44*N8</f>
        <v>-5.6554694527758526E-4</v>
      </c>
      <c r="P8" s="312">
        <f>分析係数表!C11</f>
        <v>9.348517078458185E-3</v>
      </c>
      <c r="Q8" s="306">
        <f>O8*P8</f>
        <v>-5.2870252765973625E-6</v>
      </c>
      <c r="R8" s="306">
        <v>3.5349369073029461E-3</v>
      </c>
      <c r="S8" s="307">
        <f>I8+R8</f>
        <v>1.1517682842845732E-2</v>
      </c>
      <c r="T8" s="312">
        <f>分析係数表!F11</f>
        <v>0.54360066960888753</v>
      </c>
      <c r="U8" s="309">
        <f t="shared" si="1"/>
        <v>6.2610201057137355E-3</v>
      </c>
      <c r="V8" s="316">
        <f>分析係数表!D11</f>
        <v>4.0785268604474206E-2</v>
      </c>
      <c r="W8" s="297">
        <f t="shared" si="2"/>
        <v>0</v>
      </c>
      <c r="X8" s="312">
        <f>分析係数表!E11</f>
        <v>3.926343022371024E-2</v>
      </c>
      <c r="Y8" s="298">
        <f t="shared" ref="Y8:Y38" si="4">ROUND(S8*X8,0)</f>
        <v>0</v>
      </c>
    </row>
    <row r="9" spans="1:25">
      <c r="A9" s="278">
        <v>5</v>
      </c>
      <c r="B9" s="268" t="s">
        <v>77</v>
      </c>
      <c r="C9" s="283"/>
      <c r="D9" s="312">
        <f>投入係数表!AF9</f>
        <v>7.3923591908423673E-5</v>
      </c>
      <c r="E9" s="302">
        <f t="shared" si="3"/>
        <v>7.3923591908423673E-3</v>
      </c>
      <c r="F9" s="312">
        <f>分析係数表!C12</f>
        <v>0.26169189557273109</v>
      </c>
      <c r="G9" s="302">
        <f t="shared" ref="G9:G38" si="5">E9*F9</f>
        <v>1.9345204894060397E-3</v>
      </c>
      <c r="H9" s="302">
        <v>5.4835609596634964E-3</v>
      </c>
      <c r="I9" s="302">
        <f>C9+H9</f>
        <v>5.4835609596634964E-3</v>
      </c>
      <c r="J9" s="312">
        <f>分析係数表!G12</f>
        <v>0.13770114594385849</v>
      </c>
      <c r="K9" s="304">
        <f t="shared" si="0"/>
        <v>7.5509262799866778E-4</v>
      </c>
      <c r="L9" s="49"/>
      <c r="M9" s="50"/>
      <c r="N9" s="314">
        <f>分析係数表!I12</f>
        <v>0.10146071966313146</v>
      </c>
      <c r="O9" s="306">
        <f>$M$44*N9</f>
        <v>2.9477202450450766</v>
      </c>
      <c r="P9" s="312">
        <f>分析係数表!C12</f>
        <v>0.26169189557273109</v>
      </c>
      <c r="Q9" s="306">
        <f t="shared" ref="Q9:Q38" si="6">O9*P9</f>
        <v>0.77139449854396147</v>
      </c>
      <c r="R9" s="306">
        <v>0.8860383944483986</v>
      </c>
      <c r="S9" s="307">
        <f>I9+R9</f>
        <v>0.89152195540806212</v>
      </c>
      <c r="T9" s="312">
        <f>分析係数表!F12</f>
        <v>0.33651535386825859</v>
      </c>
      <c r="U9" s="309">
        <f t="shared" si="1"/>
        <v>0.30001082630546588</v>
      </c>
      <c r="V9" s="316">
        <f>分析係数表!D12</f>
        <v>3.4578030097235327E-2</v>
      </c>
      <c r="W9" s="297">
        <f t="shared" si="2"/>
        <v>0</v>
      </c>
      <c r="X9" s="312">
        <f>分析係数表!E12</f>
        <v>3.3355134693599395E-2</v>
      </c>
      <c r="Y9" s="298">
        <f t="shared" si="4"/>
        <v>0</v>
      </c>
    </row>
    <row r="10" spans="1:25">
      <c r="A10" s="278">
        <v>6</v>
      </c>
      <c r="B10" s="268" t="s">
        <v>78</v>
      </c>
      <c r="C10" s="283"/>
      <c r="D10" s="312">
        <f>投入係数表!AF10</f>
        <v>2.267731240499012E-3</v>
      </c>
      <c r="E10" s="302">
        <f t="shared" si="3"/>
        <v>0.22677312404990121</v>
      </c>
      <c r="F10" s="312">
        <f>分析係数表!C13</f>
        <v>8.2810371123538395E-2</v>
      </c>
      <c r="G10" s="302">
        <f t="shared" si="5"/>
        <v>1.8779166563416529E-2</v>
      </c>
      <c r="H10" s="302">
        <v>2.3850420787852582E-2</v>
      </c>
      <c r="I10" s="302">
        <f t="shared" ref="I10:I38" si="7">C10+H10</f>
        <v>2.3850420787852582E-2</v>
      </c>
      <c r="J10" s="312">
        <f>分析係数表!G13</f>
        <v>0.2721720626600464</v>
      </c>
      <c r="K10" s="304">
        <f t="shared" si="0"/>
        <v>6.4914182211398865E-3</v>
      </c>
      <c r="L10" s="49"/>
      <c r="M10" s="50"/>
      <c r="N10" s="314">
        <f>分析係数表!I13</f>
        <v>1.212874021164739E-2</v>
      </c>
      <c r="O10" s="306">
        <f t="shared" ref="O10:O43" si="8">$M$44*N10</f>
        <v>0.35237413244720789</v>
      </c>
      <c r="P10" s="312">
        <f>分析係数表!C13</f>
        <v>8.2810371123538395E-2</v>
      </c>
      <c r="Q10" s="306">
        <f t="shared" si="6"/>
        <v>2.9180232682288157E-2</v>
      </c>
      <c r="R10" s="306">
        <v>3.3233273311336443E-2</v>
      </c>
      <c r="S10" s="307">
        <f t="shared" ref="S10:S38" si="9">I10+R10</f>
        <v>5.7083694099189022E-2</v>
      </c>
      <c r="T10" s="312">
        <f>分析係数表!F13</f>
        <v>0.39077170920544851</v>
      </c>
      <c r="U10" s="309">
        <f t="shared" si="1"/>
        <v>2.230669271090107E-2</v>
      </c>
      <c r="V10" s="316">
        <f>分析係数表!D13</f>
        <v>0.12720758845381647</v>
      </c>
      <c r="W10" s="297">
        <f t="shared" si="2"/>
        <v>0</v>
      </c>
      <c r="X10" s="312">
        <f>分析係数表!E13</f>
        <v>9.5492852763317662E-2</v>
      </c>
      <c r="Y10" s="298">
        <f t="shared" si="4"/>
        <v>0</v>
      </c>
    </row>
    <row r="11" spans="1:25">
      <c r="A11" s="278">
        <v>7</v>
      </c>
      <c r="B11" s="268" t="s">
        <v>79</v>
      </c>
      <c r="C11" s="283"/>
      <c r="D11" s="312">
        <f>投入係数表!AF11</f>
        <v>7.3840219436346506E-3</v>
      </c>
      <c r="E11" s="302">
        <f t="shared" si="3"/>
        <v>0.7384021943634651</v>
      </c>
      <c r="F11" s="312">
        <f>分析係数表!C14</f>
        <v>0.29759344347769412</v>
      </c>
      <c r="G11" s="302">
        <f t="shared" si="5"/>
        <v>0.21974365169210916</v>
      </c>
      <c r="H11" s="302">
        <v>0.33946618405249929</v>
      </c>
      <c r="I11" s="302">
        <f t="shared" si="7"/>
        <v>0.33946618405249929</v>
      </c>
      <c r="J11" s="312">
        <f>分析係数表!G14</f>
        <v>0.17335642824825784</v>
      </c>
      <c r="K11" s="304">
        <f t="shared" si="0"/>
        <v>5.8848645178406982E-2</v>
      </c>
      <c r="L11" s="49"/>
      <c r="M11" s="50"/>
      <c r="N11" s="314">
        <f>分析係数表!I14</f>
        <v>1.9165801846449152E-3</v>
      </c>
      <c r="O11" s="306">
        <f t="shared" si="8"/>
        <v>5.5682063268303071E-2</v>
      </c>
      <c r="P11" s="312">
        <f>分析係数表!C14</f>
        <v>0.29759344347769412</v>
      </c>
      <c r="Q11" s="306">
        <f t="shared" si="6"/>
        <v>1.6570616947957136E-2</v>
      </c>
      <c r="R11" s="306">
        <v>6.228969113395607E-2</v>
      </c>
      <c r="S11" s="307">
        <f t="shared" si="9"/>
        <v>0.40175587518645534</v>
      </c>
      <c r="T11" s="312">
        <f>分析係数表!F14</f>
        <v>0.35598651785260127</v>
      </c>
      <c r="U11" s="309">
        <f t="shared" si="1"/>
        <v>0.14301967503445054</v>
      </c>
      <c r="V11" s="316">
        <f>分析係数表!D14</f>
        <v>4.3833041969742803E-2</v>
      </c>
      <c r="W11" s="297">
        <f t="shared" si="2"/>
        <v>0</v>
      </c>
      <c r="X11" s="312">
        <f>分析係数表!E14</f>
        <v>3.8757158040430381E-2</v>
      </c>
      <c r="Y11" s="298">
        <f t="shared" si="4"/>
        <v>0</v>
      </c>
    </row>
    <row r="12" spans="1:25">
      <c r="A12" s="278">
        <v>8</v>
      </c>
      <c r="B12" s="268" t="s">
        <v>80</v>
      </c>
      <c r="C12" s="283"/>
      <c r="D12" s="312">
        <f>投入係数表!AF12</f>
        <v>6.6364487773426972E-4</v>
      </c>
      <c r="E12" s="302">
        <f t="shared" si="3"/>
        <v>6.6364487773426975E-2</v>
      </c>
      <c r="F12" s="312">
        <f>分析係数表!C15</f>
        <v>0.21593049601829584</v>
      </c>
      <c r="G12" s="302">
        <f t="shared" si="5"/>
        <v>1.4330116762916217E-2</v>
      </c>
      <c r="H12" s="302">
        <v>4.8678631827090278E-2</v>
      </c>
      <c r="I12" s="302">
        <f t="shared" si="7"/>
        <v>4.8678631827090278E-2</v>
      </c>
      <c r="J12" s="312">
        <f>分析係数表!G15</f>
        <v>0.1171240792325445</v>
      </c>
      <c r="K12" s="304">
        <f t="shared" si="0"/>
        <v>5.7014399310479844E-3</v>
      </c>
      <c r="L12" s="49"/>
      <c r="M12" s="50"/>
      <c r="N12" s="314">
        <f>分析係数表!I15</f>
        <v>7.9892300155183192E-3</v>
      </c>
      <c r="O12" s="306">
        <f t="shared" si="8"/>
        <v>0.23210967887134637</v>
      </c>
      <c r="P12" s="312">
        <f>分析係数表!C15</f>
        <v>0.21593049601829584</v>
      </c>
      <c r="Q12" s="306">
        <f t="shared" si="6"/>
        <v>5.0119558089337185E-2</v>
      </c>
      <c r="R12" s="306">
        <v>0.13167773198696567</v>
      </c>
      <c r="S12" s="307">
        <f t="shared" si="9"/>
        <v>0.18035636381405595</v>
      </c>
      <c r="T12" s="312">
        <f>分析係数表!F15</f>
        <v>0.35842164855867914</v>
      </c>
      <c r="U12" s="309">
        <f t="shared" si="1"/>
        <v>6.4643625246282838E-2</v>
      </c>
      <c r="V12" s="316">
        <f>分析係数表!D15</f>
        <v>1.5678367482667734E-2</v>
      </c>
      <c r="W12" s="297">
        <f t="shared" si="2"/>
        <v>0</v>
      </c>
      <c r="X12" s="312">
        <f>分析係数表!E15</f>
        <v>1.5634458686506418E-2</v>
      </c>
      <c r="Y12" s="298">
        <f t="shared" si="4"/>
        <v>0</v>
      </c>
    </row>
    <row r="13" spans="1:25">
      <c r="A13" s="278">
        <v>9</v>
      </c>
      <c r="B13" s="268" t="s">
        <v>81</v>
      </c>
      <c r="C13" s="283"/>
      <c r="D13" s="312">
        <f>投入係数表!AF13</f>
        <v>3.1469217493767909E-2</v>
      </c>
      <c r="E13" s="302">
        <f t="shared" si="3"/>
        <v>3.1469217493767907</v>
      </c>
      <c r="F13" s="312">
        <f>分析係数表!C16</f>
        <v>0.18770505348742417</v>
      </c>
      <c r="G13" s="302">
        <f t="shared" si="5"/>
        <v>0.5906931152875089</v>
      </c>
      <c r="H13" s="302">
        <v>0.66641145881563513</v>
      </c>
      <c r="I13" s="302">
        <f t="shared" si="7"/>
        <v>0.66641145881563513</v>
      </c>
      <c r="J13" s="312">
        <f>分析係数表!G16</f>
        <v>1.5279579137581789E-2</v>
      </c>
      <c r="K13" s="304">
        <f t="shared" ref="K13:K38" si="10">I13*J13</f>
        <v>1.0182486623164825E-2</v>
      </c>
      <c r="L13" s="49"/>
      <c r="M13" s="50"/>
      <c r="N13" s="314">
        <f>分析係数表!I16</f>
        <v>6.0242927132958465E-3</v>
      </c>
      <c r="O13" s="306">
        <f t="shared" si="8"/>
        <v>0.1750227048656795</v>
      </c>
      <c r="P13" s="312">
        <f>分析係数表!C16</f>
        <v>0.18770505348742417</v>
      </c>
      <c r="Q13" s="306">
        <f t="shared" si="6"/>
        <v>3.2852646178326027E-2</v>
      </c>
      <c r="R13" s="306">
        <v>6.4281681931200568E-2</v>
      </c>
      <c r="S13" s="307">
        <f t="shared" si="9"/>
        <v>0.73069314074683567</v>
      </c>
      <c r="T13" s="312">
        <f>分析係数表!F16</f>
        <v>0.2627694146106877</v>
      </c>
      <c r="U13" s="309">
        <f t="shared" si="1"/>
        <v>0.19200380885409085</v>
      </c>
      <c r="V13" s="316">
        <f>分析係数表!D16</f>
        <v>1.0339400475073228E-2</v>
      </c>
      <c r="W13" s="297">
        <f t="shared" si="2"/>
        <v>0</v>
      </c>
      <c r="X13" s="312">
        <f>分析係数表!E16</f>
        <v>1.0339400475073228E-2</v>
      </c>
      <c r="Y13" s="298">
        <f t="shared" si="4"/>
        <v>0</v>
      </c>
    </row>
    <row r="14" spans="1:25">
      <c r="A14" s="278">
        <v>10</v>
      </c>
      <c r="B14" s="268" t="s">
        <v>82</v>
      </c>
      <c r="C14" s="283"/>
      <c r="D14" s="312">
        <f>投入係数表!AF14</f>
        <v>2.6123374584179795E-3</v>
      </c>
      <c r="E14" s="302">
        <f t="shared" si="3"/>
        <v>0.26123374584179793</v>
      </c>
      <c r="F14" s="312">
        <f>分析係数表!C17</f>
        <v>0.24245613901755958</v>
      </c>
      <c r="G14" s="302">
        <f t="shared" si="5"/>
        <v>6.3337725397896782E-2</v>
      </c>
      <c r="H14" s="302">
        <v>0.11493153854792844</v>
      </c>
      <c r="I14" s="302">
        <f t="shared" si="7"/>
        <v>0.11493153854792844</v>
      </c>
      <c r="J14" s="312">
        <f>分析係数表!G17</f>
        <v>0.24054742090319753</v>
      </c>
      <c r="K14" s="304">
        <f t="shared" si="10"/>
        <v>2.7646485178140615E-2</v>
      </c>
      <c r="L14" s="49"/>
      <c r="M14" s="50"/>
      <c r="N14" s="314">
        <f>分析係数表!I17</f>
        <v>2.8816966460243139E-3</v>
      </c>
      <c r="O14" s="306">
        <f t="shared" si="8"/>
        <v>8.3721420188694481E-2</v>
      </c>
      <c r="P14" s="312">
        <f>分析係数表!C17</f>
        <v>0.24245613901755958</v>
      </c>
      <c r="Q14" s="306">
        <f t="shared" si="6"/>
        <v>2.0298772292017628E-2</v>
      </c>
      <c r="R14" s="306">
        <v>4.9838373919971327E-2</v>
      </c>
      <c r="S14" s="307">
        <f t="shared" si="9"/>
        <v>0.16476991246789977</v>
      </c>
      <c r="T14" s="312">
        <f>分析係数表!F17</f>
        <v>0.42825667105631338</v>
      </c>
      <c r="U14" s="309">
        <f t="shared" si="1"/>
        <v>7.05638142037429E-2</v>
      </c>
      <c r="V14" s="316">
        <f>分析係数表!D17</f>
        <v>5.1560411778863557E-2</v>
      </c>
      <c r="W14" s="297">
        <f t="shared" si="2"/>
        <v>0</v>
      </c>
      <c r="X14" s="312">
        <f>分析係数表!E17</f>
        <v>4.9008807340167618E-2</v>
      </c>
      <c r="Y14" s="298">
        <f t="shared" si="4"/>
        <v>0</v>
      </c>
    </row>
    <row r="15" spans="1:25">
      <c r="A15" s="278">
        <v>11</v>
      </c>
      <c r="B15" s="268" t="s">
        <v>83</v>
      </c>
      <c r="C15" s="283"/>
      <c r="D15" s="312">
        <f>投入係数表!AF15</f>
        <v>5.3358382129388516E-5</v>
      </c>
      <c r="E15" s="302">
        <f t="shared" si="3"/>
        <v>5.3358382129388513E-3</v>
      </c>
      <c r="F15" s="312">
        <f>分析係数表!C18</f>
        <v>0.40831687749419565</v>
      </c>
      <c r="G15" s="302">
        <f t="shared" si="5"/>
        <v>2.178712797921401E-3</v>
      </c>
      <c r="H15" s="302">
        <v>3.7045595792108796E-2</v>
      </c>
      <c r="I15" s="302">
        <f t="shared" si="7"/>
        <v>3.7045595792108796E-2</v>
      </c>
      <c r="J15" s="312">
        <f>分析係数表!G18</f>
        <v>0.21766947174074985</v>
      </c>
      <c r="K15" s="304">
        <f t="shared" si="10"/>
        <v>8.0636952663896665E-3</v>
      </c>
      <c r="L15" s="49"/>
      <c r="M15" s="50"/>
      <c r="N15" s="314">
        <f>分析係数表!I18</f>
        <v>4.4543159123807785E-4</v>
      </c>
      <c r="O15" s="306">
        <f t="shared" si="8"/>
        <v>1.2941044806645922E-2</v>
      </c>
      <c r="P15" s="312">
        <f>分析係数表!C18</f>
        <v>0.40831687749419565</v>
      </c>
      <c r="Q15" s="306">
        <f t="shared" si="6"/>
        <v>5.2840470069621401E-3</v>
      </c>
      <c r="R15" s="306">
        <v>1.6965089996934055E-2</v>
      </c>
      <c r="S15" s="307">
        <f t="shared" si="9"/>
        <v>5.4010685789042848E-2</v>
      </c>
      <c r="T15" s="312">
        <f>分析係数表!F18</f>
        <v>0.48997194925916815</v>
      </c>
      <c r="U15" s="309">
        <f t="shared" si="1"/>
        <v>2.6463720996881778E-2</v>
      </c>
      <c r="V15" s="316">
        <f>分析係数表!D18</f>
        <v>3.8565313316438733E-2</v>
      </c>
      <c r="W15" s="297">
        <f t="shared" si="2"/>
        <v>0</v>
      </c>
      <c r="X15" s="312">
        <f>分析係数表!E18</f>
        <v>3.6576455199010559E-2</v>
      </c>
      <c r="Y15" s="298">
        <f t="shared" si="4"/>
        <v>0</v>
      </c>
    </row>
    <row r="16" spans="1:25">
      <c r="A16" s="278">
        <v>12</v>
      </c>
      <c r="B16" s="268" t="s">
        <v>84</v>
      </c>
      <c r="C16" s="283"/>
      <c r="D16" s="312">
        <f>投入係数表!AF16</f>
        <v>3.0736651372449843E-4</v>
      </c>
      <c r="E16" s="302">
        <f t="shared" si="3"/>
        <v>3.0736651372449842E-2</v>
      </c>
      <c r="F16" s="312">
        <f>分析係数表!C19</f>
        <v>0.72110086081153413</v>
      </c>
      <c r="G16" s="302">
        <f t="shared" si="5"/>
        <v>2.2164225763137604E-2</v>
      </c>
      <c r="H16" s="302">
        <v>0.13293874383519144</v>
      </c>
      <c r="I16" s="302">
        <f t="shared" si="7"/>
        <v>0.13293874383519144</v>
      </c>
      <c r="J16" s="312">
        <f>分析係数表!G19</f>
        <v>6.2445810408374151E-2</v>
      </c>
      <c r="K16" s="304">
        <f t="shared" si="10"/>
        <v>8.3014675934597829E-3</v>
      </c>
      <c r="L16" s="49"/>
      <c r="M16" s="50"/>
      <c r="N16" s="314">
        <f>分析係数表!I19</f>
        <v>-1.2604560155461526E-4</v>
      </c>
      <c r="O16" s="306">
        <f t="shared" si="8"/>
        <v>-3.6619804465711516E-3</v>
      </c>
      <c r="P16" s="312">
        <f>分析係数表!C19</f>
        <v>0.72110086081153413</v>
      </c>
      <c r="Q16" s="306">
        <f t="shared" si="6"/>
        <v>-2.6406572522974636E-3</v>
      </c>
      <c r="R16" s="306">
        <v>2.0885850508474239E-2</v>
      </c>
      <c r="S16" s="307">
        <f t="shared" si="9"/>
        <v>0.15382459434366569</v>
      </c>
      <c r="T16" s="312">
        <f>分析係数表!F19</f>
        <v>0.21331101927013058</v>
      </c>
      <c r="U16" s="309">
        <f t="shared" si="1"/>
        <v>3.2812481008261687E-2</v>
      </c>
      <c r="V16" s="316">
        <f>分析係数表!D19</f>
        <v>1.2736199640345095E-2</v>
      </c>
      <c r="W16" s="297">
        <f t="shared" si="2"/>
        <v>0</v>
      </c>
      <c r="X16" s="312">
        <f>分析係数表!E19</f>
        <v>1.2523714081279422E-2</v>
      </c>
      <c r="Y16" s="298">
        <f t="shared" si="4"/>
        <v>0</v>
      </c>
    </row>
    <row r="17" spans="1:25">
      <c r="A17" s="278">
        <v>13</v>
      </c>
      <c r="B17" s="268" t="s">
        <v>85</v>
      </c>
      <c r="C17" s="283"/>
      <c r="D17" s="312">
        <f>投入係数表!AF17</f>
        <v>1.8341943856977303E-5</v>
      </c>
      <c r="E17" s="302">
        <f t="shared" si="3"/>
        <v>1.8341943856977302E-3</v>
      </c>
      <c r="F17" s="312">
        <f>分析係数表!C20</f>
        <v>4.9598906854145253E-2</v>
      </c>
      <c r="G17" s="302">
        <f t="shared" si="5"/>
        <v>9.0974036488617886E-5</v>
      </c>
      <c r="H17" s="302">
        <v>2.0858452121778554E-3</v>
      </c>
      <c r="I17" s="302">
        <f t="shared" si="7"/>
        <v>2.0858452121778554E-3</v>
      </c>
      <c r="J17" s="312">
        <f>分析係数表!G20</f>
        <v>0.11671945764775135</v>
      </c>
      <c r="K17" s="304">
        <f t="shared" si="10"/>
        <v>2.4345872190255813E-4</v>
      </c>
      <c r="L17" s="49"/>
      <c r="M17" s="50"/>
      <c r="N17" s="314">
        <f>分析係数表!I20</f>
        <v>7.0439320449493942E-4</v>
      </c>
      <c r="O17" s="306">
        <f t="shared" si="8"/>
        <v>2.0464610504003843E-2</v>
      </c>
      <c r="P17" s="312">
        <f>分析係数表!C20</f>
        <v>4.9598906854145253E-2</v>
      </c>
      <c r="Q17" s="306">
        <f t="shared" si="6"/>
        <v>1.0150223101944491E-3</v>
      </c>
      <c r="R17" s="306">
        <v>2.324629866199422E-3</v>
      </c>
      <c r="S17" s="307">
        <f t="shared" si="9"/>
        <v>4.4104750783772774E-3</v>
      </c>
      <c r="T17" s="312">
        <f>分析係数表!F20</f>
        <v>0.2109583665362576</v>
      </c>
      <c r="U17" s="309">
        <f t="shared" si="1"/>
        <v>9.304266181833432E-4</v>
      </c>
      <c r="V17" s="316">
        <f>分析係数表!D20</f>
        <v>3.0797631013066269E-2</v>
      </c>
      <c r="W17" s="297">
        <f t="shared" si="2"/>
        <v>0</v>
      </c>
      <c r="X17" s="312">
        <f>分析係数表!E20</f>
        <v>2.9972730221401771E-2</v>
      </c>
      <c r="Y17" s="298">
        <f t="shared" si="4"/>
        <v>0</v>
      </c>
    </row>
    <row r="18" spans="1:25">
      <c r="A18" s="278">
        <v>14</v>
      </c>
      <c r="B18" s="268" t="s">
        <v>86</v>
      </c>
      <c r="C18" s="283"/>
      <c r="D18" s="312">
        <f>投入係数表!AF18</f>
        <v>2.0309534197998505E-3</v>
      </c>
      <c r="E18" s="302">
        <f t="shared" si="3"/>
        <v>0.20309534197998505</v>
      </c>
      <c r="F18" s="312">
        <f>分析係数表!C21</f>
        <v>0.28411166756853934</v>
      </c>
      <c r="G18" s="302">
        <f t="shared" si="5"/>
        <v>5.7701756285336324E-2</v>
      </c>
      <c r="H18" s="302">
        <v>0.10070321587513444</v>
      </c>
      <c r="I18" s="302">
        <f t="shared" si="7"/>
        <v>0.10070321587513444</v>
      </c>
      <c r="J18" s="312">
        <f>分析係数表!G21</f>
        <v>0.29005387701730417</v>
      </c>
      <c r="K18" s="304">
        <f t="shared" si="10"/>
        <v>2.9209358192693276E-2</v>
      </c>
      <c r="L18" s="49"/>
      <c r="M18" s="50"/>
      <c r="N18" s="314">
        <f>分析係数表!I21</f>
        <v>2.3737267060065176E-3</v>
      </c>
      <c r="O18" s="306">
        <f t="shared" si="8"/>
        <v>6.8963459856496129E-2</v>
      </c>
      <c r="P18" s="312">
        <f>分析係数表!C21</f>
        <v>0.28411166756853934</v>
      </c>
      <c r="Q18" s="306">
        <f t="shared" si="6"/>
        <v>1.9593323581125137E-2</v>
      </c>
      <c r="R18" s="306">
        <v>3.7734568088598035E-2</v>
      </c>
      <c r="S18" s="307">
        <f t="shared" si="9"/>
        <v>0.13843778396373246</v>
      </c>
      <c r="T18" s="312">
        <f>分析係数表!F21</f>
        <v>0.45791147145628314</v>
      </c>
      <c r="U18" s="309">
        <f t="shared" si="1"/>
        <v>6.3392249359979766E-2</v>
      </c>
      <c r="V18" s="316">
        <f>分析係数表!D21</f>
        <v>5.9847590028896828E-2</v>
      </c>
      <c r="W18" s="297">
        <f t="shared" si="2"/>
        <v>0</v>
      </c>
      <c r="X18" s="312">
        <f>分析係数表!E21</f>
        <v>5.4782163530779596E-2</v>
      </c>
      <c r="Y18" s="298">
        <f t="shared" si="4"/>
        <v>0</v>
      </c>
    </row>
    <row r="19" spans="1:25">
      <c r="A19" s="278">
        <v>15</v>
      </c>
      <c r="B19" s="268" t="s">
        <v>70</v>
      </c>
      <c r="C19" s="283"/>
      <c r="D19" s="312">
        <f>投入係数表!AF19</f>
        <v>1.133865620249506E-4</v>
      </c>
      <c r="E19" s="302">
        <f t="shared" si="3"/>
        <v>1.133865620249506E-2</v>
      </c>
      <c r="F19" s="312">
        <f>分析係数表!C22</f>
        <v>0.28280144764930404</v>
      </c>
      <c r="G19" s="302">
        <f t="shared" si="5"/>
        <v>3.2065883884633633E-3</v>
      </c>
      <c r="H19" s="302">
        <v>3.0837929211327643E-2</v>
      </c>
      <c r="I19" s="302">
        <f t="shared" si="7"/>
        <v>3.0837929211327643E-2</v>
      </c>
      <c r="J19" s="312">
        <f>分析係数表!G22</f>
        <v>0.21325815420745545</v>
      </c>
      <c r="K19" s="304">
        <f t="shared" si="10"/>
        <v>6.5764398631879056E-3</v>
      </c>
      <c r="L19" s="49"/>
      <c r="M19" s="50"/>
      <c r="N19" s="314">
        <f>分析係数表!I22</f>
        <v>5.2408897921031505E-5</v>
      </c>
      <c r="O19" s="306">
        <f t="shared" si="8"/>
        <v>1.5226263911319604E-3</v>
      </c>
      <c r="P19" s="312">
        <f>分析係数表!C22</f>
        <v>0.28280144764930404</v>
      </c>
      <c r="Q19" s="306">
        <f t="shared" si="6"/>
        <v>4.3060094764115381E-4</v>
      </c>
      <c r="R19" s="306">
        <v>6.4907567217764636E-3</v>
      </c>
      <c r="S19" s="307">
        <f t="shared" si="9"/>
        <v>3.7328685933104108E-2</v>
      </c>
      <c r="T19" s="312">
        <f>分析係数表!F22</f>
        <v>0.43073258580094059</v>
      </c>
      <c r="U19" s="309">
        <f t="shared" si="1"/>
        <v>1.6078681416517131E-2</v>
      </c>
      <c r="V19" s="316">
        <f>分析係数表!D22</f>
        <v>2.2938556731137788E-2</v>
      </c>
      <c r="W19" s="297">
        <f t="shared" si="2"/>
        <v>0</v>
      </c>
      <c r="X19" s="312">
        <f>分析係数表!E22</f>
        <v>2.2183368519679003E-2</v>
      </c>
      <c r="Y19" s="298">
        <f t="shared" si="4"/>
        <v>0</v>
      </c>
    </row>
    <row r="20" spans="1:25">
      <c r="A20" s="278">
        <v>16</v>
      </c>
      <c r="B20" s="268" t="s">
        <v>71</v>
      </c>
      <c r="C20" s="283"/>
      <c r="D20" s="312">
        <f>投入係数表!AF20</f>
        <v>7.8925940233053857E-5</v>
      </c>
      <c r="E20" s="302">
        <f t="shared" si="3"/>
        <v>7.8925940233053864E-3</v>
      </c>
      <c r="F20" s="312">
        <f>分析係数表!C23</f>
        <v>0.31843177703160996</v>
      </c>
      <c r="G20" s="302">
        <f t="shared" si="5"/>
        <v>2.5132527402301984E-3</v>
      </c>
      <c r="H20" s="302">
        <v>3.6757547041601446E-2</v>
      </c>
      <c r="I20" s="302">
        <f t="shared" si="7"/>
        <v>3.6757547041601446E-2</v>
      </c>
      <c r="J20" s="312">
        <f>分析係数表!G23</f>
        <v>0.24379890925547271</v>
      </c>
      <c r="K20" s="304">
        <f t="shared" si="10"/>
        <v>8.9614498756491606E-3</v>
      </c>
      <c r="L20" s="49"/>
      <c r="M20" s="50"/>
      <c r="N20" s="314">
        <f>分析係数表!I23</f>
        <v>7.2227388731505603E-6</v>
      </c>
      <c r="O20" s="306">
        <f t="shared" si="8"/>
        <v>2.0984094802154748E-4</v>
      </c>
      <c r="P20" s="312">
        <f>分析係数表!C23</f>
        <v>0.31843177703160996</v>
      </c>
      <c r="Q20" s="306">
        <f t="shared" si="6"/>
        <v>6.6820025972499068E-5</v>
      </c>
      <c r="R20" s="306">
        <v>6.401978058937041E-3</v>
      </c>
      <c r="S20" s="307">
        <f t="shared" si="9"/>
        <v>4.3159525100538484E-2</v>
      </c>
      <c r="T20" s="312">
        <f>分析係数表!F23</f>
        <v>0.43764444987651224</v>
      </c>
      <c r="U20" s="309">
        <f t="shared" si="1"/>
        <v>1.8888526619556686E-2</v>
      </c>
      <c r="V20" s="316">
        <f>分析係数表!D23</f>
        <v>3.7770855561684982E-2</v>
      </c>
      <c r="W20" s="297">
        <f t="shared" si="2"/>
        <v>0</v>
      </c>
      <c r="X20" s="312">
        <f>分析係数表!E23</f>
        <v>3.6503495425501575E-2</v>
      </c>
      <c r="Y20" s="298">
        <f t="shared" si="4"/>
        <v>0</v>
      </c>
    </row>
    <row r="21" spans="1:25">
      <c r="A21" s="278">
        <v>17</v>
      </c>
      <c r="B21" s="268" t="s">
        <v>72</v>
      </c>
      <c r="C21" s="283"/>
      <c r="D21" s="312">
        <f>投入係数表!AF21</f>
        <v>5.6693281012475301E-5</v>
      </c>
      <c r="E21" s="302">
        <f t="shared" si="3"/>
        <v>5.6693281012475298E-3</v>
      </c>
      <c r="F21" s="312">
        <f>分析係数表!C24</f>
        <v>6.5709335168878003E-2</v>
      </c>
      <c r="G21" s="302">
        <f t="shared" si="5"/>
        <v>3.7252778038721269E-4</v>
      </c>
      <c r="H21" s="302">
        <v>3.1100164753468506E-3</v>
      </c>
      <c r="I21" s="302">
        <f t="shared" si="7"/>
        <v>3.1100164753468506E-3</v>
      </c>
      <c r="J21" s="312">
        <f>分析係数表!G24</f>
        <v>0.24633125110096343</v>
      </c>
      <c r="K21" s="304">
        <f t="shared" si="10"/>
        <v>7.6609424931679826E-4</v>
      </c>
      <c r="L21" s="49"/>
      <c r="M21" s="50"/>
      <c r="N21" s="314">
        <f>分析係数表!I24</f>
        <v>2.8080599423907303E-4</v>
      </c>
      <c r="O21" s="306">
        <f t="shared" si="8"/>
        <v>8.1582066133255304E-3</v>
      </c>
      <c r="P21" s="312">
        <f>分析係数表!C24</f>
        <v>6.5709335168878003E-2</v>
      </c>
      <c r="Q21" s="306">
        <f t="shared" si="6"/>
        <v>5.3607033273196441E-4</v>
      </c>
      <c r="R21" s="306">
        <v>2.4546789387836355E-3</v>
      </c>
      <c r="S21" s="307">
        <f t="shared" si="9"/>
        <v>5.5646954141304866E-3</v>
      </c>
      <c r="T21" s="312">
        <f>分析係数表!F24</f>
        <v>0.36721364788140759</v>
      </c>
      <c r="U21" s="309">
        <f t="shared" si="1"/>
        <v>2.0434321023717959E-3</v>
      </c>
      <c r="V21" s="316">
        <f>分析係数表!D24</f>
        <v>3.9309475738153632E-2</v>
      </c>
      <c r="W21" s="297">
        <f t="shared" si="2"/>
        <v>0</v>
      </c>
      <c r="X21" s="312">
        <f>分析係数表!E24</f>
        <v>3.8550657867992791E-2</v>
      </c>
      <c r="Y21" s="298">
        <f t="shared" si="4"/>
        <v>0</v>
      </c>
    </row>
    <row r="22" spans="1:25">
      <c r="A22" s="278">
        <v>18</v>
      </c>
      <c r="B22" s="268" t="s">
        <v>87</v>
      </c>
      <c r="C22" s="283"/>
      <c r="D22" s="312">
        <f>投入係数表!AF22</f>
        <v>8.3372472077169552E-6</v>
      </c>
      <c r="E22" s="302">
        <f t="shared" si="3"/>
        <v>8.3372472077169546E-4</v>
      </c>
      <c r="F22" s="312">
        <f>分析係数表!C25</f>
        <v>0.13092441386923714</v>
      </c>
      <c r="G22" s="302">
        <f t="shared" si="5"/>
        <v>1.0915492039532763E-4</v>
      </c>
      <c r="H22" s="302">
        <v>1.6625157128481543E-2</v>
      </c>
      <c r="I22" s="302">
        <f t="shared" si="7"/>
        <v>1.6625157128481543E-2</v>
      </c>
      <c r="J22" s="312">
        <f>分析係数表!G25</f>
        <v>0.2605848403511512</v>
      </c>
      <c r="K22" s="304">
        <f t="shared" si="10"/>
        <v>4.3322639161381665E-3</v>
      </c>
      <c r="L22" s="49"/>
      <c r="M22" s="50"/>
      <c r="N22" s="314">
        <f>分析係数表!I25</f>
        <v>9.8123550057191766E-5</v>
      </c>
      <c r="O22" s="306">
        <f t="shared" si="8"/>
        <v>2.8507660499512673E-3</v>
      </c>
      <c r="P22" s="312">
        <f>分析係数表!C25</f>
        <v>0.13092441386923714</v>
      </c>
      <c r="Q22" s="306">
        <f t="shared" si="6"/>
        <v>3.732348741681901E-4</v>
      </c>
      <c r="R22" s="306">
        <v>9.5646003621567589E-3</v>
      </c>
      <c r="S22" s="307">
        <f t="shared" si="9"/>
        <v>2.6189757490638302E-2</v>
      </c>
      <c r="T22" s="312">
        <f>分析係数表!F25</f>
        <v>0.33318683873123567</v>
      </c>
      <c r="U22" s="309">
        <f t="shared" si="1"/>
        <v>8.7260825054434749E-3</v>
      </c>
      <c r="V22" s="316">
        <f>分析係数表!D25</f>
        <v>4.284059086963312E-2</v>
      </c>
      <c r="W22" s="297">
        <f t="shared" si="2"/>
        <v>0</v>
      </c>
      <c r="X22" s="312">
        <f>分析係数表!E25</f>
        <v>4.249917369780222E-2</v>
      </c>
      <c r="Y22" s="298">
        <f t="shared" si="4"/>
        <v>0</v>
      </c>
    </row>
    <row r="23" spans="1:25">
      <c r="A23" s="278">
        <v>19</v>
      </c>
      <c r="B23" s="268" t="s">
        <v>88</v>
      </c>
      <c r="C23" s="283"/>
      <c r="D23" s="312">
        <f>投入係数表!AF23</f>
        <v>2.2065914276424211E-4</v>
      </c>
      <c r="E23" s="302">
        <f t="shared" si="3"/>
        <v>2.2065914276424212E-2</v>
      </c>
      <c r="F23" s="312">
        <f>分析係数表!C26</f>
        <v>0.15308736674872969</v>
      </c>
      <c r="G23" s="302">
        <f t="shared" si="5"/>
        <v>3.3780127114809836E-3</v>
      </c>
      <c r="H23" s="302">
        <v>1.4339438013416765E-2</v>
      </c>
      <c r="I23" s="302">
        <f t="shared" si="7"/>
        <v>1.4339438013416765E-2</v>
      </c>
      <c r="J23" s="312">
        <f>分析係数表!G26</f>
        <v>0.20415569699579933</v>
      </c>
      <c r="K23" s="304">
        <f t="shared" si="10"/>
        <v>2.9274779621571599E-3</v>
      </c>
      <c r="L23" s="49"/>
      <c r="M23" s="50"/>
      <c r="N23" s="314">
        <f>分析係数表!I26</f>
        <v>8.8175548492147558E-3</v>
      </c>
      <c r="O23" s="306">
        <f t="shared" si="8"/>
        <v>0.25617485295908576</v>
      </c>
      <c r="P23" s="312">
        <f>分析係数表!C26</f>
        <v>0.15308736674872969</v>
      </c>
      <c r="Q23" s="306">
        <f t="shared" si="6"/>
        <v>3.9217133666749462E-2</v>
      </c>
      <c r="R23" s="306">
        <v>4.3062784230150433E-2</v>
      </c>
      <c r="S23" s="307">
        <f t="shared" si="9"/>
        <v>5.7402222243567197E-2</v>
      </c>
      <c r="T23" s="312">
        <f>分析係数表!F26</f>
        <v>0.33811565690794865</v>
      </c>
      <c r="U23" s="309">
        <f t="shared" si="1"/>
        <v>1.9408590081859786E-2</v>
      </c>
      <c r="V23" s="316">
        <f>分析係数表!D26</f>
        <v>3.3929737559631502E-2</v>
      </c>
      <c r="W23" s="297">
        <f t="shared" si="2"/>
        <v>0</v>
      </c>
      <c r="X23" s="312">
        <f>分析係数表!E26</f>
        <v>3.3531988342571602E-2</v>
      </c>
      <c r="Y23" s="298">
        <f t="shared" si="4"/>
        <v>0</v>
      </c>
    </row>
    <row r="24" spans="1:25">
      <c r="A24" s="278">
        <v>20</v>
      </c>
      <c r="B24" s="268" t="s">
        <v>89</v>
      </c>
      <c r="C24" s="283"/>
      <c r="D24" s="312">
        <f>投入係数表!AF24</f>
        <v>1.1283074554443614E-4</v>
      </c>
      <c r="E24" s="302">
        <f t="shared" si="3"/>
        <v>1.1283074554443613E-2</v>
      </c>
      <c r="F24" s="312">
        <f>分析係数表!C27</f>
        <v>0.18884998044104273</v>
      </c>
      <c r="G24" s="302">
        <f t="shared" si="5"/>
        <v>2.1308084089215031E-3</v>
      </c>
      <c r="H24" s="302">
        <v>4.797591203854399E-3</v>
      </c>
      <c r="I24" s="302">
        <f t="shared" si="7"/>
        <v>4.797591203854399E-3</v>
      </c>
      <c r="J24" s="312">
        <f>分析係数表!G27</f>
        <v>0.16481626532719168</v>
      </c>
      <c r="K24" s="304">
        <f t="shared" si="10"/>
        <v>7.9072106478586762E-4</v>
      </c>
      <c r="L24" s="49"/>
      <c r="M24" s="50"/>
      <c r="N24" s="314">
        <f>分析係数表!I27</f>
        <v>2.2388024205688101E-2</v>
      </c>
      <c r="O24" s="306">
        <f t="shared" si="8"/>
        <v>0.65043528586015575</v>
      </c>
      <c r="P24" s="312">
        <f>分析係数表!C27</f>
        <v>0.18884998044104273</v>
      </c>
      <c r="Q24" s="306">
        <f t="shared" si="6"/>
        <v>0.12283469101285445</v>
      </c>
      <c r="R24" s="306">
        <v>0.12390821665122184</v>
      </c>
      <c r="S24" s="307">
        <f t="shared" si="9"/>
        <v>0.12870580785507624</v>
      </c>
      <c r="T24" s="312">
        <f>分析係数表!F27</f>
        <v>0.29536956526946395</v>
      </c>
      <c r="U24" s="309">
        <f t="shared" si="1"/>
        <v>3.801577851380903E-2</v>
      </c>
      <c r="V24" s="316">
        <f>分析係数表!D27</f>
        <v>2.042747265118797E-2</v>
      </c>
      <c r="W24" s="297">
        <f t="shared" si="2"/>
        <v>0</v>
      </c>
      <c r="X24" s="312">
        <f>分析係数表!E27</f>
        <v>2.035082172191522E-2</v>
      </c>
      <c r="Y24" s="298">
        <f t="shared" si="4"/>
        <v>0</v>
      </c>
    </row>
    <row r="25" spans="1:25">
      <c r="A25" s="278">
        <v>21</v>
      </c>
      <c r="B25" s="268" t="s">
        <v>90</v>
      </c>
      <c r="C25" s="283"/>
      <c r="D25" s="312">
        <f>投入係数表!AF25</f>
        <v>1.773499226025551E-2</v>
      </c>
      <c r="E25" s="302">
        <f t="shared" si="3"/>
        <v>1.7734992260255509</v>
      </c>
      <c r="F25" s="312">
        <f>分析係数表!C28</f>
        <v>0.2115566871254172</v>
      </c>
      <c r="G25" s="302">
        <f t="shared" si="5"/>
        <v>0.375195620877457</v>
      </c>
      <c r="H25" s="302">
        <v>0.45774789076292549</v>
      </c>
      <c r="I25" s="302">
        <f t="shared" si="7"/>
        <v>0.45774789076292549</v>
      </c>
      <c r="J25" s="312">
        <f>分析係数表!G28</f>
        <v>0.18177207604774032</v>
      </c>
      <c r="K25" s="304">
        <f t="shared" si="10"/>
        <v>8.320578441045122E-2</v>
      </c>
      <c r="L25" s="49"/>
      <c r="M25" s="50"/>
      <c r="N25" s="314">
        <f>分析係数表!I28</f>
        <v>7.2231792840574596E-3</v>
      </c>
      <c r="O25" s="306">
        <f t="shared" si="8"/>
        <v>0.2098537432013049</v>
      </c>
      <c r="P25" s="312">
        <f>分析係数表!C28</f>
        <v>0.2115566871254172</v>
      </c>
      <c r="Q25" s="306">
        <f t="shared" si="6"/>
        <v>4.4395962692536109E-2</v>
      </c>
      <c r="R25" s="306">
        <v>5.7956539325108317E-2</v>
      </c>
      <c r="S25" s="307">
        <f t="shared" si="9"/>
        <v>0.51570443008803379</v>
      </c>
      <c r="T25" s="312">
        <f>分析係数表!F28</f>
        <v>0.29628808224417325</v>
      </c>
      <c r="U25" s="309">
        <f t="shared" si="1"/>
        <v>0.15279707659560784</v>
      </c>
      <c r="V25" s="316">
        <f>分析係数表!D28</f>
        <v>3.0551159487848582E-2</v>
      </c>
      <c r="W25" s="297">
        <f t="shared" si="2"/>
        <v>0</v>
      </c>
      <c r="X25" s="312">
        <f>分析係数表!E28</f>
        <v>3.018459578819983E-2</v>
      </c>
      <c r="Y25" s="298">
        <f t="shared" si="4"/>
        <v>0</v>
      </c>
    </row>
    <row r="26" spans="1:25">
      <c r="A26" s="278">
        <v>22</v>
      </c>
      <c r="B26" s="268" t="s">
        <v>64</v>
      </c>
      <c r="C26" s="283"/>
      <c r="D26" s="312">
        <f>投入係数表!AF26</f>
        <v>2.1899169332269871E-3</v>
      </c>
      <c r="E26" s="302">
        <f t="shared" si="3"/>
        <v>0.21899169332269872</v>
      </c>
      <c r="F26" s="312">
        <f>分析係数表!C29</f>
        <v>0.4024048564090591</v>
      </c>
      <c r="G26" s="302">
        <f t="shared" si="5"/>
        <v>8.8123320906297278E-2</v>
      </c>
      <c r="H26" s="302">
        <v>0.16943808647368899</v>
      </c>
      <c r="I26" s="302">
        <f t="shared" si="7"/>
        <v>0.16943808647368899</v>
      </c>
      <c r="J26" s="312">
        <f>分析係数表!G29</f>
        <v>0.28848634430593861</v>
      </c>
      <c r="K26" s="304">
        <f t="shared" si="10"/>
        <v>4.8880574152988042E-2</v>
      </c>
      <c r="L26" s="49"/>
      <c r="M26" s="50"/>
      <c r="N26" s="314">
        <f>分析係数表!I29</f>
        <v>7.7130042947109994E-3</v>
      </c>
      <c r="O26" s="306">
        <f t="shared" si="8"/>
        <v>0.22408454212749787</v>
      </c>
      <c r="P26" s="312">
        <f>分析係数表!C29</f>
        <v>0.4024048564090591</v>
      </c>
      <c r="Q26" s="306">
        <f t="shared" si="6"/>
        <v>9.017270799830554E-2</v>
      </c>
      <c r="R26" s="306">
        <v>0.14648310545044022</v>
      </c>
      <c r="S26" s="307">
        <f t="shared" si="9"/>
        <v>0.31592119192412921</v>
      </c>
      <c r="T26" s="312">
        <f>分析係数表!F29</f>
        <v>0.40202182464221792</v>
      </c>
      <c r="U26" s="309">
        <f t="shared" si="1"/>
        <v>0.12700721402048273</v>
      </c>
      <c r="V26" s="316">
        <f>分析係数表!D29</f>
        <v>7.9194780809421356E-2</v>
      </c>
      <c r="W26" s="297">
        <f t="shared" si="2"/>
        <v>0</v>
      </c>
      <c r="X26" s="312">
        <f>分析係数表!E29</f>
        <v>6.5944675090492746E-2</v>
      </c>
      <c r="Y26" s="298">
        <f t="shared" si="4"/>
        <v>0</v>
      </c>
    </row>
    <row r="27" spans="1:25">
      <c r="A27" s="278">
        <v>23</v>
      </c>
      <c r="B27" s="268" t="s">
        <v>91</v>
      </c>
      <c r="C27" s="283"/>
      <c r="D27" s="312">
        <f>投入係数表!AF27</f>
        <v>8.2077419677570856E-3</v>
      </c>
      <c r="E27" s="302">
        <f t="shared" si="3"/>
        <v>0.82077419677570851</v>
      </c>
      <c r="F27" s="312">
        <f>分析係数表!C30</f>
        <v>1</v>
      </c>
      <c r="G27" s="302">
        <f t="shared" si="5"/>
        <v>0.82077419677570851</v>
      </c>
      <c r="H27" s="302">
        <v>1.0320500654825091</v>
      </c>
      <c r="I27" s="302">
        <f t="shared" si="7"/>
        <v>1.0320500654825091</v>
      </c>
      <c r="J27" s="312">
        <f>分析係数表!G30</f>
        <v>0.33838967095036887</v>
      </c>
      <c r="K27" s="304">
        <f t="shared" si="10"/>
        <v>0.34923508206293291</v>
      </c>
      <c r="L27" s="49"/>
      <c r="M27" s="50"/>
      <c r="N27" s="314">
        <f>分析係数表!I30</f>
        <v>0</v>
      </c>
      <c r="O27" s="306">
        <f t="shared" si="8"/>
        <v>0</v>
      </c>
      <c r="P27" s="312">
        <f>分析係数表!C30</f>
        <v>1</v>
      </c>
      <c r="Q27" s="306">
        <f t="shared" si="6"/>
        <v>0</v>
      </c>
      <c r="R27" s="306">
        <v>0.20238249454273363</v>
      </c>
      <c r="S27" s="307">
        <f t="shared" si="9"/>
        <v>1.2344325600252428</v>
      </c>
      <c r="T27" s="312">
        <f>分析係数表!F30</f>
        <v>0.46362091424568164</v>
      </c>
      <c r="U27" s="309">
        <f t="shared" si="1"/>
        <v>0.57230875205354037</v>
      </c>
      <c r="V27" s="316">
        <f>分析係数表!D30</f>
        <v>7.3824536053885614E-2</v>
      </c>
      <c r="W27" s="297">
        <f t="shared" si="2"/>
        <v>0</v>
      </c>
      <c r="X27" s="312">
        <f>分析係数表!E30</f>
        <v>5.6949248710145881E-2</v>
      </c>
      <c r="Y27" s="298">
        <f t="shared" si="4"/>
        <v>0</v>
      </c>
    </row>
    <row r="28" spans="1:25">
      <c r="A28" s="278">
        <v>24</v>
      </c>
      <c r="B28" s="268" t="s">
        <v>92</v>
      </c>
      <c r="C28" s="283"/>
      <c r="D28" s="312">
        <f>投入係数表!AF28</f>
        <v>1.4171096987196768E-2</v>
      </c>
      <c r="E28" s="302">
        <f t="shared" si="3"/>
        <v>1.4171096987196767</v>
      </c>
      <c r="F28" s="312">
        <f>分析係数表!C31</f>
        <v>0.99932498158227889</v>
      </c>
      <c r="G28" s="302">
        <f t="shared" si="5"/>
        <v>1.4161531235731097</v>
      </c>
      <c r="H28" s="302">
        <v>1.9090392152088829</v>
      </c>
      <c r="I28" s="302">
        <f t="shared" si="7"/>
        <v>1.9090392152088829</v>
      </c>
      <c r="J28" s="312">
        <f>分析係数表!G31</f>
        <v>7.0262508387801376E-2</v>
      </c>
      <c r="K28" s="304">
        <f t="shared" si="10"/>
        <v>0.13413388387125588</v>
      </c>
      <c r="L28" s="49"/>
      <c r="M28" s="50"/>
      <c r="N28" s="314">
        <f>分析係数表!I31</f>
        <v>3.314462019579964E-2</v>
      </c>
      <c r="O28" s="306">
        <f t="shared" si="8"/>
        <v>0.9629447562551724</v>
      </c>
      <c r="P28" s="312">
        <f>分析係数表!C31</f>
        <v>0.99932498158227889</v>
      </c>
      <c r="Q28" s="306">
        <f t="shared" si="6"/>
        <v>0.96229475080945215</v>
      </c>
      <c r="R28" s="306">
        <v>1.3322400519522755</v>
      </c>
      <c r="S28" s="307">
        <f t="shared" si="9"/>
        <v>3.2412792671611586</v>
      </c>
      <c r="T28" s="312">
        <f>分析係数表!F31</f>
        <v>0.39948542779773355</v>
      </c>
      <c r="U28" s="309">
        <f t="shared" si="1"/>
        <v>1.2948438346537998</v>
      </c>
      <c r="V28" s="316">
        <f>分析係数表!D31</f>
        <v>2.9145126840892164E-3</v>
      </c>
      <c r="W28" s="297">
        <f t="shared" si="2"/>
        <v>0</v>
      </c>
      <c r="X28" s="312">
        <f>分析係数表!E31</f>
        <v>2.9145126840892164E-3</v>
      </c>
      <c r="Y28" s="298">
        <f t="shared" si="4"/>
        <v>0</v>
      </c>
    </row>
    <row r="29" spans="1:25">
      <c r="A29" s="278">
        <v>25</v>
      </c>
      <c r="B29" s="268" t="s">
        <v>1</v>
      </c>
      <c r="C29" s="283"/>
      <c r="D29" s="312">
        <f>投入係数表!AF29</f>
        <v>2.6990448293782361E-3</v>
      </c>
      <c r="E29" s="302">
        <f t="shared" si="3"/>
        <v>0.2699044829378236</v>
      </c>
      <c r="F29" s="312">
        <f>分析係数表!C32</f>
        <v>0.9998360837770528</v>
      </c>
      <c r="G29" s="302">
        <f t="shared" si="5"/>
        <v>0.26986024121442392</v>
      </c>
      <c r="H29" s="302">
        <v>0.34335771017647188</v>
      </c>
      <c r="I29" s="302">
        <f t="shared" si="7"/>
        <v>0.34335771017647188</v>
      </c>
      <c r="J29" s="312">
        <f>分析係数表!G32</f>
        <v>0.11380414292785156</v>
      </c>
      <c r="K29" s="304">
        <f t="shared" si="10"/>
        <v>3.9075529924303035E-2</v>
      </c>
      <c r="L29" s="49"/>
      <c r="M29" s="50"/>
      <c r="N29" s="314">
        <f>分析係数表!I32</f>
        <v>7.2296973654795713E-3</v>
      </c>
      <c r="O29" s="306">
        <f t="shared" si="8"/>
        <v>0.21004311186171459</v>
      </c>
      <c r="P29" s="312">
        <f>分析係数表!C32</f>
        <v>0.9998360837770528</v>
      </c>
      <c r="Q29" s="306">
        <f t="shared" si="6"/>
        <v>0.21000868238816214</v>
      </c>
      <c r="R29" s="306">
        <v>0.28360228617835276</v>
      </c>
      <c r="S29" s="307">
        <f t="shared" si="9"/>
        <v>0.62695999635482469</v>
      </c>
      <c r="T29" s="312">
        <f>分析係数表!F32</f>
        <v>0.44272670787830282</v>
      </c>
      <c r="U29" s="309">
        <f t="shared" si="1"/>
        <v>0.27757193515756429</v>
      </c>
      <c r="V29" s="316">
        <f>分析係数表!D32</f>
        <v>2.1120085933633119E-2</v>
      </c>
      <c r="W29" s="297">
        <f t="shared" si="2"/>
        <v>0</v>
      </c>
      <c r="X29" s="312">
        <f>分析係数表!E32</f>
        <v>2.1120085933633119E-2</v>
      </c>
      <c r="Y29" s="298">
        <f t="shared" si="4"/>
        <v>0</v>
      </c>
    </row>
    <row r="30" spans="1:25">
      <c r="A30" s="278">
        <v>26</v>
      </c>
      <c r="B30" s="268" t="s">
        <v>2</v>
      </c>
      <c r="C30" s="283"/>
      <c r="D30" s="312">
        <f>投入係数表!AF30</f>
        <v>1.0683904388449022E-2</v>
      </c>
      <c r="E30" s="302">
        <f t="shared" si="3"/>
        <v>1.0683904388449021</v>
      </c>
      <c r="F30" s="312">
        <f>分析係数表!C33</f>
        <v>0.99108509199615646</v>
      </c>
      <c r="G30" s="302">
        <f t="shared" si="5"/>
        <v>1.0588658363704138</v>
      </c>
      <c r="H30" s="302">
        <v>1.1865996661195513</v>
      </c>
      <c r="I30" s="302">
        <f t="shared" si="7"/>
        <v>1.1865996661195513</v>
      </c>
      <c r="J30" s="312">
        <f>分析係数表!G33</f>
        <v>0.4529749017181946</v>
      </c>
      <c r="K30" s="304">
        <f t="shared" si="10"/>
        <v>0.53749986713934628</v>
      </c>
      <c r="L30" s="49"/>
      <c r="M30" s="50"/>
      <c r="N30" s="314">
        <f>分析係数表!I33</f>
        <v>7.7168799106917146E-4</v>
      </c>
      <c r="O30" s="306">
        <f t="shared" si="8"/>
        <v>2.2419713970936311E-2</v>
      </c>
      <c r="P30" s="312">
        <f>分析係数表!C33</f>
        <v>0.99108509199615646</v>
      </c>
      <c r="Q30" s="306">
        <f t="shared" si="6"/>
        <v>2.2219844283412928E-2</v>
      </c>
      <c r="R30" s="306">
        <v>0.13519660385168653</v>
      </c>
      <c r="S30" s="307">
        <f t="shared" si="9"/>
        <v>1.3217962699712378</v>
      </c>
      <c r="T30" s="312">
        <f>分析係数表!F33</f>
        <v>0.63278689994307047</v>
      </c>
      <c r="U30" s="309">
        <f t="shared" si="1"/>
        <v>0.83641536403141337</v>
      </c>
      <c r="V30" s="316">
        <f>分析係数表!D33</f>
        <v>8.7702783269007503E-2</v>
      </c>
      <c r="W30" s="297">
        <f t="shared" si="2"/>
        <v>0</v>
      </c>
      <c r="X30" s="312">
        <f>分析係数表!E33</f>
        <v>8.4336323251883824E-2</v>
      </c>
      <c r="Y30" s="298">
        <f t="shared" si="4"/>
        <v>0</v>
      </c>
    </row>
    <row r="31" spans="1:25">
      <c r="A31" s="278">
        <v>27</v>
      </c>
      <c r="B31" s="268" t="s">
        <v>65</v>
      </c>
      <c r="C31" s="283"/>
      <c r="D31" s="312">
        <f>投入係数表!AF31</f>
        <v>9.3621727977856277E-3</v>
      </c>
      <c r="E31" s="302">
        <f t="shared" si="3"/>
        <v>0.93621727977856273</v>
      </c>
      <c r="F31" s="312">
        <f>分析係数表!C34</f>
        <v>0.24606089914510665</v>
      </c>
      <c r="G31" s="302">
        <f t="shared" si="5"/>
        <v>0.23036646565749902</v>
      </c>
      <c r="H31" s="302">
        <v>0.35361623287940541</v>
      </c>
      <c r="I31" s="302">
        <f t="shared" si="7"/>
        <v>0.35361623287940541</v>
      </c>
      <c r="J31" s="312">
        <f>分析係数表!G34</f>
        <v>0.43749758717185111</v>
      </c>
      <c r="K31" s="304">
        <f t="shared" si="10"/>
        <v>0.15470624866953928</v>
      </c>
      <c r="L31" s="49"/>
      <c r="M31" s="50"/>
      <c r="N31" s="314">
        <f>分析係数表!I34</f>
        <v>0.137069350800852</v>
      </c>
      <c r="O31" s="306">
        <f t="shared" si="8"/>
        <v>3.9822514730070147</v>
      </c>
      <c r="P31" s="312">
        <f>分析係数表!C34</f>
        <v>0.24606089914510665</v>
      </c>
      <c r="Q31" s="306">
        <f t="shared" si="6"/>
        <v>0.97987637807003147</v>
      </c>
      <c r="R31" s="306">
        <v>1.0900399920906705</v>
      </c>
      <c r="S31" s="307">
        <f t="shared" si="9"/>
        <v>1.443656224970076</v>
      </c>
      <c r="T31" s="312">
        <f>分析係数表!F34</f>
        <v>0.68044247766447119</v>
      </c>
      <c r="U31" s="309">
        <f t="shared" si="1"/>
        <v>0.98232501861437571</v>
      </c>
      <c r="V31" s="316">
        <f>分析係数表!D34</f>
        <v>0.15389009392691583</v>
      </c>
      <c r="W31" s="297">
        <f t="shared" si="2"/>
        <v>0</v>
      </c>
      <c r="X31" s="312">
        <f>分析係数表!E34</f>
        <v>0.1433320704064108</v>
      </c>
      <c r="Y31" s="298">
        <f t="shared" si="4"/>
        <v>0</v>
      </c>
    </row>
    <row r="32" spans="1:25">
      <c r="A32" s="278">
        <v>28</v>
      </c>
      <c r="B32" s="268" t="s">
        <v>66</v>
      </c>
      <c r="C32" s="283"/>
      <c r="D32" s="312">
        <f>投入係数表!AF32</f>
        <v>2.2356606295733276E-2</v>
      </c>
      <c r="E32" s="302">
        <f t="shared" si="3"/>
        <v>2.2356606295733275</v>
      </c>
      <c r="F32" s="312">
        <f>分析係数表!C35</f>
        <v>0.75377646979277246</v>
      </c>
      <c r="G32" s="302">
        <f t="shared" si="5"/>
        <v>1.68518837701447</v>
      </c>
      <c r="H32" s="302">
        <v>2.3199581721692319</v>
      </c>
      <c r="I32" s="302">
        <f t="shared" si="7"/>
        <v>2.3199581721692319</v>
      </c>
      <c r="J32" s="312">
        <f>分析係数表!G35</f>
        <v>0.30282397072447498</v>
      </c>
      <c r="K32" s="304">
        <f t="shared" si="10"/>
        <v>0.70253894561098196</v>
      </c>
      <c r="L32" s="49"/>
      <c r="M32" s="50"/>
      <c r="N32" s="314">
        <f>分析係数表!I35</f>
        <v>5.7629969222324183E-2</v>
      </c>
      <c r="O32" s="306">
        <f t="shared" si="8"/>
        <v>1.6743132471560729</v>
      </c>
      <c r="P32" s="312">
        <f>分析係数表!C35</f>
        <v>0.75377646979277246</v>
      </c>
      <c r="Q32" s="306">
        <f t="shared" si="6"/>
        <v>1.2620579287685783</v>
      </c>
      <c r="R32" s="306">
        <v>1.9574507242868222</v>
      </c>
      <c r="S32" s="307">
        <f t="shared" si="9"/>
        <v>4.2774088964560537</v>
      </c>
      <c r="T32" s="312">
        <f>分析係数表!F35</f>
        <v>0.60548890850388704</v>
      </c>
      <c r="U32" s="309">
        <f t="shared" si="1"/>
        <v>2.5899236439399917</v>
      </c>
      <c r="V32" s="316">
        <f>分析係数表!D35</f>
        <v>4.0363234612300396E-2</v>
      </c>
      <c r="W32" s="297">
        <f t="shared" si="2"/>
        <v>0</v>
      </c>
      <c r="X32" s="312">
        <f>分析係数表!E35</f>
        <v>3.9154079363329694E-2</v>
      </c>
      <c r="Y32" s="298">
        <f t="shared" si="4"/>
        <v>0</v>
      </c>
    </row>
    <row r="33" spans="1:25">
      <c r="A33" s="278">
        <v>29</v>
      </c>
      <c r="B33" s="268" t="s">
        <v>93</v>
      </c>
      <c r="C33" s="283"/>
      <c r="D33" s="312">
        <f>投入係数表!AF33</f>
        <v>3.414825292984762E-2</v>
      </c>
      <c r="E33" s="302">
        <f t="shared" si="3"/>
        <v>3.4148252929847618</v>
      </c>
      <c r="F33" s="312">
        <f>分析係数表!C36</f>
        <v>0.99118010215945485</v>
      </c>
      <c r="G33" s="302">
        <f t="shared" si="5"/>
        <v>3.3847068827573263</v>
      </c>
      <c r="H33" s="302">
        <v>3.9554966533433764</v>
      </c>
      <c r="I33" s="302">
        <f t="shared" si="7"/>
        <v>3.9554966533433764</v>
      </c>
      <c r="J33" s="312">
        <f>分析係数表!G36</f>
        <v>5.8650173764370726E-2</v>
      </c>
      <c r="K33" s="304">
        <f t="shared" si="10"/>
        <v>0.23199056604297591</v>
      </c>
      <c r="L33" s="49"/>
      <c r="M33" s="50"/>
      <c r="N33" s="314">
        <f>分析係数表!I36</f>
        <v>0.2375179181177472</v>
      </c>
      <c r="O33" s="306">
        <f t="shared" si="8"/>
        <v>6.9005658359336079</v>
      </c>
      <c r="P33" s="312">
        <f>分析係数表!C36</f>
        <v>0.99118010215945485</v>
      </c>
      <c r="Q33" s="306">
        <f t="shared" si="6"/>
        <v>6.8397035502187178</v>
      </c>
      <c r="R33" s="306">
        <v>7.4780187822871058</v>
      </c>
      <c r="S33" s="307">
        <f t="shared" si="9"/>
        <v>11.433515435630483</v>
      </c>
      <c r="T33" s="312">
        <f>分析係数表!F36</f>
        <v>0.81306518983088305</v>
      </c>
      <c r="U33" s="309">
        <f t="shared" si="1"/>
        <v>9.2961933981052294</v>
      </c>
      <c r="V33" s="316">
        <f>分析係数表!D36</f>
        <v>1.5774342104513773E-2</v>
      </c>
      <c r="W33" s="297">
        <f t="shared" si="2"/>
        <v>0</v>
      </c>
      <c r="X33" s="312">
        <f>分析係数表!E36</f>
        <v>1.3229670821596217E-2</v>
      </c>
      <c r="Y33" s="298">
        <f t="shared" si="4"/>
        <v>0</v>
      </c>
    </row>
    <row r="34" spans="1:25">
      <c r="A34" s="278">
        <v>30</v>
      </c>
      <c r="B34" s="268" t="s">
        <v>94</v>
      </c>
      <c r="C34" s="282">
        <f>'データ入力（最終需要額等）'!C35</f>
        <v>100</v>
      </c>
      <c r="D34" s="312">
        <f>投入係数表!AF34</f>
        <v>8.1926793411351437E-2</v>
      </c>
      <c r="E34" s="302">
        <f t="shared" si="3"/>
        <v>8.1926793411351433</v>
      </c>
      <c r="F34" s="312">
        <f>分析係数表!C37</f>
        <v>0.58105140483022077</v>
      </c>
      <c r="G34" s="302">
        <f t="shared" si="5"/>
        <v>4.7603678404901029</v>
      </c>
      <c r="H34" s="302">
        <v>5.283738762403698</v>
      </c>
      <c r="I34" s="302">
        <f t="shared" si="7"/>
        <v>105.2837387624037</v>
      </c>
      <c r="J34" s="312">
        <f>分析係数表!G37</f>
        <v>0.40235165952905672</v>
      </c>
      <c r="K34" s="304">
        <f t="shared" si="10"/>
        <v>42.361087012476801</v>
      </c>
      <c r="L34" s="49"/>
      <c r="M34" s="50"/>
      <c r="N34" s="314">
        <f>分析係数表!I37</f>
        <v>4.2719417558337268E-2</v>
      </c>
      <c r="O34" s="306">
        <f t="shared" si="8"/>
        <v>1.2411196412891514</v>
      </c>
      <c r="P34" s="312">
        <f>分析係数表!C37</f>
        <v>0.58105140483022077</v>
      </c>
      <c r="Q34" s="306">
        <f t="shared" si="6"/>
        <v>0.72115431113344108</v>
      </c>
      <c r="R34" s="306">
        <v>0.97381675082383767</v>
      </c>
      <c r="S34" s="307">
        <f t="shared" si="9"/>
        <v>106.25755551322754</v>
      </c>
      <c r="T34" s="312">
        <f>分析係数表!F37</f>
        <v>0.63403708963374472</v>
      </c>
      <c r="U34" s="309">
        <f t="shared" si="1"/>
        <v>67.371231249202864</v>
      </c>
      <c r="V34" s="316">
        <f>分析係数表!D37</f>
        <v>7.9200513574427991E-2</v>
      </c>
      <c r="W34" s="297">
        <f t="shared" si="2"/>
        <v>8</v>
      </c>
      <c r="X34" s="312">
        <f>分析係数表!E37</f>
        <v>7.3600662533244779E-2</v>
      </c>
      <c r="Y34" s="298">
        <f t="shared" si="4"/>
        <v>8</v>
      </c>
    </row>
    <row r="35" spans="1:25">
      <c r="A35" s="278">
        <v>31</v>
      </c>
      <c r="B35" s="268" t="s">
        <v>95</v>
      </c>
      <c r="C35" s="283"/>
      <c r="D35" s="312">
        <f>投入係数表!AF35</f>
        <v>1.2539219800406301E-2</v>
      </c>
      <c r="E35" s="302">
        <f t="shared" si="3"/>
        <v>1.25392198004063</v>
      </c>
      <c r="F35" s="312">
        <f>分析係数表!C38</f>
        <v>0.47456671407271833</v>
      </c>
      <c r="G35" s="302">
        <f t="shared" si="5"/>
        <v>0.59506963377143851</v>
      </c>
      <c r="H35" s="302">
        <v>0.96990646042297801</v>
      </c>
      <c r="I35" s="302">
        <f t="shared" si="7"/>
        <v>0.96990646042297801</v>
      </c>
      <c r="J35" s="312">
        <f>分析係数表!G38</f>
        <v>0.18003386475673192</v>
      </c>
      <c r="K35" s="304">
        <f t="shared" si="10"/>
        <v>0.17461600852247097</v>
      </c>
      <c r="L35" s="49"/>
      <c r="M35" s="50"/>
      <c r="N35" s="314">
        <f>分析係数表!I38</f>
        <v>5.150358926080905E-2</v>
      </c>
      <c r="O35" s="306">
        <f t="shared" si="8"/>
        <v>1.4963246196226254</v>
      </c>
      <c r="P35" s="312">
        <f>分析係数表!C38</f>
        <v>0.47456671407271833</v>
      </c>
      <c r="Q35" s="306">
        <f t="shared" si="6"/>
        <v>0.71010585792041947</v>
      </c>
      <c r="R35" s="306">
        <v>0.99218449549073562</v>
      </c>
      <c r="S35" s="307">
        <f t="shared" si="9"/>
        <v>1.9620909559137136</v>
      </c>
      <c r="T35" s="312">
        <f>分析係数表!F38</f>
        <v>0.4997199825516766</v>
      </c>
      <c r="U35" s="309">
        <f t="shared" si="1"/>
        <v>0.98049605825400343</v>
      </c>
      <c r="V35" s="316">
        <f>分析係数表!D38</f>
        <v>3.5590827435143364E-2</v>
      </c>
      <c r="W35" s="297">
        <f t="shared" si="2"/>
        <v>0</v>
      </c>
      <c r="X35" s="312">
        <f>分析係数表!E38</f>
        <v>3.1059891839156476E-2</v>
      </c>
      <c r="Y35" s="298">
        <f t="shared" si="4"/>
        <v>0</v>
      </c>
    </row>
    <row r="36" spans="1:25">
      <c r="A36" s="278">
        <v>32</v>
      </c>
      <c r="B36" s="268" t="s">
        <v>67</v>
      </c>
      <c r="C36" s="283"/>
      <c r="D36" s="312">
        <f>投入係数表!AF36</f>
        <v>0</v>
      </c>
      <c r="E36" s="302">
        <f t="shared" si="3"/>
        <v>0</v>
      </c>
      <c r="F36" s="312">
        <f>分析係数表!C39</f>
        <v>1</v>
      </c>
      <c r="G36" s="302">
        <f t="shared" si="5"/>
        <v>0</v>
      </c>
      <c r="H36" s="302">
        <v>3.7006315404857271E-2</v>
      </c>
      <c r="I36" s="302">
        <f t="shared" si="7"/>
        <v>3.7006315404857271E-2</v>
      </c>
      <c r="J36" s="312">
        <f>分析係数表!G39</f>
        <v>0.33345520667958617</v>
      </c>
      <c r="K36" s="304">
        <f t="shared" si="10"/>
        <v>1.2339948551776635E-2</v>
      </c>
      <c r="L36" s="49"/>
      <c r="M36" s="50"/>
      <c r="N36" s="314">
        <f>分析係数表!I39</f>
        <v>5.0851604954235139E-3</v>
      </c>
      <c r="O36" s="306">
        <f t="shared" si="8"/>
        <v>0.14773826355097536</v>
      </c>
      <c r="P36" s="312">
        <f>分析係数表!C39</f>
        <v>1</v>
      </c>
      <c r="Q36" s="306">
        <f t="shared" si="6"/>
        <v>0.14773826355097536</v>
      </c>
      <c r="R36" s="306">
        <v>0.1544285138833337</v>
      </c>
      <c r="S36" s="307">
        <f t="shared" si="9"/>
        <v>0.19143482928819097</v>
      </c>
      <c r="T36" s="312">
        <f>分析係数表!F39</f>
        <v>0.70859596344355691</v>
      </c>
      <c r="U36" s="309">
        <f t="shared" si="1"/>
        <v>0.13564994729611854</v>
      </c>
      <c r="V36" s="316">
        <f>分析係数表!D39</f>
        <v>4.8027598057070089E-2</v>
      </c>
      <c r="W36" s="297">
        <f t="shared" si="2"/>
        <v>0</v>
      </c>
      <c r="X36" s="312">
        <f>分析係数表!E39</f>
        <v>4.8027598057070089E-2</v>
      </c>
      <c r="Y36" s="298">
        <f t="shared" si="4"/>
        <v>0</v>
      </c>
    </row>
    <row r="37" spans="1:25">
      <c r="A37" s="278">
        <v>33</v>
      </c>
      <c r="B37" s="268" t="s">
        <v>96</v>
      </c>
      <c r="C37" s="283"/>
      <c r="D37" s="312">
        <f>投入係数表!AF37</f>
        <v>1.791952333178631E-3</v>
      </c>
      <c r="E37" s="302">
        <f t="shared" si="3"/>
        <v>0.17919523331786311</v>
      </c>
      <c r="F37" s="312">
        <f>分析係数表!C40</f>
        <v>0.78927678494152065</v>
      </c>
      <c r="G37" s="302">
        <f t="shared" si="5"/>
        <v>0.14143463762996866</v>
      </c>
      <c r="H37" s="302">
        <v>0.16840906040591741</v>
      </c>
      <c r="I37" s="302">
        <f t="shared" si="7"/>
        <v>0.16840906040591741</v>
      </c>
      <c r="J37" s="312">
        <f>分析係数表!G40</f>
        <v>0.52314226927728547</v>
      </c>
      <c r="K37" s="304">
        <f t="shared" si="10"/>
        <v>8.8101898027607081E-2</v>
      </c>
      <c r="L37" s="49"/>
      <c r="M37" s="50"/>
      <c r="N37" s="314">
        <f>分析係数表!I40</f>
        <v>3.428475595158087E-2</v>
      </c>
      <c r="O37" s="306">
        <f t="shared" si="8"/>
        <v>0.99606891761115912</v>
      </c>
      <c r="P37" s="312">
        <f>分析係数表!C40</f>
        <v>0.78927678494152065</v>
      </c>
      <c r="Q37" s="306">
        <f t="shared" si="6"/>
        <v>0.78617407287231611</v>
      </c>
      <c r="R37" s="306">
        <v>0.80245663592310967</v>
      </c>
      <c r="S37" s="307">
        <f t="shared" si="9"/>
        <v>0.97086569632902708</v>
      </c>
      <c r="T37" s="312">
        <f>分析係数表!F40</f>
        <v>0.70623799726049996</v>
      </c>
      <c r="U37" s="309">
        <f t="shared" si="1"/>
        <v>0.68566224498433281</v>
      </c>
      <c r="V37" s="316">
        <f>分析係数表!D40</f>
        <v>9.0697433955161888E-2</v>
      </c>
      <c r="W37" s="297">
        <f t="shared" si="2"/>
        <v>0</v>
      </c>
      <c r="X37" s="312">
        <f>分析係数表!E40</f>
        <v>9.0562666353757981E-2</v>
      </c>
      <c r="Y37" s="298">
        <f t="shared" si="4"/>
        <v>0</v>
      </c>
    </row>
    <row r="38" spans="1:25">
      <c r="A38" s="278">
        <v>34</v>
      </c>
      <c r="B38" s="268" t="s">
        <v>97</v>
      </c>
      <c r="C38" s="283"/>
      <c r="D38" s="312">
        <f>投入係数表!AF38</f>
        <v>1.2744871898196653E-3</v>
      </c>
      <c r="E38" s="302">
        <f t="shared" si="3"/>
        <v>0.12744871898196652</v>
      </c>
      <c r="F38" s="312">
        <f>分析係数表!C41</f>
        <v>0.99594790611943085</v>
      </c>
      <c r="G38" s="302">
        <f t="shared" si="5"/>
        <v>0.12693228480769331</v>
      </c>
      <c r="H38" s="302">
        <v>0.13657151661618716</v>
      </c>
      <c r="I38" s="302">
        <f t="shared" si="7"/>
        <v>0.13657151661618716</v>
      </c>
      <c r="J38" s="312">
        <f>分析係数表!G41</f>
        <v>0.50896339569449323</v>
      </c>
      <c r="K38" s="304">
        <f t="shared" si="10"/>
        <v>6.9509902852121525E-2</v>
      </c>
      <c r="L38" s="49"/>
      <c r="M38" s="50"/>
      <c r="N38" s="314">
        <f>分析係数表!I41</f>
        <v>5.504775199299148E-2</v>
      </c>
      <c r="O38" s="306">
        <f t="shared" si="8"/>
        <v>1.5992925492024184</v>
      </c>
      <c r="P38" s="312">
        <f>分析係数表!C41</f>
        <v>0.99594790611943085</v>
      </c>
      <c r="Q38" s="306">
        <f t="shared" si="6"/>
        <v>1.5928120656505553</v>
      </c>
      <c r="R38" s="306">
        <v>1.6188868915241661</v>
      </c>
      <c r="S38" s="307">
        <f t="shared" si="9"/>
        <v>1.7554584081403533</v>
      </c>
      <c r="T38" s="312">
        <f>分析係数表!F41</f>
        <v>0.58132099287543681</v>
      </c>
      <c r="U38" s="309">
        <f t="shared" si="1"/>
        <v>1.020484824771684</v>
      </c>
      <c r="V38" s="316">
        <f>分析係数表!D41</f>
        <v>0.12149342216939719</v>
      </c>
      <c r="W38" s="297">
        <f t="shared" si="2"/>
        <v>0</v>
      </c>
      <c r="X38" s="312">
        <f>分析係数表!E41</f>
        <v>0.11755967401821014</v>
      </c>
      <c r="Y38" s="298">
        <f t="shared" si="4"/>
        <v>0</v>
      </c>
    </row>
    <row r="39" spans="1:25">
      <c r="A39" s="278">
        <v>35</v>
      </c>
      <c r="B39" s="268" t="s">
        <v>3</v>
      </c>
      <c r="C39" s="283"/>
      <c r="D39" s="312">
        <f>投入係数表!AF39</f>
        <v>1.7563800784257055E-3</v>
      </c>
      <c r="E39" s="302">
        <f>$C$34*D39</f>
        <v>0.17563800784257055</v>
      </c>
      <c r="F39" s="312">
        <f>分析係数表!C42</f>
        <v>0.9655414908579466</v>
      </c>
      <c r="G39" s="302">
        <f>E39*F39</f>
        <v>0.1695857839436353</v>
      </c>
      <c r="H39" s="302">
        <v>0.21167577732343917</v>
      </c>
      <c r="I39" s="302">
        <f>C39+H39</f>
        <v>0.21167577732343917</v>
      </c>
      <c r="J39" s="312">
        <f>分析係数表!G42</f>
        <v>0.53299358903562055</v>
      </c>
      <c r="K39" s="304">
        <f>I39*J39</f>
        <v>0.11282183226752467</v>
      </c>
      <c r="L39" s="49"/>
      <c r="M39" s="50"/>
      <c r="N39" s="314">
        <f>分析係数表!I42</f>
        <v>1.3420289237220641E-2</v>
      </c>
      <c r="O39" s="306">
        <f t="shared" si="8"/>
        <v>0.38989727660379264</v>
      </c>
      <c r="P39" s="312">
        <f>分析係数表!C42</f>
        <v>0.9655414908579466</v>
      </c>
      <c r="Q39" s="306">
        <f>O39*P39</f>
        <v>0.37646199773347916</v>
      </c>
      <c r="R39" s="306">
        <v>0.40456610021792905</v>
      </c>
      <c r="S39" s="307">
        <f>I39+R39</f>
        <v>0.61624187754136828</v>
      </c>
      <c r="T39" s="312">
        <f>分析係数表!F42</f>
        <v>0.58706867988829459</v>
      </c>
      <c r="U39" s="309">
        <f>S39*T39</f>
        <v>0.36177630554009516</v>
      </c>
      <c r="V39" s="316">
        <f>分析係数表!D42</f>
        <v>0.12536880137580664</v>
      </c>
      <c r="W39" s="297">
        <f>ROUND(S39*V39,0)</f>
        <v>0</v>
      </c>
      <c r="X39" s="312">
        <f>分析係数表!E42</f>
        <v>0.11770088827882173</v>
      </c>
      <c r="Y39" s="298">
        <f>ROUND(S39*X39,0)</f>
        <v>0</v>
      </c>
    </row>
    <row r="40" spans="1:25">
      <c r="A40" s="278">
        <v>36</v>
      </c>
      <c r="B40" s="268" t="s">
        <v>98</v>
      </c>
      <c r="C40" s="283"/>
      <c r="D40" s="312">
        <f>投入係数表!AF40</f>
        <v>7.9589585110788119E-2</v>
      </c>
      <c r="E40" s="302">
        <f>$C$34*D40</f>
        <v>7.9589585110788121</v>
      </c>
      <c r="F40" s="312">
        <f>分析係数表!C43</f>
        <v>0.68354347123018677</v>
      </c>
      <c r="G40" s="302">
        <f>E40*F40</f>
        <v>5.4402941280398505</v>
      </c>
      <c r="H40" s="302">
        <v>7.2915136159092322</v>
      </c>
      <c r="I40" s="302">
        <f>C40+H40</f>
        <v>7.2915136159092322</v>
      </c>
      <c r="J40" s="312">
        <f>分析係数表!G43</f>
        <v>0.37257380440005849</v>
      </c>
      <c r="K40" s="304">
        <f>I40*J40</f>
        <v>2.7166269677141295</v>
      </c>
      <c r="L40" s="49"/>
      <c r="M40" s="50"/>
      <c r="N40" s="314">
        <f>分析係数表!I43</f>
        <v>1.4147055315786071E-2</v>
      </c>
      <c r="O40" s="306">
        <f t="shared" si="8"/>
        <v>0.41101188223947299</v>
      </c>
      <c r="P40" s="312">
        <f>分析係数表!C43</f>
        <v>0.68354347123018677</v>
      </c>
      <c r="Q40" s="306">
        <f>O40*P40</f>
        <v>0.28094448870282213</v>
      </c>
      <c r="R40" s="306">
        <v>1.3287097895155753</v>
      </c>
      <c r="S40" s="307">
        <f>I40+R40</f>
        <v>8.6202234054248077</v>
      </c>
      <c r="T40" s="312">
        <f>分析係数表!F43</f>
        <v>0.62240825035949521</v>
      </c>
      <c r="U40" s="309">
        <f>S40*T40</f>
        <v>5.3652981674784241</v>
      </c>
      <c r="V40" s="316">
        <f>分析係数表!D43</f>
        <v>0.13048156468325811</v>
      </c>
      <c r="W40" s="297">
        <f>ROUND(S40*V40,0)</f>
        <v>1</v>
      </c>
      <c r="X40" s="312">
        <f>分析係数表!E43</f>
        <v>0.11291103502841897</v>
      </c>
      <c r="Y40" s="298">
        <f>ROUND(S40*X40,0)</f>
        <v>1</v>
      </c>
    </row>
    <row r="41" spans="1:25">
      <c r="A41" s="278">
        <v>37</v>
      </c>
      <c r="B41" s="268" t="s">
        <v>99</v>
      </c>
      <c r="C41" s="283"/>
      <c r="D41" s="312">
        <f>投入係数表!AF41</f>
        <v>7.3089867187651981E-4</v>
      </c>
      <c r="E41" s="302">
        <f>$C$34*D41</f>
        <v>7.308986718765198E-2</v>
      </c>
      <c r="F41" s="312">
        <f>分析係数表!C44</f>
        <v>0.55987382763194615</v>
      </c>
      <c r="G41" s="302">
        <f>E41*F41</f>
        <v>4.0921103703461303E-2</v>
      </c>
      <c r="H41" s="302">
        <v>5.9853349075577593E-2</v>
      </c>
      <c r="I41" s="302">
        <f>C41+H41</f>
        <v>5.9853349075577593E-2</v>
      </c>
      <c r="J41" s="312">
        <f>分析係数表!G44</f>
        <v>0.32381925449611038</v>
      </c>
      <c r="K41" s="304">
        <f>I41*J41</f>
        <v>1.9381666876748992E-2</v>
      </c>
      <c r="L41" s="49"/>
      <c r="M41" s="50"/>
      <c r="N41" s="314">
        <f>分析係数表!I44</f>
        <v>0.11509284654657072</v>
      </c>
      <c r="O41" s="306">
        <f t="shared" si="8"/>
        <v>3.3437720031121838</v>
      </c>
      <c r="P41" s="312">
        <f>分析係数表!C44</f>
        <v>0.55987382763194615</v>
      </c>
      <c r="Q41" s="306">
        <f>O41*P41</f>
        <v>1.8720904301109582</v>
      </c>
      <c r="R41" s="306">
        <v>1.9224323713431679</v>
      </c>
      <c r="S41" s="307">
        <f>I41+R41</f>
        <v>1.9822857204187454</v>
      </c>
      <c r="T41" s="312">
        <f>分析係数表!F44</f>
        <v>0.5344179716450459</v>
      </c>
      <c r="U41" s="309">
        <f>S41*T41</f>
        <v>1.0593691139271244</v>
      </c>
      <c r="V41" s="316">
        <f>分析係数表!D44</f>
        <v>0.19836337849438287</v>
      </c>
      <c r="W41" s="297">
        <f>ROUND(S41*V41,0)</f>
        <v>0</v>
      </c>
      <c r="X41" s="312">
        <f>分析係数表!E44</f>
        <v>0.16230318686650563</v>
      </c>
      <c r="Y41" s="298">
        <f>ROUND(S41*X41,0)</f>
        <v>0</v>
      </c>
    </row>
    <row r="42" spans="1:25">
      <c r="A42" s="278">
        <v>38</v>
      </c>
      <c r="B42" s="268" t="s">
        <v>4</v>
      </c>
      <c r="C42" s="283"/>
      <c r="D42" s="312">
        <f>投入係数表!AF42</f>
        <v>2.5645372410937357E-3</v>
      </c>
      <c r="E42" s="302">
        <f>$C$34*D42</f>
        <v>0.25645372410937356</v>
      </c>
      <c r="F42" s="312">
        <f>分析係数表!C45</f>
        <v>1</v>
      </c>
      <c r="G42" s="302">
        <f>E42*F42</f>
        <v>0.25645372410937356</v>
      </c>
      <c r="H42" s="302">
        <v>0.30107935750844345</v>
      </c>
      <c r="I42" s="302">
        <f>C42+H42</f>
        <v>0.30107935750844345</v>
      </c>
      <c r="J42" s="312">
        <f>分析係数表!G45</f>
        <v>0</v>
      </c>
      <c r="K42" s="304">
        <f>I42*J42</f>
        <v>0</v>
      </c>
      <c r="L42" s="49"/>
      <c r="M42" s="50"/>
      <c r="N42" s="314">
        <f>分析係数表!I45</f>
        <v>0</v>
      </c>
      <c r="O42" s="306">
        <f t="shared" si="8"/>
        <v>0</v>
      </c>
      <c r="P42" s="312">
        <f>分析係数表!C45</f>
        <v>1</v>
      </c>
      <c r="Q42" s="306">
        <f>O42*P42</f>
        <v>0</v>
      </c>
      <c r="R42" s="306">
        <v>3.2820499353817596E-2</v>
      </c>
      <c r="S42" s="307">
        <f>I42+R42</f>
        <v>0.33389985686226104</v>
      </c>
      <c r="T42" s="312">
        <f>分析係数表!F45</f>
        <v>0</v>
      </c>
      <c r="U42" s="309">
        <f>S42*T42</f>
        <v>0</v>
      </c>
      <c r="V42" s="316">
        <f>分析係数表!D45</f>
        <v>0</v>
      </c>
      <c r="W42" s="297">
        <f>ROUND(S42*V42,0)</f>
        <v>0</v>
      </c>
      <c r="X42" s="312">
        <f>分析係数表!E45</f>
        <v>0</v>
      </c>
      <c r="Y42" s="298">
        <f>ROUND(S42*X42,0)</f>
        <v>0</v>
      </c>
    </row>
    <row r="43" spans="1:25">
      <c r="A43" s="278">
        <v>39</v>
      </c>
      <c r="B43" s="268" t="s">
        <v>5</v>
      </c>
      <c r="C43" s="283"/>
      <c r="D43" s="312">
        <f>投入係数表!AF43</f>
        <v>4.3648268214800841E-3</v>
      </c>
      <c r="E43" s="302">
        <f>$C$34*D43</f>
        <v>0.43648268214800839</v>
      </c>
      <c r="F43" s="312">
        <f>分析係数表!C46</f>
        <v>0.63561708735819755</v>
      </c>
      <c r="G43" s="302">
        <f>E43*F43</f>
        <v>0.27743585110921104</v>
      </c>
      <c r="H43" s="302">
        <v>0.364607550184466</v>
      </c>
      <c r="I43" s="302">
        <f>C43+H43</f>
        <v>0.364607550184466</v>
      </c>
      <c r="J43" s="312">
        <f>分析係数表!G46</f>
        <v>7.4261727822867345E-3</v>
      </c>
      <c r="K43" s="304">
        <f>I43*J43</f>
        <v>2.7076386653961258E-3</v>
      </c>
      <c r="L43" s="49"/>
      <c r="M43" s="50"/>
      <c r="N43" s="314">
        <f>分析係数表!I46</f>
        <v>7.1346566917706757E-6</v>
      </c>
      <c r="O43" s="306">
        <f t="shared" si="8"/>
        <v>2.0728191207006519E-4</v>
      </c>
      <c r="P43" s="312">
        <f>分析係数表!C46</f>
        <v>0.63561708735819755</v>
      </c>
      <c r="Q43" s="306">
        <f>O43*P43</f>
        <v>1.3175192521201284E-4</v>
      </c>
      <c r="R43" s="306">
        <v>6.5916202602592094E-2</v>
      </c>
      <c r="S43" s="307">
        <f>I43+R43</f>
        <v>0.43052375278705812</v>
      </c>
      <c r="T43" s="312">
        <f>分析係数表!F46</f>
        <v>0.64740426293918441</v>
      </c>
      <c r="U43" s="309">
        <f>S43*T43</f>
        <v>0.27872291285091699</v>
      </c>
      <c r="V43" s="316">
        <f>分析係数表!D46</f>
        <v>3.6867524451068895E-3</v>
      </c>
      <c r="W43" s="297">
        <f>ROUND(S43*V43,0)</f>
        <v>0</v>
      </c>
      <c r="X43" s="312">
        <f>分析係数表!E46</f>
        <v>3.6024838177901608E-3</v>
      </c>
      <c r="Y43" s="298">
        <f>ROUND(S43*X43,0)</f>
        <v>0</v>
      </c>
    </row>
    <row r="44" spans="1:25">
      <c r="A44" s="279">
        <v>40</v>
      </c>
      <c r="B44" s="276" t="s">
        <v>298</v>
      </c>
      <c r="C44" s="289">
        <f>SUM(C5:C43)</f>
        <v>100</v>
      </c>
      <c r="D44" s="313">
        <f>投入係数表!AF44</f>
        <v>0.35559748882114106</v>
      </c>
      <c r="E44" s="303">
        <f>SUM(E5:E43)</f>
        <v>35.559748882114107</v>
      </c>
      <c r="F44" s="313">
        <f>分析係数表!C47</f>
        <v>0.59941121331825653</v>
      </c>
      <c r="G44" s="303">
        <f>SUM(G5:G43)</f>
        <v>22.140876424191841</v>
      </c>
      <c r="H44" s="303">
        <f>SUM(H5:H43)</f>
        <v>28.142075121437625</v>
      </c>
      <c r="I44" s="303">
        <f>SUM(I5:I43)</f>
        <v>128.14207512143764</v>
      </c>
      <c r="J44" s="313">
        <f>分析係数表!G47</f>
        <v>0.26745444124294698</v>
      </c>
      <c r="K44" s="305">
        <f>SUM(K5:K43)</f>
        <v>48.021193660166524</v>
      </c>
      <c r="L44" s="318">
        <f>'データ入力（最終需要額等）'!$H$32</f>
        <v>0.60499999999999998</v>
      </c>
      <c r="M44" s="303">
        <f>K44*L44</f>
        <v>29.052822164400748</v>
      </c>
      <c r="N44" s="315">
        <f>分析係数表!I47</f>
        <v>1</v>
      </c>
      <c r="O44" s="303">
        <f>SUM(O5:O43)</f>
        <v>29.052822164400752</v>
      </c>
      <c r="P44" s="313">
        <f>分析係数表!C47</f>
        <v>0.59941121331825653</v>
      </c>
      <c r="Q44" s="303">
        <f>SUM(Q5:Q43)</f>
        <v>18.072458988822742</v>
      </c>
      <c r="R44" s="303">
        <f>SUM(R5:R43)</f>
        <v>22.580888457890897</v>
      </c>
      <c r="S44" s="308">
        <f>SUM(S5:S43)</f>
        <v>150.72296357932854</v>
      </c>
      <c r="T44" s="313">
        <f>分析係数表!F47</f>
        <v>0.52032812004185636</v>
      </c>
      <c r="U44" s="310">
        <f>SUM(U5:U43)</f>
        <v>94.461099832904011</v>
      </c>
      <c r="V44" s="317">
        <f>分析係数表!D47</f>
        <v>6.7043132898265148E-2</v>
      </c>
      <c r="W44" s="300">
        <f>SUM(W5:W43)</f>
        <v>9</v>
      </c>
      <c r="X44" s="313">
        <f>分析係数表!E47</f>
        <v>6.0489972943054145E-2</v>
      </c>
      <c r="Y44" s="301">
        <f>SUM(Y5:Y43)</f>
        <v>9</v>
      </c>
    </row>
    <row r="45" spans="1:25">
      <c r="B45" s="292" t="s">
        <v>299</v>
      </c>
      <c r="C45" s="104" t="s">
        <v>300</v>
      </c>
      <c r="D45" s="104" t="s">
        <v>301</v>
      </c>
      <c r="E45" s="104"/>
      <c r="F45" s="104" t="s">
        <v>131</v>
      </c>
      <c r="G45" s="104"/>
      <c r="H45" s="104" t="s">
        <v>302</v>
      </c>
      <c r="I45" s="104"/>
      <c r="J45" s="104" t="s">
        <v>131</v>
      </c>
      <c r="K45" s="104"/>
      <c r="L45" s="104" t="s">
        <v>300</v>
      </c>
      <c r="M45" s="104"/>
      <c r="N45" s="104" t="s">
        <v>131</v>
      </c>
      <c r="O45" s="104"/>
      <c r="P45" s="104" t="s">
        <v>131</v>
      </c>
      <c r="Q45" s="104"/>
      <c r="R45" s="104"/>
      <c r="S45" s="104" t="s">
        <v>302</v>
      </c>
      <c r="T45" s="104" t="s">
        <v>131</v>
      </c>
      <c r="U45" s="104"/>
      <c r="V45" s="104" t="s">
        <v>131</v>
      </c>
      <c r="W45" s="104"/>
      <c r="X45" s="104" t="s">
        <v>131</v>
      </c>
      <c r="Y45" s="293"/>
    </row>
    <row r="46" spans="1:25">
      <c r="B46" s="83" t="s">
        <v>303</v>
      </c>
    </row>
  </sheetData>
  <phoneticPr fontId="3"/>
  <pageMargins left="0.78740157480314965" right="0" top="0.82677165354330717" bottom="0.78740157480314965" header="0.51181102362204722" footer="0.51181102362204722"/>
  <pageSetup paperSize="9" scale="80" orientation="portrait" r:id="rId1"/>
  <headerFooter alignWithMargins="0">
    <oddFooter>&amp;C&amp;"Fj丸ゴシック体-L,標準"&amp;12- 43 -</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54235-2EE9-467C-A014-80C688113B24}">
  <dimension ref="A1:Y46"/>
  <sheetViews>
    <sheetView showGridLines="0"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8.1640625" defaultRowHeight="11"/>
  <cols>
    <col min="1" max="1" width="2.75" style="83" customWidth="1"/>
    <col min="2" max="2" width="17.5" style="83" customWidth="1"/>
    <col min="3" max="3" width="8.58203125" style="83" customWidth="1"/>
    <col min="4" max="4" width="8.1640625" style="83" customWidth="1"/>
    <col min="5" max="5" width="8.25" style="83" bestFit="1" customWidth="1"/>
    <col min="6" max="16384" width="8.1640625" style="83"/>
  </cols>
  <sheetData>
    <row r="1" spans="1:25" ht="13">
      <c r="B1" s="284" t="s">
        <v>257</v>
      </c>
      <c r="F1" s="285"/>
      <c r="G1" s="83" t="s">
        <v>374</v>
      </c>
    </row>
    <row r="2" spans="1:25">
      <c r="B2" s="83" t="s">
        <v>358</v>
      </c>
      <c r="S2" s="83" t="s">
        <v>259</v>
      </c>
      <c r="U2" s="286" t="s">
        <v>245</v>
      </c>
      <c r="W2" s="83" t="s">
        <v>233</v>
      </c>
      <c r="Y2" s="83" t="s">
        <v>260</v>
      </c>
    </row>
    <row r="3" spans="1:25" ht="44">
      <c r="B3" s="39"/>
      <c r="C3" s="40" t="s">
        <v>261</v>
      </c>
      <c r="D3" s="40" t="s">
        <v>359</v>
      </c>
      <c r="E3" s="40" t="s">
        <v>263</v>
      </c>
      <c r="F3" s="40" t="s">
        <v>264</v>
      </c>
      <c r="G3" s="40" t="s">
        <v>265</v>
      </c>
      <c r="H3" s="40" t="s">
        <v>266</v>
      </c>
      <c r="I3" s="40" t="s">
        <v>267</v>
      </c>
      <c r="J3" s="40" t="s">
        <v>268</v>
      </c>
      <c r="K3" s="41" t="s">
        <v>269</v>
      </c>
      <c r="L3" s="40" t="s">
        <v>402</v>
      </c>
      <c r="M3" s="40" t="s">
        <v>270</v>
      </c>
      <c r="N3" s="40" t="s">
        <v>186</v>
      </c>
      <c r="O3" s="40" t="s">
        <v>270</v>
      </c>
      <c r="P3" s="40" t="s">
        <v>264</v>
      </c>
      <c r="Q3" s="40" t="s">
        <v>271</v>
      </c>
      <c r="R3" s="40" t="s">
        <v>272</v>
      </c>
      <c r="S3" s="42" t="s">
        <v>273</v>
      </c>
      <c r="T3" s="40" t="s">
        <v>403</v>
      </c>
      <c r="U3" s="43" t="s">
        <v>245</v>
      </c>
      <c r="V3" s="44" t="s">
        <v>274</v>
      </c>
      <c r="W3" s="42" t="s">
        <v>275</v>
      </c>
      <c r="X3" s="40" t="s">
        <v>276</v>
      </c>
      <c r="Y3" s="43" t="s">
        <v>277</v>
      </c>
    </row>
    <row r="4" spans="1:25" ht="19">
      <c r="B4" s="45"/>
      <c r="C4" s="46" t="s">
        <v>197</v>
      </c>
      <c r="D4" s="46" t="s">
        <v>198</v>
      </c>
      <c r="E4" s="46" t="s">
        <v>278</v>
      </c>
      <c r="F4" s="46" t="s">
        <v>200</v>
      </c>
      <c r="G4" s="46" t="s">
        <v>279</v>
      </c>
      <c r="H4" s="46" t="s">
        <v>280</v>
      </c>
      <c r="I4" s="46" t="s">
        <v>281</v>
      </c>
      <c r="J4" s="46" t="s">
        <v>282</v>
      </c>
      <c r="K4" s="47" t="s">
        <v>283</v>
      </c>
      <c r="L4" s="46" t="s">
        <v>284</v>
      </c>
      <c r="M4" s="46" t="s">
        <v>285</v>
      </c>
      <c r="N4" s="46" t="s">
        <v>286</v>
      </c>
      <c r="O4" s="46" t="s">
        <v>287</v>
      </c>
      <c r="P4" s="46" t="s">
        <v>288</v>
      </c>
      <c r="Q4" s="46" t="s">
        <v>289</v>
      </c>
      <c r="R4" s="46" t="s">
        <v>290</v>
      </c>
      <c r="S4" s="46" t="s">
        <v>291</v>
      </c>
      <c r="T4" s="48" t="s">
        <v>292</v>
      </c>
      <c r="U4" s="47" t="s">
        <v>293</v>
      </c>
      <c r="V4" s="46" t="s">
        <v>294</v>
      </c>
      <c r="W4" s="46" t="s">
        <v>295</v>
      </c>
      <c r="X4" s="46" t="s">
        <v>296</v>
      </c>
      <c r="Y4" s="47" t="s">
        <v>297</v>
      </c>
    </row>
    <row r="5" spans="1:25">
      <c r="A5" s="277">
        <v>1</v>
      </c>
      <c r="B5" s="268" t="s">
        <v>73</v>
      </c>
      <c r="C5" s="283"/>
      <c r="D5" s="312">
        <f>投入係数表!AG5</f>
        <v>0</v>
      </c>
      <c r="E5" s="302">
        <f>$C$35*D5</f>
        <v>0</v>
      </c>
      <c r="F5" s="312">
        <f>分析係数表!C8</f>
        <v>0.17333290637377241</v>
      </c>
      <c r="G5" s="302">
        <f>E5*F5</f>
        <v>0</v>
      </c>
      <c r="H5" s="302">
        <f t="array" ref="H5:H43">MMULT(逆行列係数表!C5:AO43,G5:G43)</f>
        <v>2.4427544573927523E-3</v>
      </c>
      <c r="I5" s="302">
        <f>C5+H5</f>
        <v>2.4427544573927523E-3</v>
      </c>
      <c r="J5" s="312">
        <f>分析係数表!G8</f>
        <v>0.15155149614048036</v>
      </c>
      <c r="K5" s="304">
        <f>I5*J5</f>
        <v>3.7020309272169886E-4</v>
      </c>
      <c r="L5" s="49" t="s">
        <v>132</v>
      </c>
      <c r="M5" s="50" t="s">
        <v>132</v>
      </c>
      <c r="N5" s="314">
        <f>分析係数表!I8</f>
        <v>1.1299182227411633E-2</v>
      </c>
      <c r="O5" s="306">
        <f>$M$44*N5</f>
        <v>0.19485779747511356</v>
      </c>
      <c r="P5" s="312">
        <f>分析係数表!C8</f>
        <v>0.17333290637377241</v>
      </c>
      <c r="Q5" s="306">
        <f t="shared" ref="Q5:Q11" si="0">O5*P5</f>
        <v>3.3775268365953362E-2</v>
      </c>
      <c r="R5" s="306">
        <f t="array" ref="R5:R43">MMULT(逆行列係数表!C5:AO43,Q5:Q43)</f>
        <v>5.108940714269556E-2</v>
      </c>
      <c r="S5" s="307">
        <f>I5+R5</f>
        <v>5.3532161600088314E-2</v>
      </c>
      <c r="T5" s="312">
        <f>分析係数表!F8</f>
        <v>0.42721038226158625</v>
      </c>
      <c r="U5" s="309">
        <f>S5*T5</f>
        <v>2.2869495220462738E-2</v>
      </c>
      <c r="V5" s="316">
        <f>分析係数表!D8</f>
        <v>0.32298797552049696</v>
      </c>
      <c r="W5" s="297">
        <f t="shared" ref="W5:W38" si="1">ROUND(S5*V5,0)</f>
        <v>0</v>
      </c>
      <c r="X5" s="312">
        <f>分析係数表!E8</f>
        <v>0.12265584155979949</v>
      </c>
      <c r="Y5" s="298">
        <f>ROUND(S5*X5,0)</f>
        <v>0</v>
      </c>
    </row>
    <row r="6" spans="1:25">
      <c r="A6" s="278">
        <v>2</v>
      </c>
      <c r="B6" s="268" t="s">
        <v>74</v>
      </c>
      <c r="C6" s="283"/>
      <c r="D6" s="312">
        <f>投入係数表!AG6</f>
        <v>0</v>
      </c>
      <c r="E6" s="302">
        <f>$C$35*D6</f>
        <v>0</v>
      </c>
      <c r="F6" s="312">
        <f>分析係数表!C9</f>
        <v>0.39351462480142041</v>
      </c>
      <c r="G6" s="302">
        <f>E6*F6</f>
        <v>0</v>
      </c>
      <c r="H6" s="302">
        <v>3.7937445565080436E-3</v>
      </c>
      <c r="I6" s="302">
        <f>C6+H6</f>
        <v>3.7937445565080436E-3</v>
      </c>
      <c r="J6" s="312">
        <f>分析係数表!G9</f>
        <v>0.22817522849038765</v>
      </c>
      <c r="K6" s="304">
        <f>I6*J6</f>
        <v>8.6563853101538722E-4</v>
      </c>
      <c r="L6" s="49"/>
      <c r="M6" s="50"/>
      <c r="N6" s="314">
        <f>分析係数表!I9</f>
        <v>5.0911500837573466E-4</v>
      </c>
      <c r="O6" s="306">
        <f>$M$44*N6</f>
        <v>8.7798415139238879E-3</v>
      </c>
      <c r="P6" s="312">
        <f>分析係数表!C9</f>
        <v>0.39351462480142041</v>
      </c>
      <c r="Q6" s="306">
        <f t="shared" si="0"/>
        <v>3.4549960391676935E-3</v>
      </c>
      <c r="R6" s="306">
        <v>4.7569050474259795E-3</v>
      </c>
      <c r="S6" s="307">
        <f>I6+R6</f>
        <v>8.550649603934023E-3</v>
      </c>
      <c r="T6" s="312">
        <f>分析係数表!F9</f>
        <v>0.63987813845992225</v>
      </c>
      <c r="U6" s="309">
        <f>S6*T6</f>
        <v>5.4713737511883744E-3</v>
      </c>
      <c r="V6" s="316">
        <f>分析係数表!D9</f>
        <v>0.29572434079210003</v>
      </c>
      <c r="W6" s="297">
        <f t="shared" si="1"/>
        <v>0</v>
      </c>
      <c r="X6" s="312">
        <f>分析係数表!E9</f>
        <v>0.26862065342998215</v>
      </c>
      <c r="Y6" s="298">
        <f>ROUND(S6*X6,0)</f>
        <v>0</v>
      </c>
    </row>
    <row r="7" spans="1:25">
      <c r="A7" s="278">
        <v>3</v>
      </c>
      <c r="B7" s="268" t="s">
        <v>75</v>
      </c>
      <c r="C7" s="283"/>
      <c r="D7" s="312">
        <f>投入係数表!AG7</f>
        <v>0</v>
      </c>
      <c r="E7" s="302">
        <f>$C$35*D7</f>
        <v>0</v>
      </c>
      <c r="F7" s="312">
        <f>分析係数表!C10</f>
        <v>0.12671464860287895</v>
      </c>
      <c r="G7" s="302">
        <f>E7*F7</f>
        <v>0</v>
      </c>
      <c r="H7" s="302">
        <v>4.2843319087409028E-4</v>
      </c>
      <c r="I7" s="302">
        <f>C7+H7</f>
        <v>4.2843319087409028E-4</v>
      </c>
      <c r="J7" s="312">
        <f>分析係数表!G10</f>
        <v>0.17153349174243465</v>
      </c>
      <c r="K7" s="304">
        <f>I7*J7</f>
        <v>7.3490641208985691E-5</v>
      </c>
      <c r="L7" s="49"/>
      <c r="M7" s="50"/>
      <c r="N7" s="314">
        <f>分析係数表!I10</f>
        <v>1.1608350684055029E-3</v>
      </c>
      <c r="O7" s="306">
        <f>$M$44*N7</f>
        <v>2.0018950053979745E-2</v>
      </c>
      <c r="P7" s="312">
        <f>分析係数表!C10</f>
        <v>0.12671464860287895</v>
      </c>
      <c r="Q7" s="306">
        <f t="shared" si="0"/>
        <v>2.5366942214886281E-3</v>
      </c>
      <c r="R7" s="306">
        <v>3.8756292289570324E-3</v>
      </c>
      <c r="S7" s="307">
        <f>I7+R7</f>
        <v>4.304062419831123E-3</v>
      </c>
      <c r="T7" s="312">
        <f>分析係数表!F10</f>
        <v>0.47381340455197063</v>
      </c>
      <c r="U7" s="309">
        <f>S7*T7</f>
        <v>2.0393224685443774E-3</v>
      </c>
      <c r="V7" s="316">
        <f>分析係数表!D10</f>
        <v>9.5045460793747427E-2</v>
      </c>
      <c r="W7" s="297">
        <f t="shared" si="1"/>
        <v>0</v>
      </c>
      <c r="X7" s="312">
        <f>分析係数表!E10</f>
        <v>4.2279520059697977E-2</v>
      </c>
      <c r="Y7" s="298">
        <f>ROUND(S7*X7,0)</f>
        <v>0</v>
      </c>
    </row>
    <row r="8" spans="1:25">
      <c r="A8" s="278">
        <v>4</v>
      </c>
      <c r="B8" s="268" t="s">
        <v>76</v>
      </c>
      <c r="C8" s="283"/>
      <c r="D8" s="312">
        <f>投入係数表!AG8</f>
        <v>0</v>
      </c>
      <c r="E8" s="302">
        <f>$C$35*D8</f>
        <v>0</v>
      </c>
      <c r="F8" s="312">
        <f>分析係数表!C11</f>
        <v>9.348517078458185E-3</v>
      </c>
      <c r="G8" s="302">
        <f>E8*F8</f>
        <v>0</v>
      </c>
      <c r="H8" s="302">
        <v>3.4318187130919823E-3</v>
      </c>
      <c r="I8" s="302">
        <f>C8+H8</f>
        <v>3.4318187130919823E-3</v>
      </c>
      <c r="J8" s="312">
        <f>分析係数表!G11</f>
        <v>0.2579516055394917</v>
      </c>
      <c r="K8" s="304">
        <f>I8*J8</f>
        <v>8.8524314696254909E-4</v>
      </c>
      <c r="L8" s="49"/>
      <c r="M8" s="50"/>
      <c r="N8" s="314">
        <f>分析係数表!I11</f>
        <v>-1.9466162084954558E-5</v>
      </c>
      <c r="O8" s="306">
        <f t="shared" ref="O8:O43" si="2">$M$44*N8</f>
        <v>-3.3569982259120746E-4</v>
      </c>
      <c r="P8" s="312">
        <f>分析係数表!C11</f>
        <v>9.348517078458185E-3</v>
      </c>
      <c r="Q8" s="306">
        <f t="shared" si="0"/>
        <v>-3.1382955247292856E-6</v>
      </c>
      <c r="R8" s="306">
        <v>2.0982832681913938E-3</v>
      </c>
      <c r="S8" s="307">
        <f t="shared" ref="S8:S38" si="3">I8+R8</f>
        <v>5.5301019812833765E-3</v>
      </c>
      <c r="T8" s="312">
        <f>分析係数表!F11</f>
        <v>0.54360066960888753</v>
      </c>
      <c r="U8" s="309">
        <f>S8*T8</f>
        <v>3.0061671400310793E-3</v>
      </c>
      <c r="V8" s="316">
        <f>分析係数表!D11</f>
        <v>4.0785268604474206E-2</v>
      </c>
      <c r="W8" s="297">
        <f>ROUND(S8*V8,0)</f>
        <v>0</v>
      </c>
      <c r="X8" s="312">
        <f>分析係数表!E11</f>
        <v>3.926343022371024E-2</v>
      </c>
      <c r="Y8" s="298">
        <f>ROUND(S8*X8,0)</f>
        <v>0</v>
      </c>
    </row>
    <row r="9" spans="1:25">
      <c r="A9" s="278">
        <v>5</v>
      </c>
      <c r="B9" s="268" t="s">
        <v>77</v>
      </c>
      <c r="C9" s="283"/>
      <c r="D9" s="312">
        <f>投入係数表!AG9</f>
        <v>0</v>
      </c>
      <c r="E9" s="302">
        <f t="shared" ref="E9:E38" si="4">$C$35*D9</f>
        <v>0</v>
      </c>
      <c r="F9" s="312">
        <f>分析係数表!C12</f>
        <v>0.26169189557273109</v>
      </c>
      <c r="G9" s="302">
        <f t="shared" ref="G9:G38" si="5">E9*F9</f>
        <v>0</v>
      </c>
      <c r="H9" s="302">
        <v>1.4570159351123699E-2</v>
      </c>
      <c r="I9" s="302">
        <f t="shared" ref="I9:I38" si="6">C9+H9</f>
        <v>1.4570159351123699E-2</v>
      </c>
      <c r="J9" s="312">
        <f>分析係数表!G12</f>
        <v>0.13770114594385849</v>
      </c>
      <c r="K9" s="304">
        <f t="shared" ref="K9:K38" si="7">I9*J9</f>
        <v>2.006327639234359E-3</v>
      </c>
      <c r="L9" s="49"/>
      <c r="M9" s="50"/>
      <c r="N9" s="314">
        <f>分析係数表!I12</f>
        <v>0.10146071966313146</v>
      </c>
      <c r="O9" s="306">
        <f t="shared" si="2"/>
        <v>1.749720640475648</v>
      </c>
      <c r="P9" s="312">
        <f>分析係数表!C12</f>
        <v>0.26169189557273109</v>
      </c>
      <c r="Q9" s="306">
        <f t="shared" si="0"/>
        <v>0.45788771112880544</v>
      </c>
      <c r="R9" s="306">
        <v>0.52593853491566989</v>
      </c>
      <c r="S9" s="307">
        <f t="shared" si="3"/>
        <v>0.5405086942667936</v>
      </c>
      <c r="T9" s="312">
        <f>分析係数表!F12</f>
        <v>0.33651535386825859</v>
      </c>
      <c r="U9" s="309">
        <f t="shared" ref="U9:U38" si="8">S9*T9</f>
        <v>0.18188947452006043</v>
      </c>
      <c r="V9" s="316">
        <f>分析係数表!D12</f>
        <v>3.4578030097235327E-2</v>
      </c>
      <c r="W9" s="297">
        <f>ROUND(S9*V9,0)</f>
        <v>0</v>
      </c>
      <c r="X9" s="312">
        <f>分析係数表!E12</f>
        <v>3.3355134693599395E-2</v>
      </c>
      <c r="Y9" s="298">
        <f t="shared" ref="Y9:Y38" si="9">ROUND(S9*X9,0)</f>
        <v>0</v>
      </c>
    </row>
    <row r="10" spans="1:25">
      <c r="A10" s="278">
        <v>6</v>
      </c>
      <c r="B10" s="268" t="s">
        <v>78</v>
      </c>
      <c r="C10" s="283"/>
      <c r="D10" s="312">
        <f>投入係数表!AG10</f>
        <v>6.9980910033255002E-4</v>
      </c>
      <c r="E10" s="302">
        <f t="shared" si="4"/>
        <v>6.9980910033255003E-2</v>
      </c>
      <c r="F10" s="312">
        <f>分析係数表!C13</f>
        <v>8.2810371123538395E-2</v>
      </c>
      <c r="G10" s="302">
        <f t="shared" si="5"/>
        <v>5.7951451314167983E-3</v>
      </c>
      <c r="H10" s="302">
        <v>1.2078428236770064E-2</v>
      </c>
      <c r="I10" s="302">
        <f t="shared" si="6"/>
        <v>1.2078428236770064E-2</v>
      </c>
      <c r="J10" s="312">
        <f>分析係数表!G13</f>
        <v>0.2721720626600464</v>
      </c>
      <c r="K10" s="304">
        <f t="shared" si="7"/>
        <v>3.2874107268930555E-3</v>
      </c>
      <c r="L10" s="49"/>
      <c r="M10" s="50"/>
      <c r="N10" s="314">
        <f>分析係数表!I13</f>
        <v>1.212874021164739E-2</v>
      </c>
      <c r="O10" s="306">
        <f t="shared" si="2"/>
        <v>0.20916377453015425</v>
      </c>
      <c r="P10" s="312">
        <f>分析係数表!C13</f>
        <v>8.2810371123538395E-2</v>
      </c>
      <c r="Q10" s="306">
        <f t="shared" si="0"/>
        <v>1.7320929794442181E-2</v>
      </c>
      <c r="R10" s="306">
        <v>1.9726751329661778E-2</v>
      </c>
      <c r="S10" s="307">
        <f t="shared" si="3"/>
        <v>3.1805179566431842E-2</v>
      </c>
      <c r="T10" s="312">
        <f>分析係数表!F13</f>
        <v>0.39077170920544851</v>
      </c>
      <c r="U10" s="309">
        <f t="shared" si="8"/>
        <v>1.2428564380760777E-2</v>
      </c>
      <c r="V10" s="316">
        <f>分析係数表!D13</f>
        <v>0.12720758845381647</v>
      </c>
      <c r="W10" s="297">
        <f>ROUND(S10*V10,0)</f>
        <v>0</v>
      </c>
      <c r="X10" s="312">
        <f>分析係数表!E13</f>
        <v>9.5492852763317662E-2</v>
      </c>
      <c r="Y10" s="298">
        <f t="shared" si="9"/>
        <v>0</v>
      </c>
    </row>
    <row r="11" spans="1:25">
      <c r="A11" s="278">
        <v>7</v>
      </c>
      <c r="B11" s="268" t="s">
        <v>79</v>
      </c>
      <c r="C11" s="283"/>
      <c r="D11" s="312">
        <f>投入係数表!AG11</f>
        <v>9.3142152241312195E-3</v>
      </c>
      <c r="E11" s="302">
        <f t="shared" si="4"/>
        <v>0.93142152241312193</v>
      </c>
      <c r="F11" s="312">
        <f>分析係数表!C14</f>
        <v>0.29759344347769412</v>
      </c>
      <c r="G11" s="302">
        <f t="shared" si="5"/>
        <v>0.27718493818415718</v>
      </c>
      <c r="H11" s="302">
        <v>0.43239595348232074</v>
      </c>
      <c r="I11" s="302">
        <f t="shared" si="6"/>
        <v>0.43239595348232074</v>
      </c>
      <c r="J11" s="312">
        <f>分析係数表!G14</f>
        <v>0.17335642824825784</v>
      </c>
      <c r="K11" s="304">
        <f t="shared" si="7"/>
        <v>7.4958618084694964E-2</v>
      </c>
      <c r="L11" s="49"/>
      <c r="M11" s="50"/>
      <c r="N11" s="314">
        <f>分析係数表!I14</f>
        <v>1.9165801846449152E-3</v>
      </c>
      <c r="O11" s="306">
        <f t="shared" si="2"/>
        <v>3.3052001989873681E-2</v>
      </c>
      <c r="P11" s="312">
        <f>分析係数表!C14</f>
        <v>0.29759344347769412</v>
      </c>
      <c r="Q11" s="306">
        <f t="shared" si="0"/>
        <v>9.8360590859981074E-3</v>
      </c>
      <c r="R11" s="306">
        <v>3.6974186559643893E-2</v>
      </c>
      <c r="S11" s="307">
        <f t="shared" si="3"/>
        <v>0.46937014004196465</v>
      </c>
      <c r="T11" s="312">
        <f>分析係数表!F14</f>
        <v>0.35598651785260127</v>
      </c>
      <c r="U11" s="309">
        <f t="shared" si="8"/>
        <v>0.16708944173752679</v>
      </c>
      <c r="V11" s="316">
        <f>分析係数表!D14</f>
        <v>4.3833041969742803E-2</v>
      </c>
      <c r="W11" s="297">
        <f>ROUND(S11*V11,0)</f>
        <v>0</v>
      </c>
      <c r="X11" s="312">
        <f>分析係数表!E14</f>
        <v>3.8757158040430381E-2</v>
      </c>
      <c r="Y11" s="298">
        <f t="shared" si="9"/>
        <v>0</v>
      </c>
    </row>
    <row r="12" spans="1:25">
      <c r="A12" s="278">
        <v>8</v>
      </c>
      <c r="B12" s="268" t="s">
        <v>80</v>
      </c>
      <c r="C12" s="283"/>
      <c r="D12" s="312">
        <f>投入係数表!AG12</f>
        <v>6.3601953086523983E-4</v>
      </c>
      <c r="E12" s="302">
        <f t="shared" si="4"/>
        <v>6.3601953086523985E-2</v>
      </c>
      <c r="F12" s="312">
        <f>分析係数表!C15</f>
        <v>0.21593049601829584</v>
      </c>
      <c r="G12" s="302">
        <f t="shared" si="5"/>
        <v>1.3733601277705506E-2</v>
      </c>
      <c r="H12" s="302">
        <v>5.8077518354696156E-2</v>
      </c>
      <c r="I12" s="302">
        <f t="shared" si="6"/>
        <v>5.8077518354696156E-2</v>
      </c>
      <c r="J12" s="312">
        <f>分析係数表!G15</f>
        <v>0.1171240792325445</v>
      </c>
      <c r="K12" s="304">
        <f t="shared" si="7"/>
        <v>6.8022758614049899E-3</v>
      </c>
      <c r="L12" s="49"/>
      <c r="M12" s="50"/>
      <c r="N12" s="314">
        <f>分析係数表!I15</f>
        <v>7.9892300155183192E-3</v>
      </c>
      <c r="O12" s="306">
        <f t="shared" si="2"/>
        <v>0.13777667560483123</v>
      </c>
      <c r="P12" s="312">
        <f>分析係数表!C15</f>
        <v>0.21593049601829584</v>
      </c>
      <c r="Q12" s="306">
        <f t="shared" ref="Q12:Q38" si="10">O12*P12</f>
        <v>2.9750185903103046E-2</v>
      </c>
      <c r="R12" s="306">
        <v>7.8161842507239357E-2</v>
      </c>
      <c r="S12" s="307">
        <f t="shared" si="3"/>
        <v>0.1362393608619355</v>
      </c>
      <c r="T12" s="312">
        <f>分析係数表!F15</f>
        <v>0.35842164855867914</v>
      </c>
      <c r="U12" s="309">
        <f t="shared" si="8"/>
        <v>4.8831136318715711E-2</v>
      </c>
      <c r="V12" s="316">
        <f>分析係数表!D15</f>
        <v>1.5678367482667734E-2</v>
      </c>
      <c r="W12" s="297">
        <f t="shared" si="1"/>
        <v>0</v>
      </c>
      <c r="X12" s="312">
        <f>分析係数表!E15</f>
        <v>1.5634458686506418E-2</v>
      </c>
      <c r="Y12" s="298">
        <f t="shared" si="9"/>
        <v>0</v>
      </c>
    </row>
    <row r="13" spans="1:25">
      <c r="A13" s="278">
        <v>9</v>
      </c>
      <c r="B13" s="268" t="s">
        <v>81</v>
      </c>
      <c r="C13" s="283"/>
      <c r="D13" s="312">
        <f>投入係数表!AG13</f>
        <v>2.7223136852078554E-3</v>
      </c>
      <c r="E13" s="302">
        <f t="shared" si="4"/>
        <v>0.27223136852078555</v>
      </c>
      <c r="F13" s="312">
        <f>分析係数表!C16</f>
        <v>0.18770505348742417</v>
      </c>
      <c r="G13" s="302">
        <f t="shared" si="5"/>
        <v>5.1099203589148733E-2</v>
      </c>
      <c r="H13" s="302">
        <v>9.7450116129875045E-2</v>
      </c>
      <c r="I13" s="302">
        <f t="shared" si="6"/>
        <v>9.7450116129875045E-2</v>
      </c>
      <c r="J13" s="312">
        <f>分析係数表!G16</f>
        <v>1.5279579137581789E-2</v>
      </c>
      <c r="K13" s="304">
        <f t="shared" si="7"/>
        <v>1.4889967613729614E-3</v>
      </c>
      <c r="L13" s="49"/>
      <c r="M13" s="50"/>
      <c r="N13" s="314">
        <f>分析係数表!I16</f>
        <v>6.0242927132958465E-3</v>
      </c>
      <c r="O13" s="306">
        <f t="shared" si="2"/>
        <v>0.10389074057150699</v>
      </c>
      <c r="P13" s="312">
        <f>分析係数表!C16</f>
        <v>0.18770505348742417</v>
      </c>
      <c r="Q13" s="306">
        <f t="shared" si="10"/>
        <v>1.9500817015822826E-2</v>
      </c>
      <c r="R13" s="306">
        <v>3.8156601145775362E-2</v>
      </c>
      <c r="S13" s="307">
        <f t="shared" si="3"/>
        <v>0.13560671727565041</v>
      </c>
      <c r="T13" s="312">
        <f>分析係数表!F16</f>
        <v>0.2627694146106877</v>
      </c>
      <c r="U13" s="309">
        <f t="shared" si="8"/>
        <v>3.5633297715799692E-2</v>
      </c>
      <c r="V13" s="316">
        <f>分析係数表!D16</f>
        <v>1.0339400475073228E-2</v>
      </c>
      <c r="W13" s="297">
        <f t="shared" si="1"/>
        <v>0</v>
      </c>
      <c r="X13" s="312">
        <f>分析係数表!E16</f>
        <v>1.0339400475073228E-2</v>
      </c>
      <c r="Y13" s="298">
        <f t="shared" si="9"/>
        <v>0</v>
      </c>
    </row>
    <row r="14" spans="1:25">
      <c r="A14" s="278">
        <v>10</v>
      </c>
      <c r="B14" s="268" t="s">
        <v>82</v>
      </c>
      <c r="C14" s="283"/>
      <c r="D14" s="312">
        <f>投入係数表!AG14</f>
        <v>2.7992364013302001E-3</v>
      </c>
      <c r="E14" s="302">
        <f t="shared" si="4"/>
        <v>0.27992364013302001</v>
      </c>
      <c r="F14" s="312">
        <f>分析係数表!C17</f>
        <v>0.24245613901755958</v>
      </c>
      <c r="G14" s="302">
        <f t="shared" si="5"/>
        <v>6.7869205006392819E-2</v>
      </c>
      <c r="H14" s="302">
        <v>0.14266832988885023</v>
      </c>
      <c r="I14" s="302">
        <f t="shared" si="6"/>
        <v>0.14266832988885023</v>
      </c>
      <c r="J14" s="312">
        <f>分析係数表!G17</f>
        <v>0.24054742090319753</v>
      </c>
      <c r="K14" s="304">
        <f t="shared" si="7"/>
        <v>3.4318498799329494E-2</v>
      </c>
      <c r="L14" s="49"/>
      <c r="M14" s="50"/>
      <c r="N14" s="314">
        <f>分析係数表!I17</f>
        <v>2.8816966460243139E-3</v>
      </c>
      <c r="O14" s="306">
        <f t="shared" si="2"/>
        <v>4.9695725773275766E-2</v>
      </c>
      <c r="P14" s="312">
        <f>分析係数表!C17</f>
        <v>0.24245613901755958</v>
      </c>
      <c r="Q14" s="306">
        <f t="shared" si="10"/>
        <v>1.2049033796663867E-2</v>
      </c>
      <c r="R14" s="306">
        <v>2.9583279377376443E-2</v>
      </c>
      <c r="S14" s="307">
        <f t="shared" si="3"/>
        <v>0.17225160926622668</v>
      </c>
      <c r="T14" s="312">
        <f>分析係数表!F17</f>
        <v>0.42825667105631338</v>
      </c>
      <c r="U14" s="309">
        <f t="shared" si="8"/>
        <v>7.3767900768447053E-2</v>
      </c>
      <c r="V14" s="316">
        <f>分析係数表!D17</f>
        <v>5.1560411778863557E-2</v>
      </c>
      <c r="W14" s="297">
        <f t="shared" si="1"/>
        <v>0</v>
      </c>
      <c r="X14" s="312">
        <f>分析係数表!E17</f>
        <v>4.9008807340167618E-2</v>
      </c>
      <c r="Y14" s="298">
        <f t="shared" si="9"/>
        <v>0</v>
      </c>
    </row>
    <row r="15" spans="1:25">
      <c r="A15" s="278">
        <v>11</v>
      </c>
      <c r="B15" s="268" t="s">
        <v>83</v>
      </c>
      <c r="C15" s="283"/>
      <c r="D15" s="312">
        <f>投入係数表!AG15</f>
        <v>3.7523276157241289E-6</v>
      </c>
      <c r="E15" s="302">
        <f t="shared" si="4"/>
        <v>3.7523276157241291E-4</v>
      </c>
      <c r="F15" s="312">
        <f>分析係数表!C18</f>
        <v>0.40831687749419565</v>
      </c>
      <c r="G15" s="302">
        <f t="shared" si="5"/>
        <v>1.5321386953877166E-4</v>
      </c>
      <c r="H15" s="302">
        <v>3.1086290347412983E-2</v>
      </c>
      <c r="I15" s="302">
        <f t="shared" si="6"/>
        <v>3.1086290347412983E-2</v>
      </c>
      <c r="J15" s="312">
        <f>分析係数表!G18</f>
        <v>0.21766947174074985</v>
      </c>
      <c r="K15" s="304">
        <f t="shared" si="7"/>
        <v>6.7665363983009548E-3</v>
      </c>
      <c r="L15" s="49"/>
      <c r="M15" s="50"/>
      <c r="N15" s="314">
        <f>分析係数表!I18</f>
        <v>4.4543159123807785E-4</v>
      </c>
      <c r="O15" s="306">
        <f t="shared" si="2"/>
        <v>7.681601822822336E-3</v>
      </c>
      <c r="P15" s="312">
        <f>分析係数表!C18</f>
        <v>0.40831687749419565</v>
      </c>
      <c r="Q15" s="306">
        <f t="shared" si="10"/>
        <v>3.1365276704485379E-3</v>
      </c>
      <c r="R15" s="306">
        <v>1.0070212119029814E-2</v>
      </c>
      <c r="S15" s="307">
        <f t="shared" si="3"/>
        <v>4.1156502466442799E-2</v>
      </c>
      <c r="T15" s="312">
        <f>分析係数表!F18</f>
        <v>0.48997194925916815</v>
      </c>
      <c r="U15" s="309">
        <f t="shared" si="8"/>
        <v>2.0165531738172739E-2</v>
      </c>
      <c r="V15" s="316">
        <f>分析係数表!D18</f>
        <v>3.8565313316438733E-2</v>
      </c>
      <c r="W15" s="297">
        <f t="shared" si="1"/>
        <v>0</v>
      </c>
      <c r="X15" s="312">
        <f>分析係数表!E18</f>
        <v>3.6576455199010559E-2</v>
      </c>
      <c r="Y15" s="298">
        <f t="shared" si="9"/>
        <v>0</v>
      </c>
    </row>
    <row r="16" spans="1:25">
      <c r="A16" s="278">
        <v>12</v>
      </c>
      <c r="B16" s="268" t="s">
        <v>84</v>
      </c>
      <c r="C16" s="283"/>
      <c r="D16" s="312">
        <f>投入係数表!AG16</f>
        <v>0</v>
      </c>
      <c r="E16" s="302">
        <f t="shared" si="4"/>
        <v>0</v>
      </c>
      <c r="F16" s="312">
        <f>分析係数表!C19</f>
        <v>0.72110086081153413</v>
      </c>
      <c r="G16" s="302">
        <f t="shared" si="5"/>
        <v>0</v>
      </c>
      <c r="H16" s="302">
        <v>5.9853830627862335E-2</v>
      </c>
      <c r="I16" s="302">
        <f t="shared" si="6"/>
        <v>5.9853830627862335E-2</v>
      </c>
      <c r="J16" s="312">
        <f>分析係数表!G19</f>
        <v>6.2445810408374151E-2</v>
      </c>
      <c r="K16" s="304">
        <f t="shared" si="7"/>
        <v>3.7376209596024293E-3</v>
      </c>
      <c r="L16" s="49"/>
      <c r="M16" s="50"/>
      <c r="N16" s="314">
        <f>分析係数表!I19</f>
        <v>-1.2604560155461526E-4</v>
      </c>
      <c r="O16" s="306">
        <f t="shared" si="2"/>
        <v>-2.1736943263711214E-3</v>
      </c>
      <c r="P16" s="312">
        <f>分析係数表!C19</f>
        <v>0.72110086081153413</v>
      </c>
      <c r="Q16" s="306">
        <f t="shared" si="10"/>
        <v>-1.5674528498873634E-3</v>
      </c>
      <c r="R16" s="306">
        <v>1.2397514245117022E-2</v>
      </c>
      <c r="S16" s="307">
        <f t="shared" si="3"/>
        <v>7.2251344872979351E-2</v>
      </c>
      <c r="T16" s="312">
        <f>分析係数表!F19</f>
        <v>0.21331101927013058</v>
      </c>
      <c r="U16" s="309">
        <f t="shared" si="8"/>
        <v>1.5412008018492948E-2</v>
      </c>
      <c r="V16" s="316">
        <f>分析係数表!D19</f>
        <v>1.2736199640345095E-2</v>
      </c>
      <c r="W16" s="297">
        <f t="shared" si="1"/>
        <v>0</v>
      </c>
      <c r="X16" s="312">
        <f>分析係数表!E19</f>
        <v>1.2523714081279422E-2</v>
      </c>
      <c r="Y16" s="298">
        <f t="shared" si="9"/>
        <v>0</v>
      </c>
    </row>
    <row r="17" spans="1:25">
      <c r="A17" s="278">
        <v>13</v>
      </c>
      <c r="B17" s="268" t="s">
        <v>85</v>
      </c>
      <c r="C17" s="283"/>
      <c r="D17" s="312">
        <f>投入係数表!AG17</f>
        <v>6.6603815179103282E-5</v>
      </c>
      <c r="E17" s="302">
        <f t="shared" si="4"/>
        <v>6.6603815179103283E-3</v>
      </c>
      <c r="F17" s="312">
        <f>分析係数表!C20</f>
        <v>4.9598906854145253E-2</v>
      </c>
      <c r="G17" s="302">
        <f t="shared" si="5"/>
        <v>3.3034764251990494E-4</v>
      </c>
      <c r="H17" s="302">
        <v>2.4579609349962149E-3</v>
      </c>
      <c r="I17" s="302">
        <f t="shared" si="6"/>
        <v>2.4579609349962149E-3</v>
      </c>
      <c r="J17" s="312">
        <f>分析係数表!G20</f>
        <v>0.11671945764775135</v>
      </c>
      <c r="K17" s="304">
        <f t="shared" si="7"/>
        <v>2.8689186725211799E-4</v>
      </c>
      <c r="L17" s="49"/>
      <c r="M17" s="50"/>
      <c r="N17" s="314">
        <f>分析係数表!I20</f>
        <v>7.0439320449493942E-4</v>
      </c>
      <c r="O17" s="306">
        <f t="shared" si="2"/>
        <v>1.2147472765890888E-2</v>
      </c>
      <c r="P17" s="312">
        <f>分析係数表!C20</f>
        <v>4.9598906854145253E-2</v>
      </c>
      <c r="Q17" s="306">
        <f t="shared" si="10"/>
        <v>6.0250137022868839E-4</v>
      </c>
      <c r="R17" s="306">
        <v>1.3798639355930714E-3</v>
      </c>
      <c r="S17" s="307">
        <f t="shared" si="3"/>
        <v>3.8378248705892865E-3</v>
      </c>
      <c r="T17" s="312">
        <f>分析係数表!F20</f>
        <v>0.2109583665362576</v>
      </c>
      <c r="U17" s="309">
        <f t="shared" si="8"/>
        <v>8.0962126575174012E-4</v>
      </c>
      <c r="V17" s="316">
        <f>分析係数表!D20</f>
        <v>3.0797631013066269E-2</v>
      </c>
      <c r="W17" s="297">
        <f t="shared" si="1"/>
        <v>0</v>
      </c>
      <c r="X17" s="312">
        <f>分析係数表!E20</f>
        <v>2.9972730221401771E-2</v>
      </c>
      <c r="Y17" s="298">
        <f t="shared" si="9"/>
        <v>0</v>
      </c>
    </row>
    <row r="18" spans="1:25">
      <c r="A18" s="278">
        <v>14</v>
      </c>
      <c r="B18" s="268" t="s">
        <v>86</v>
      </c>
      <c r="C18" s="283"/>
      <c r="D18" s="312">
        <f>投入係数表!AG18</f>
        <v>4.5590780531048168E-4</v>
      </c>
      <c r="E18" s="302">
        <f t="shared" si="4"/>
        <v>4.5590780531048168E-2</v>
      </c>
      <c r="F18" s="312">
        <f>分析係数表!C21</f>
        <v>0.28411166756853934</v>
      </c>
      <c r="G18" s="302">
        <f t="shared" si="5"/>
        <v>1.2952872682427393E-2</v>
      </c>
      <c r="H18" s="302">
        <v>5.0963927636954988E-2</v>
      </c>
      <c r="I18" s="302">
        <f t="shared" si="6"/>
        <v>5.0963927636954988E-2</v>
      </c>
      <c r="J18" s="312">
        <f>分析係数表!G21</f>
        <v>0.29005387701730417</v>
      </c>
      <c r="K18" s="304">
        <f t="shared" si="7"/>
        <v>1.4782284799128131E-2</v>
      </c>
      <c r="L18" s="49"/>
      <c r="M18" s="50"/>
      <c r="N18" s="314">
        <f>分析係数表!I21</f>
        <v>2.3737267060065176E-3</v>
      </c>
      <c r="O18" s="306">
        <f t="shared" si="2"/>
        <v>4.0935631307739591E-2</v>
      </c>
      <c r="P18" s="312">
        <f>分析係数表!C21</f>
        <v>0.28411166756853934</v>
      </c>
      <c r="Q18" s="306">
        <f t="shared" si="10"/>
        <v>1.1630290473812801E-2</v>
      </c>
      <c r="R18" s="306">
        <v>2.2398649517381197E-2</v>
      </c>
      <c r="S18" s="307">
        <f t="shared" si="3"/>
        <v>7.3362577154336181E-2</v>
      </c>
      <c r="T18" s="312">
        <f>分析係数表!F21</f>
        <v>0.45791147145628314</v>
      </c>
      <c r="U18" s="309">
        <f t="shared" si="8"/>
        <v>3.3593565654567184E-2</v>
      </c>
      <c r="V18" s="316">
        <f>分析係数表!D21</f>
        <v>5.9847590028896828E-2</v>
      </c>
      <c r="W18" s="297">
        <f t="shared" si="1"/>
        <v>0</v>
      </c>
      <c r="X18" s="312">
        <f>分析係数表!E21</f>
        <v>5.4782163530779596E-2</v>
      </c>
      <c r="Y18" s="298">
        <f t="shared" si="9"/>
        <v>0</v>
      </c>
    </row>
    <row r="19" spans="1:25">
      <c r="A19" s="278">
        <v>15</v>
      </c>
      <c r="B19" s="268" t="s">
        <v>70</v>
      </c>
      <c r="C19" s="283"/>
      <c r="D19" s="312">
        <f>投入係数表!AG19</f>
        <v>1.8761638078620644E-6</v>
      </c>
      <c r="E19" s="302">
        <f t="shared" si="4"/>
        <v>1.8761638078620645E-4</v>
      </c>
      <c r="F19" s="312">
        <f>分析係数表!C22</f>
        <v>0.28280144764930404</v>
      </c>
      <c r="G19" s="302">
        <f t="shared" si="5"/>
        <v>5.3058184089062258E-5</v>
      </c>
      <c r="H19" s="302">
        <v>4.6217237392512885E-2</v>
      </c>
      <c r="I19" s="302">
        <f t="shared" si="6"/>
        <v>4.6217237392512885E-2</v>
      </c>
      <c r="J19" s="312">
        <f>分析係数表!G22</f>
        <v>0.21325815420745545</v>
      </c>
      <c r="K19" s="304">
        <f t="shared" si="7"/>
        <v>9.8562027388950889E-3</v>
      </c>
      <c r="L19" s="49"/>
      <c r="M19" s="50"/>
      <c r="N19" s="314">
        <f>分析係数表!I22</f>
        <v>5.2408897921031505E-5</v>
      </c>
      <c r="O19" s="306">
        <f t="shared" si="2"/>
        <v>9.0380721466863548E-4</v>
      </c>
      <c r="P19" s="312">
        <f>分析係数表!C22</f>
        <v>0.28280144764930404</v>
      </c>
      <c r="Q19" s="306">
        <f t="shared" si="10"/>
        <v>2.5559798870417543E-4</v>
      </c>
      <c r="R19" s="306">
        <v>3.8528116864172302E-3</v>
      </c>
      <c r="S19" s="307">
        <f t="shared" si="3"/>
        <v>5.0070049078930118E-2</v>
      </c>
      <c r="T19" s="312">
        <f>分析係数表!F22</f>
        <v>0.43073258580094059</v>
      </c>
      <c r="U19" s="309">
        <f t="shared" si="8"/>
        <v>2.1566801710947575E-2</v>
      </c>
      <c r="V19" s="316">
        <f>分析係数表!D22</f>
        <v>2.2938556731137788E-2</v>
      </c>
      <c r="W19" s="297">
        <f t="shared" si="1"/>
        <v>0</v>
      </c>
      <c r="X19" s="312">
        <f>分析係数表!E22</f>
        <v>2.2183368519679003E-2</v>
      </c>
      <c r="Y19" s="298">
        <f t="shared" si="9"/>
        <v>0</v>
      </c>
    </row>
    <row r="20" spans="1:25">
      <c r="A20" s="278">
        <v>16</v>
      </c>
      <c r="B20" s="268" t="s">
        <v>71</v>
      </c>
      <c r="C20" s="283"/>
      <c r="D20" s="312">
        <f>投入係数表!AG20</f>
        <v>2.8142457117930969E-6</v>
      </c>
      <c r="E20" s="302">
        <f t="shared" si="4"/>
        <v>2.814245711793097E-4</v>
      </c>
      <c r="F20" s="312">
        <f>分析係数表!C23</f>
        <v>0.31843177703160996</v>
      </c>
      <c r="G20" s="302">
        <f t="shared" si="5"/>
        <v>8.9614526300986393E-5</v>
      </c>
      <c r="H20" s="302">
        <v>6.6784126918876585E-2</v>
      </c>
      <c r="I20" s="302">
        <f t="shared" si="6"/>
        <v>6.6784126918876585E-2</v>
      </c>
      <c r="J20" s="312">
        <f>分析係数表!G23</f>
        <v>0.24379890925547271</v>
      </c>
      <c r="K20" s="304">
        <f t="shared" si="7"/>
        <v>1.6281897298401165E-2</v>
      </c>
      <c r="L20" s="49"/>
      <c r="M20" s="50"/>
      <c r="N20" s="314">
        <f>分析係数表!I23</f>
        <v>7.2227388731505603E-6</v>
      </c>
      <c r="O20" s="306">
        <f t="shared" si="2"/>
        <v>1.2455830521483716E-4</v>
      </c>
      <c r="P20" s="312">
        <f>分析係数表!C23</f>
        <v>0.31843177703160996</v>
      </c>
      <c r="Q20" s="306">
        <f t="shared" si="10"/>
        <v>3.9663322473606252E-5</v>
      </c>
      <c r="R20" s="306">
        <v>3.8001140604925587E-3</v>
      </c>
      <c r="S20" s="307">
        <f t="shared" si="3"/>
        <v>7.0584240979369148E-2</v>
      </c>
      <c r="T20" s="312">
        <f>分析係数表!F23</f>
        <v>0.43764444987651224</v>
      </c>
      <c r="U20" s="309">
        <f>S20*T20</f>
        <v>3.0890801313367182E-2</v>
      </c>
      <c r="V20" s="316">
        <f>分析係数表!D23</f>
        <v>3.7770855561684982E-2</v>
      </c>
      <c r="W20" s="297">
        <f t="shared" si="1"/>
        <v>0</v>
      </c>
      <c r="X20" s="312">
        <f>分析係数表!E23</f>
        <v>3.6503495425501575E-2</v>
      </c>
      <c r="Y20" s="298">
        <f t="shared" si="9"/>
        <v>0</v>
      </c>
    </row>
    <row r="21" spans="1:25">
      <c r="A21" s="278">
        <v>17</v>
      </c>
      <c r="B21" s="268" t="s">
        <v>72</v>
      </c>
      <c r="C21" s="283"/>
      <c r="D21" s="312">
        <f>投入係数表!AG21</f>
        <v>6.378956946731019E-5</v>
      </c>
      <c r="E21" s="302">
        <f t="shared" si="4"/>
        <v>6.378956946731019E-3</v>
      </c>
      <c r="F21" s="312">
        <f>分析係数表!C24</f>
        <v>6.5709335168878003E-2</v>
      </c>
      <c r="G21" s="302">
        <f t="shared" si="5"/>
        <v>4.1915702004059117E-4</v>
      </c>
      <c r="H21" s="302">
        <v>5.0977467102961476E-3</v>
      </c>
      <c r="I21" s="302">
        <f t="shared" si="6"/>
        <v>5.0977467102961476E-3</v>
      </c>
      <c r="J21" s="312">
        <f>分析係数表!G24</f>
        <v>0.24633125110096343</v>
      </c>
      <c r="K21" s="304">
        <f t="shared" si="7"/>
        <v>1.2557343249430706E-3</v>
      </c>
      <c r="L21" s="49"/>
      <c r="M21" s="50"/>
      <c r="N21" s="314">
        <f>分析係数表!I24</f>
        <v>2.8080599423907303E-4</v>
      </c>
      <c r="O21" s="306">
        <f t="shared" si="2"/>
        <v>4.8425838661573283E-3</v>
      </c>
      <c r="P21" s="312">
        <f>分析係数表!C24</f>
        <v>6.5709335168878003E-2</v>
      </c>
      <c r="Q21" s="306">
        <f t="shared" si="10"/>
        <v>3.1820296634473293E-4</v>
      </c>
      <c r="R21" s="306">
        <v>1.4570590313481081E-3</v>
      </c>
      <c r="S21" s="307">
        <f t="shared" si="3"/>
        <v>6.5548057416442559E-3</v>
      </c>
      <c r="T21" s="312">
        <f>分析係数表!F24</f>
        <v>0.36721364788140759</v>
      </c>
      <c r="U21" s="309">
        <f>S21*T21</f>
        <v>2.4070141275431825E-3</v>
      </c>
      <c r="V21" s="316">
        <f>分析係数表!D24</f>
        <v>3.9309475738153632E-2</v>
      </c>
      <c r="W21" s="297">
        <f t="shared" si="1"/>
        <v>0</v>
      </c>
      <c r="X21" s="312">
        <f>分析係数表!E24</f>
        <v>3.8550657867992791E-2</v>
      </c>
      <c r="Y21" s="298">
        <f t="shared" si="9"/>
        <v>0</v>
      </c>
    </row>
    <row r="22" spans="1:25">
      <c r="A22" s="278">
        <v>18</v>
      </c>
      <c r="B22" s="268" t="s">
        <v>87</v>
      </c>
      <c r="C22" s="283"/>
      <c r="D22" s="312">
        <f>投入係数表!AG22</f>
        <v>5.6097297855075732E-4</v>
      </c>
      <c r="E22" s="302">
        <f t="shared" si="4"/>
        <v>5.609729785507573E-2</v>
      </c>
      <c r="F22" s="312">
        <f>分析係数表!C25</f>
        <v>0.13092441386923714</v>
      </c>
      <c r="G22" s="302">
        <f t="shared" si="5"/>
        <v>7.3445058413238043E-3</v>
      </c>
      <c r="H22" s="302">
        <v>3.8310641350224758E-2</v>
      </c>
      <c r="I22" s="302">
        <f t="shared" si="6"/>
        <v>3.8310641350224758E-2</v>
      </c>
      <c r="J22" s="312">
        <f>分析係数表!G25</f>
        <v>0.2605848403511512</v>
      </c>
      <c r="K22" s="304">
        <f t="shared" si="7"/>
        <v>9.9831723599985312E-3</v>
      </c>
      <c r="L22" s="49"/>
      <c r="M22" s="50"/>
      <c r="N22" s="314">
        <f>分析係数表!I25</f>
        <v>9.8123550057191766E-5</v>
      </c>
      <c r="O22" s="306">
        <f t="shared" si="2"/>
        <v>1.6921701464552271E-3</v>
      </c>
      <c r="P22" s="312">
        <f>分析係数表!C25</f>
        <v>0.13092441386923714</v>
      </c>
      <c r="Q22" s="306">
        <f t="shared" si="10"/>
        <v>2.2154638459167178E-4</v>
      </c>
      <c r="R22" s="306">
        <v>5.6773972020233614E-3</v>
      </c>
      <c r="S22" s="307">
        <f t="shared" si="3"/>
        <v>4.3988038552248122E-2</v>
      </c>
      <c r="T22" s="312">
        <f>分析係数表!F25</f>
        <v>0.33318683873123567</v>
      </c>
      <c r="U22" s="309">
        <f t="shared" si="8"/>
        <v>1.4656235507211273E-2</v>
      </c>
      <c r="V22" s="316">
        <f>分析係数表!D25</f>
        <v>4.284059086963312E-2</v>
      </c>
      <c r="W22" s="297">
        <f t="shared" si="1"/>
        <v>0</v>
      </c>
      <c r="X22" s="312">
        <f>分析係数表!E25</f>
        <v>4.249917369780222E-2</v>
      </c>
      <c r="Y22" s="298">
        <f t="shared" si="9"/>
        <v>0</v>
      </c>
    </row>
    <row r="23" spans="1:25">
      <c r="A23" s="278">
        <v>19</v>
      </c>
      <c r="B23" s="268" t="s">
        <v>88</v>
      </c>
      <c r="C23" s="283"/>
      <c r="D23" s="312">
        <f>投入係数表!AG23</f>
        <v>1.0131284562455148E-4</v>
      </c>
      <c r="E23" s="302">
        <f t="shared" si="4"/>
        <v>1.0131284562455148E-2</v>
      </c>
      <c r="F23" s="312">
        <f>分析係数表!C26</f>
        <v>0.15308736674872969</v>
      </c>
      <c r="G23" s="302">
        <f t="shared" si="5"/>
        <v>1.5509716754483146E-3</v>
      </c>
      <c r="H23" s="302">
        <v>1.7805815825175968E-2</v>
      </c>
      <c r="I23" s="302">
        <f t="shared" si="6"/>
        <v>1.7805815825175968E-2</v>
      </c>
      <c r="J23" s="312">
        <f>分析係数表!G26</f>
        <v>0.20415569699579933</v>
      </c>
      <c r="K23" s="304">
        <f t="shared" si="7"/>
        <v>3.6351587403676334E-3</v>
      </c>
      <c r="L23" s="49"/>
      <c r="M23" s="50"/>
      <c r="N23" s="314">
        <f>分析係数表!I26</f>
        <v>8.8175548492147558E-3</v>
      </c>
      <c r="O23" s="306">
        <f t="shared" si="2"/>
        <v>0.15206138660776206</v>
      </c>
      <c r="P23" s="312">
        <f>分析係数表!C26</f>
        <v>0.15308736674872969</v>
      </c>
      <c r="Q23" s="306">
        <f t="shared" si="10"/>
        <v>2.3278677259942843E-2</v>
      </c>
      <c r="R23" s="306">
        <v>2.5561395295397599E-2</v>
      </c>
      <c r="S23" s="307">
        <f t="shared" si="3"/>
        <v>4.3367211120573568E-2</v>
      </c>
      <c r="T23" s="312">
        <f>分析係数表!F26</f>
        <v>0.33811565690794865</v>
      </c>
      <c r="U23" s="309">
        <f t="shared" si="8"/>
        <v>1.4663133076298428E-2</v>
      </c>
      <c r="V23" s="316">
        <f>分析係数表!D26</f>
        <v>3.3929737559631502E-2</v>
      </c>
      <c r="W23" s="297">
        <f t="shared" si="1"/>
        <v>0</v>
      </c>
      <c r="X23" s="312">
        <f>分析係数表!E26</f>
        <v>3.3531988342571602E-2</v>
      </c>
      <c r="Y23" s="298">
        <f t="shared" si="9"/>
        <v>0</v>
      </c>
    </row>
    <row r="24" spans="1:25">
      <c r="A24" s="278">
        <v>20</v>
      </c>
      <c r="B24" s="268" t="s">
        <v>89</v>
      </c>
      <c r="C24" s="283"/>
      <c r="D24" s="312">
        <f>投入係数表!AG24</f>
        <v>1.3133146655034452E-4</v>
      </c>
      <c r="E24" s="302">
        <f t="shared" si="4"/>
        <v>1.3133146655034452E-2</v>
      </c>
      <c r="F24" s="312">
        <f>分析係数表!C27</f>
        <v>0.18884998044104273</v>
      </c>
      <c r="G24" s="302">
        <f t="shared" si="5"/>
        <v>2.4801944889326021E-3</v>
      </c>
      <c r="H24" s="302">
        <v>6.8851290404717096E-3</v>
      </c>
      <c r="I24" s="302">
        <f t="shared" si="6"/>
        <v>6.8851290404717096E-3</v>
      </c>
      <c r="J24" s="312">
        <f>分析係数表!G27</f>
        <v>0.16481626532719168</v>
      </c>
      <c r="K24" s="304">
        <f t="shared" si="7"/>
        <v>1.134781254746338E-3</v>
      </c>
      <c r="L24" s="49"/>
      <c r="M24" s="50"/>
      <c r="N24" s="314">
        <f>分析係数表!I27</f>
        <v>2.2388024205688101E-2</v>
      </c>
      <c r="O24" s="306">
        <f t="shared" si="2"/>
        <v>0.38608821406177551</v>
      </c>
      <c r="P24" s="312">
        <f>分析係数表!C27</f>
        <v>0.18884998044104273</v>
      </c>
      <c r="Q24" s="306">
        <f t="shared" si="10"/>
        <v>7.2912751674083426E-2</v>
      </c>
      <c r="R24" s="306">
        <v>7.3549979705029939E-2</v>
      </c>
      <c r="S24" s="307">
        <f t="shared" si="3"/>
        <v>8.0435108745501652E-2</v>
      </c>
      <c r="T24" s="312">
        <f>分析係数表!F27</f>
        <v>0.29536956526946395</v>
      </c>
      <c r="U24" s="309">
        <f t="shared" si="8"/>
        <v>2.3758083102560879E-2</v>
      </c>
      <c r="V24" s="316">
        <f>分析係数表!D27</f>
        <v>2.042747265118797E-2</v>
      </c>
      <c r="W24" s="297">
        <f t="shared" si="1"/>
        <v>0</v>
      </c>
      <c r="X24" s="312">
        <f>分析係数表!E27</f>
        <v>2.035082172191522E-2</v>
      </c>
      <c r="Y24" s="298">
        <f t="shared" si="9"/>
        <v>0</v>
      </c>
    </row>
    <row r="25" spans="1:25">
      <c r="A25" s="278">
        <v>21</v>
      </c>
      <c r="B25" s="268" t="s">
        <v>90</v>
      </c>
      <c r="C25" s="283"/>
      <c r="D25" s="312">
        <f>投入係数表!AG25</f>
        <v>0</v>
      </c>
      <c r="E25" s="302">
        <f t="shared" si="4"/>
        <v>0</v>
      </c>
      <c r="F25" s="312">
        <f>分析係数表!C28</f>
        <v>0.2115566871254172</v>
      </c>
      <c r="G25" s="302">
        <f t="shared" si="5"/>
        <v>0</v>
      </c>
      <c r="H25" s="302">
        <v>6.7863714615706006E-2</v>
      </c>
      <c r="I25" s="302">
        <f t="shared" si="6"/>
        <v>6.7863714615706006E-2</v>
      </c>
      <c r="J25" s="312">
        <f>分析係数表!G28</f>
        <v>0.18177207604774032</v>
      </c>
      <c r="K25" s="304">
        <f t="shared" si="7"/>
        <v>1.2335728294008258E-2</v>
      </c>
      <c r="L25" s="49"/>
      <c r="M25" s="50"/>
      <c r="N25" s="314">
        <f>分析係数表!I28</f>
        <v>7.2231792840574596E-3</v>
      </c>
      <c r="O25" s="306">
        <f t="shared" si="2"/>
        <v>0.12456590023344782</v>
      </c>
      <c r="P25" s="312">
        <f>分析係数表!C28</f>
        <v>0.2115566871254172</v>
      </c>
      <c r="Q25" s="306">
        <f t="shared" si="10"/>
        <v>2.6352749182183454E-2</v>
      </c>
      <c r="R25" s="306">
        <v>3.4402095408524715E-2</v>
      </c>
      <c r="S25" s="307">
        <f t="shared" si="3"/>
        <v>0.10226581002423071</v>
      </c>
      <c r="T25" s="312">
        <f>分析係数表!F28</f>
        <v>0.29628808224417325</v>
      </c>
      <c r="U25" s="309">
        <f t="shared" si="8"/>
        <v>3.0300140731226267E-2</v>
      </c>
      <c r="V25" s="316">
        <f>分析係数表!D28</f>
        <v>3.0551159487848582E-2</v>
      </c>
      <c r="W25" s="297">
        <f t="shared" si="1"/>
        <v>0</v>
      </c>
      <c r="X25" s="312">
        <f>分析係数表!E28</f>
        <v>3.018459578819983E-2</v>
      </c>
      <c r="Y25" s="298">
        <f t="shared" si="9"/>
        <v>0</v>
      </c>
    </row>
    <row r="26" spans="1:25">
      <c r="A26" s="278">
        <v>22</v>
      </c>
      <c r="B26" s="268" t="s">
        <v>64</v>
      </c>
      <c r="C26" s="283"/>
      <c r="D26" s="312">
        <f>投入係数表!AG26</f>
        <v>1.6000863035351618E-2</v>
      </c>
      <c r="E26" s="302">
        <f t="shared" si="4"/>
        <v>1.6000863035351618</v>
      </c>
      <c r="F26" s="312">
        <f>分析係数表!C29</f>
        <v>0.4024048564090591</v>
      </c>
      <c r="G26" s="302">
        <f t="shared" si="5"/>
        <v>0.64388249921616891</v>
      </c>
      <c r="H26" s="302">
        <v>0.80171596380933841</v>
      </c>
      <c r="I26" s="302">
        <f t="shared" si="6"/>
        <v>0.80171596380933841</v>
      </c>
      <c r="J26" s="312">
        <f>分析係数表!G29</f>
        <v>0.28848634430593861</v>
      </c>
      <c r="K26" s="304">
        <f t="shared" si="7"/>
        <v>0.23128410757106821</v>
      </c>
      <c r="L26" s="49"/>
      <c r="M26" s="50"/>
      <c r="N26" s="314">
        <f>分析係数表!I29</f>
        <v>7.7130042947109994E-3</v>
      </c>
      <c r="O26" s="306">
        <f t="shared" si="2"/>
        <v>0.13301307993222478</v>
      </c>
      <c r="P26" s="312">
        <f>分析係数表!C29</f>
        <v>0.4024048564090591</v>
      </c>
      <c r="Q26" s="306">
        <f t="shared" si="10"/>
        <v>5.352510933065361E-2</v>
      </c>
      <c r="R26" s="306">
        <v>8.6950080666045967E-2</v>
      </c>
      <c r="S26" s="307">
        <f t="shared" si="3"/>
        <v>0.88866604447538433</v>
      </c>
      <c r="T26" s="312">
        <f>分析係数表!F29</f>
        <v>0.40202182464221792</v>
      </c>
      <c r="U26" s="309">
        <f t="shared" si="8"/>
        <v>0.35726314469757636</v>
      </c>
      <c r="V26" s="316">
        <f>分析係数表!D29</f>
        <v>7.9194780809421356E-2</v>
      </c>
      <c r="W26" s="297">
        <f t="shared" si="1"/>
        <v>0</v>
      </c>
      <c r="X26" s="312">
        <f>分析係数表!E29</f>
        <v>6.5944675090492746E-2</v>
      </c>
      <c r="Y26" s="298">
        <f t="shared" si="9"/>
        <v>0</v>
      </c>
    </row>
    <row r="27" spans="1:25">
      <c r="A27" s="278">
        <v>23</v>
      </c>
      <c r="B27" s="268" t="s">
        <v>91</v>
      </c>
      <c r="C27" s="283"/>
      <c r="D27" s="312">
        <f>投入係数表!AG27</f>
        <v>5.5515687074638486E-3</v>
      </c>
      <c r="E27" s="302">
        <f t="shared" si="4"/>
        <v>0.55515687074638487</v>
      </c>
      <c r="F27" s="312">
        <f>分析係数表!C30</f>
        <v>1</v>
      </c>
      <c r="G27" s="302">
        <f t="shared" si="5"/>
        <v>0.55515687074638487</v>
      </c>
      <c r="H27" s="302">
        <v>0.7715839753896806</v>
      </c>
      <c r="I27" s="302">
        <f t="shared" si="6"/>
        <v>0.7715839753896806</v>
      </c>
      <c r="J27" s="312">
        <f>分析係数表!G30</f>
        <v>0.33838967095036887</v>
      </c>
      <c r="K27" s="304">
        <f t="shared" si="7"/>
        <v>0.26109604754269156</v>
      </c>
      <c r="L27" s="49"/>
      <c r="M27" s="50"/>
      <c r="N27" s="314">
        <f>分析係数表!I30</f>
        <v>0</v>
      </c>
      <c r="O27" s="306">
        <f t="shared" si="2"/>
        <v>0</v>
      </c>
      <c r="P27" s="312">
        <f>分析係数表!C30</f>
        <v>1</v>
      </c>
      <c r="Q27" s="306">
        <f t="shared" si="10"/>
        <v>0</v>
      </c>
      <c r="R27" s="306">
        <v>0.12013108386645971</v>
      </c>
      <c r="S27" s="307">
        <f t="shared" si="3"/>
        <v>0.89171505925614025</v>
      </c>
      <c r="T27" s="312">
        <f>分析係数表!F30</f>
        <v>0.46362091424568164</v>
      </c>
      <c r="U27" s="309">
        <f t="shared" si="8"/>
        <v>0.41341775101897393</v>
      </c>
      <c r="V27" s="316">
        <f>分析係数表!D30</f>
        <v>7.3824536053885614E-2</v>
      </c>
      <c r="W27" s="297">
        <f t="shared" si="1"/>
        <v>0</v>
      </c>
      <c r="X27" s="312">
        <f>分析係数表!E30</f>
        <v>5.6949248710145881E-2</v>
      </c>
      <c r="Y27" s="298">
        <f t="shared" si="9"/>
        <v>0</v>
      </c>
    </row>
    <row r="28" spans="1:25">
      <c r="A28" s="278">
        <v>24</v>
      </c>
      <c r="B28" s="268" t="s">
        <v>92</v>
      </c>
      <c r="C28" s="283"/>
      <c r="D28" s="312">
        <f>投入係数表!AG28</f>
        <v>7.3085961135266721E-3</v>
      </c>
      <c r="E28" s="302">
        <f t="shared" si="4"/>
        <v>0.73085961135266719</v>
      </c>
      <c r="F28" s="312">
        <f>分析係数表!C31</f>
        <v>0.99932498158227889</v>
      </c>
      <c r="G28" s="302">
        <f t="shared" si="5"/>
        <v>0.73036626765423562</v>
      </c>
      <c r="H28" s="302">
        <v>1.2011555556136151</v>
      </c>
      <c r="I28" s="302">
        <f t="shared" si="6"/>
        <v>1.2011555556136151</v>
      </c>
      <c r="J28" s="312">
        <f>分析係数表!G31</f>
        <v>7.0262508387801376E-2</v>
      </c>
      <c r="K28" s="304">
        <f t="shared" si="7"/>
        <v>8.4396202301355847E-2</v>
      </c>
      <c r="L28" s="49"/>
      <c r="M28" s="50"/>
      <c r="N28" s="314">
        <f>分析係数表!I31</f>
        <v>3.314462019579964E-2</v>
      </c>
      <c r="O28" s="306">
        <f t="shared" si="2"/>
        <v>0.57158894860855491</v>
      </c>
      <c r="P28" s="312">
        <f>分析係数表!C31</f>
        <v>0.99932498158227889</v>
      </c>
      <c r="Q28" s="306">
        <f t="shared" si="10"/>
        <v>0.57120311554087833</v>
      </c>
      <c r="R28" s="306">
        <v>0.79079686102763114</v>
      </c>
      <c r="S28" s="307">
        <f t="shared" si="3"/>
        <v>1.9919524166412463</v>
      </c>
      <c r="T28" s="312">
        <f>分析係数表!F31</f>
        <v>0.39948542779773355</v>
      </c>
      <c r="U28" s="309">
        <f t="shared" si="8"/>
        <v>0.79575596331465748</v>
      </c>
      <c r="V28" s="316">
        <f>分析係数表!D31</f>
        <v>2.9145126840892164E-3</v>
      </c>
      <c r="W28" s="297">
        <f t="shared" si="1"/>
        <v>0</v>
      </c>
      <c r="X28" s="312">
        <f>分析係数表!E31</f>
        <v>2.9145126840892164E-3</v>
      </c>
      <c r="Y28" s="298">
        <f t="shared" si="9"/>
        <v>0</v>
      </c>
    </row>
    <row r="29" spans="1:25">
      <c r="A29" s="278">
        <v>25</v>
      </c>
      <c r="B29" s="268" t="s">
        <v>1</v>
      </c>
      <c r="C29" s="283"/>
      <c r="D29" s="312">
        <f>投入係数表!AG29</f>
        <v>2.5619016796356491E-3</v>
      </c>
      <c r="E29" s="302">
        <f t="shared" si="4"/>
        <v>0.25619016796356492</v>
      </c>
      <c r="F29" s="312">
        <f>分析係数表!C32</f>
        <v>0.9998360837770528</v>
      </c>
      <c r="G29" s="302">
        <f t="shared" si="5"/>
        <v>0.25614817423887615</v>
      </c>
      <c r="H29" s="302">
        <v>0.35315427761332274</v>
      </c>
      <c r="I29" s="302">
        <f t="shared" si="6"/>
        <v>0.35315427761332274</v>
      </c>
      <c r="J29" s="312">
        <f>分析係数表!G32</f>
        <v>0.11380414292785156</v>
      </c>
      <c r="K29" s="304">
        <f t="shared" si="7"/>
        <v>4.019041988508875E-2</v>
      </c>
      <c r="L29" s="49"/>
      <c r="M29" s="50"/>
      <c r="N29" s="314">
        <f>分析係数表!I32</f>
        <v>7.2296973654795713E-3</v>
      </c>
      <c r="O29" s="306">
        <f t="shared" si="2"/>
        <v>0.1246783065088856</v>
      </c>
      <c r="P29" s="312">
        <f>分析係数表!C32</f>
        <v>0.9998360837770528</v>
      </c>
      <c r="Q29" s="306">
        <f t="shared" si="10"/>
        <v>0.12465786971179921</v>
      </c>
      <c r="R29" s="306">
        <v>0.16834188205155032</v>
      </c>
      <c r="S29" s="307">
        <f t="shared" si="3"/>
        <v>0.52149615966487306</v>
      </c>
      <c r="T29" s="312">
        <f>分析係数表!F32</f>
        <v>0.44272670787830282</v>
      </c>
      <c r="U29" s="309">
        <f t="shared" si="8"/>
        <v>0.23088027793960703</v>
      </c>
      <c r="V29" s="316">
        <f>分析係数表!D32</f>
        <v>2.1120085933633119E-2</v>
      </c>
      <c r="W29" s="297">
        <f t="shared" si="1"/>
        <v>0</v>
      </c>
      <c r="X29" s="312">
        <f>分析係数表!E32</f>
        <v>2.1120085933633119E-2</v>
      </c>
      <c r="Y29" s="298">
        <f t="shared" si="9"/>
        <v>0</v>
      </c>
    </row>
    <row r="30" spans="1:25">
      <c r="A30" s="278">
        <v>26</v>
      </c>
      <c r="B30" s="268" t="s">
        <v>2</v>
      </c>
      <c r="C30" s="283"/>
      <c r="D30" s="312">
        <f>投入係数表!AG30</f>
        <v>7.5468689171251544E-3</v>
      </c>
      <c r="E30" s="302">
        <f t="shared" si="4"/>
        <v>0.75468689171251546</v>
      </c>
      <c r="F30" s="312">
        <f>分析係数表!C33</f>
        <v>0.99108509199615646</v>
      </c>
      <c r="G30" s="302">
        <f t="shared" si="5"/>
        <v>0.74795892750119175</v>
      </c>
      <c r="H30" s="302">
        <v>0.91384359903359158</v>
      </c>
      <c r="I30" s="302">
        <f t="shared" si="6"/>
        <v>0.91384359903359158</v>
      </c>
      <c r="J30" s="312">
        <f>分析係数表!G33</f>
        <v>0.4529749017181946</v>
      </c>
      <c r="K30" s="304">
        <f t="shared" si="7"/>
        <v>0.41394821445804236</v>
      </c>
      <c r="L30" s="49"/>
      <c r="M30" s="50"/>
      <c r="N30" s="314">
        <f>分析係数表!I33</f>
        <v>7.7168799106917146E-4</v>
      </c>
      <c r="O30" s="306">
        <f t="shared" si="2"/>
        <v>1.3307991609599858E-2</v>
      </c>
      <c r="P30" s="312">
        <f>分析係数表!C33</f>
        <v>0.99108509199615646</v>
      </c>
      <c r="Q30" s="306">
        <f t="shared" si="10"/>
        <v>1.3189352088684355E-2</v>
      </c>
      <c r="R30" s="306">
        <v>8.0250589817382062E-2</v>
      </c>
      <c r="S30" s="307">
        <f t="shared" si="3"/>
        <v>0.99409418885097367</v>
      </c>
      <c r="T30" s="312">
        <f>分析係数表!F33</f>
        <v>0.63278689994307047</v>
      </c>
      <c r="U30" s="309">
        <f t="shared" si="8"/>
        <v>0.62904978001442891</v>
      </c>
      <c r="V30" s="316">
        <f>分析係数表!D33</f>
        <v>8.7702783269007503E-2</v>
      </c>
      <c r="W30" s="297">
        <f t="shared" si="1"/>
        <v>0</v>
      </c>
      <c r="X30" s="312">
        <f>分析係数表!E33</f>
        <v>8.4336323251883824E-2</v>
      </c>
      <c r="Y30" s="298">
        <f t="shared" si="9"/>
        <v>0</v>
      </c>
    </row>
    <row r="31" spans="1:25">
      <c r="A31" s="278">
        <v>27</v>
      </c>
      <c r="B31" s="268" t="s">
        <v>65</v>
      </c>
      <c r="C31" s="283"/>
      <c r="D31" s="312">
        <f>投入係数表!AG31</f>
        <v>8.8489265997814277E-3</v>
      </c>
      <c r="E31" s="302">
        <f t="shared" si="4"/>
        <v>0.88489265997814281</v>
      </c>
      <c r="F31" s="312">
        <f>分析係数表!C34</f>
        <v>0.24606089914510665</v>
      </c>
      <c r="G31" s="302">
        <f t="shared" si="5"/>
        <v>0.21773748356112696</v>
      </c>
      <c r="H31" s="302">
        <v>0.39208392263567537</v>
      </c>
      <c r="I31" s="302">
        <f t="shared" si="6"/>
        <v>0.39208392263567537</v>
      </c>
      <c r="J31" s="312">
        <f>分析係数表!G34</f>
        <v>0.43749758717185111</v>
      </c>
      <c r="K31" s="304">
        <f t="shared" si="7"/>
        <v>0.17153577012198271</v>
      </c>
      <c r="L31" s="49"/>
      <c r="M31" s="50"/>
      <c r="N31" s="314">
        <f>分析係数表!I34</f>
        <v>0.137069350800852</v>
      </c>
      <c r="O31" s="306">
        <f t="shared" si="2"/>
        <v>2.3638021992071279</v>
      </c>
      <c r="P31" s="312">
        <f>分析係数表!C34</f>
        <v>0.24606089914510665</v>
      </c>
      <c r="Q31" s="306">
        <f t="shared" si="10"/>
        <v>0.58163929453808638</v>
      </c>
      <c r="R31" s="306">
        <v>0.64703069306218763</v>
      </c>
      <c r="S31" s="307">
        <f t="shared" si="3"/>
        <v>1.039114615697863</v>
      </c>
      <c r="T31" s="312">
        <f>分析係数表!F34</f>
        <v>0.68044247766447119</v>
      </c>
      <c r="U31" s="309">
        <f t="shared" si="8"/>
        <v>0.70705772368281872</v>
      </c>
      <c r="V31" s="316">
        <f>分析係数表!D34</f>
        <v>0.15389009392691583</v>
      </c>
      <c r="W31" s="297">
        <f t="shared" si="1"/>
        <v>0</v>
      </c>
      <c r="X31" s="312">
        <f>分析係数表!E34</f>
        <v>0.1433320704064108</v>
      </c>
      <c r="Y31" s="298">
        <f t="shared" si="9"/>
        <v>0</v>
      </c>
    </row>
    <row r="32" spans="1:25">
      <c r="A32" s="278">
        <v>28</v>
      </c>
      <c r="B32" s="268" t="s">
        <v>66</v>
      </c>
      <c r="C32" s="283"/>
      <c r="D32" s="312">
        <f>投入係数表!AG32</f>
        <v>6.9849578566704663E-3</v>
      </c>
      <c r="E32" s="302">
        <f t="shared" si="4"/>
        <v>0.69849578566704662</v>
      </c>
      <c r="F32" s="312">
        <f>分析係数表!C35</f>
        <v>0.75377646979277246</v>
      </c>
      <c r="G32" s="302">
        <f t="shared" si="5"/>
        <v>0.52650968748523541</v>
      </c>
      <c r="H32" s="302">
        <v>1.0759871045623</v>
      </c>
      <c r="I32" s="302">
        <f t="shared" si="6"/>
        <v>1.0759871045623</v>
      </c>
      <c r="J32" s="312">
        <f>分析係数表!G35</f>
        <v>0.30282397072447498</v>
      </c>
      <c r="K32" s="304">
        <f t="shared" si="7"/>
        <v>0.32583468745188654</v>
      </c>
      <c r="L32" s="49"/>
      <c r="M32" s="50"/>
      <c r="N32" s="314">
        <f>分析係数表!I35</f>
        <v>5.7629969222324183E-2</v>
      </c>
      <c r="O32" s="306">
        <f t="shared" si="2"/>
        <v>0.99384616029801942</v>
      </c>
      <c r="P32" s="312">
        <f>分析係数表!C35</f>
        <v>0.75377646979277246</v>
      </c>
      <c r="Q32" s="306">
        <f t="shared" si="10"/>
        <v>0.74913785022654289</v>
      </c>
      <c r="R32" s="306">
        <v>1.1619121389676805</v>
      </c>
      <c r="S32" s="307">
        <f t="shared" si="3"/>
        <v>2.2378992435299807</v>
      </c>
      <c r="T32" s="312">
        <f>分析係数表!F35</f>
        <v>0.60548890850388704</v>
      </c>
      <c r="U32" s="309">
        <f t="shared" si="8"/>
        <v>1.3550231703066424</v>
      </c>
      <c r="V32" s="316">
        <f>分析係数表!D35</f>
        <v>4.0363234612300396E-2</v>
      </c>
      <c r="W32" s="297">
        <f t="shared" si="1"/>
        <v>0</v>
      </c>
      <c r="X32" s="312">
        <f>分析係数表!E35</f>
        <v>3.9154079363329694E-2</v>
      </c>
      <c r="Y32" s="298">
        <f t="shared" si="9"/>
        <v>0</v>
      </c>
    </row>
    <row r="33" spans="1:25">
      <c r="A33" s="278">
        <v>29</v>
      </c>
      <c r="B33" s="268" t="s">
        <v>93</v>
      </c>
      <c r="C33" s="283"/>
      <c r="D33" s="312">
        <f>投入係数表!AG33</f>
        <v>2.2853551343567806E-2</v>
      </c>
      <c r="E33" s="302">
        <f t="shared" si="4"/>
        <v>2.2853551343567804</v>
      </c>
      <c r="F33" s="312">
        <f>分析係数表!C36</f>
        <v>0.99118010215945485</v>
      </c>
      <c r="G33" s="302">
        <f t="shared" si="5"/>
        <v>2.265198535542388</v>
      </c>
      <c r="H33" s="302">
        <v>2.9432551363981942</v>
      </c>
      <c r="I33" s="302">
        <f t="shared" si="6"/>
        <v>2.9432551363981942</v>
      </c>
      <c r="J33" s="312">
        <f>分析係数表!G36</f>
        <v>5.8650173764370726E-2</v>
      </c>
      <c r="K33" s="304">
        <f t="shared" si="7"/>
        <v>0.17262242518263077</v>
      </c>
      <c r="L33" s="49"/>
      <c r="M33" s="50"/>
      <c r="N33" s="314">
        <f>分析係数表!I36</f>
        <v>0.2375179181177472</v>
      </c>
      <c r="O33" s="306">
        <f t="shared" si="2"/>
        <v>4.0960679679117549</v>
      </c>
      <c r="P33" s="312">
        <f>分析係数表!C36</f>
        <v>0.99118010215945485</v>
      </c>
      <c r="Q33" s="306">
        <f t="shared" si="10"/>
        <v>4.0599410668868439</v>
      </c>
      <c r="R33" s="306">
        <v>4.4388350065534219</v>
      </c>
      <c r="S33" s="307">
        <f t="shared" si="3"/>
        <v>7.3820901429516166</v>
      </c>
      <c r="T33" s="312">
        <f>分析係数表!F36</f>
        <v>0.81306518983088305</v>
      </c>
      <c r="U33" s="309">
        <f t="shared" si="8"/>
        <v>6.0021205234276467</v>
      </c>
      <c r="V33" s="316">
        <f>分析係数表!D36</f>
        <v>1.5774342104513773E-2</v>
      </c>
      <c r="W33" s="297">
        <f t="shared" si="1"/>
        <v>0</v>
      </c>
      <c r="X33" s="312">
        <f>分析係数表!E36</f>
        <v>1.3229670821596217E-2</v>
      </c>
      <c r="Y33" s="298">
        <f t="shared" si="9"/>
        <v>0</v>
      </c>
    </row>
    <row r="34" spans="1:25">
      <c r="A34" s="278">
        <v>30</v>
      </c>
      <c r="B34" s="268" t="s">
        <v>94</v>
      </c>
      <c r="C34" s="283"/>
      <c r="D34" s="312">
        <f>投入係数表!AG34</f>
        <v>1.5655648894704995E-2</v>
      </c>
      <c r="E34" s="302">
        <f t="shared" si="4"/>
        <v>1.5655648894704994</v>
      </c>
      <c r="F34" s="312">
        <f>分析係数表!C37</f>
        <v>0.58105140483022077</v>
      </c>
      <c r="G34" s="302">
        <f t="shared" si="5"/>
        <v>0.90967367837970303</v>
      </c>
      <c r="H34" s="302">
        <v>1.3669768520372145</v>
      </c>
      <c r="I34" s="302">
        <f t="shared" si="6"/>
        <v>1.3669768520372145</v>
      </c>
      <c r="J34" s="312">
        <f>分析係数表!G37</f>
        <v>0.40235165952905672</v>
      </c>
      <c r="K34" s="304">
        <f t="shared" si="7"/>
        <v>0.55000540495497907</v>
      </c>
      <c r="L34" s="49"/>
      <c r="M34" s="50"/>
      <c r="N34" s="314">
        <f>分析係数表!I37</f>
        <v>4.2719417558337268E-2</v>
      </c>
      <c r="O34" s="306">
        <f t="shared" si="2"/>
        <v>0.73670921021548719</v>
      </c>
      <c r="P34" s="312">
        <f>分析係数表!C37</f>
        <v>0.58105140483022077</v>
      </c>
      <c r="Q34" s="306">
        <f t="shared" si="10"/>
        <v>0.42806592154707124</v>
      </c>
      <c r="R34" s="306">
        <v>0.57804239456629447</v>
      </c>
      <c r="S34" s="307">
        <f t="shared" si="3"/>
        <v>1.945019246603509</v>
      </c>
      <c r="T34" s="312">
        <f>分析係数表!F37</f>
        <v>0.63403708963374472</v>
      </c>
      <c r="U34" s="309">
        <f t="shared" si="8"/>
        <v>1.2332143423981077</v>
      </c>
      <c r="V34" s="316">
        <f>分析係数表!D37</f>
        <v>7.9200513574427991E-2</v>
      </c>
      <c r="W34" s="297">
        <f t="shared" si="1"/>
        <v>0</v>
      </c>
      <c r="X34" s="312">
        <f>分析係数表!E37</f>
        <v>7.3600662533244779E-2</v>
      </c>
      <c r="Y34" s="298">
        <f t="shared" si="9"/>
        <v>0</v>
      </c>
    </row>
    <row r="35" spans="1:25">
      <c r="A35" s="278">
        <v>31</v>
      </c>
      <c r="B35" s="268" t="s">
        <v>95</v>
      </c>
      <c r="C35" s="282">
        <f>'データ入力（最終需要額等）'!C36</f>
        <v>100</v>
      </c>
      <c r="D35" s="312">
        <f>投入係数表!AG35</f>
        <v>0.19755911088597145</v>
      </c>
      <c r="E35" s="302">
        <f t="shared" si="4"/>
        <v>19.755911088597145</v>
      </c>
      <c r="F35" s="312">
        <f>分析係数表!C38</f>
        <v>0.47456671407271833</v>
      </c>
      <c r="G35" s="302">
        <f t="shared" si="5"/>
        <v>9.3754978088283263</v>
      </c>
      <c r="H35" s="302">
        <v>10.744118605862919</v>
      </c>
      <c r="I35" s="302">
        <f t="shared" si="6"/>
        <v>110.74411860586292</v>
      </c>
      <c r="J35" s="312">
        <f>分析係数表!G38</f>
        <v>0.18003386475673192</v>
      </c>
      <c r="K35" s="304">
        <f t="shared" si="7"/>
        <v>19.937691671691404</v>
      </c>
      <c r="L35" s="49"/>
      <c r="M35" s="50"/>
      <c r="N35" s="314">
        <f>分析係数表!I38</f>
        <v>5.150358926080905E-2</v>
      </c>
      <c r="O35" s="306">
        <f t="shared" si="2"/>
        <v>0.88819489441256116</v>
      </c>
      <c r="P35" s="312">
        <f>分析係数表!C38</f>
        <v>0.47456671407271833</v>
      </c>
      <c r="Q35" s="306">
        <f t="shared" si="10"/>
        <v>0.42150773249753415</v>
      </c>
      <c r="R35" s="306">
        <v>0.58894520056244692</v>
      </c>
      <c r="S35" s="307">
        <f t="shared" si="3"/>
        <v>111.33306380642537</v>
      </c>
      <c r="T35" s="312">
        <f>分析係数表!F38</f>
        <v>0.4997199825516766</v>
      </c>
      <c r="U35" s="309">
        <f t="shared" si="8"/>
        <v>55.635356702771581</v>
      </c>
      <c r="V35" s="316">
        <f>分析係数表!D38</f>
        <v>3.5590827435143364E-2</v>
      </c>
      <c r="W35" s="297">
        <f t="shared" si="1"/>
        <v>4</v>
      </c>
      <c r="X35" s="312">
        <f>分析係数表!E38</f>
        <v>3.1059891839156476E-2</v>
      </c>
      <c r="Y35" s="298">
        <f t="shared" si="9"/>
        <v>3</v>
      </c>
    </row>
    <row r="36" spans="1:25">
      <c r="A36" s="278">
        <v>32</v>
      </c>
      <c r="B36" s="268" t="s">
        <v>67</v>
      </c>
      <c r="C36" s="283"/>
      <c r="D36" s="312">
        <f>投入係数表!AG36</f>
        <v>0</v>
      </c>
      <c r="E36" s="302">
        <f t="shared" si="4"/>
        <v>0</v>
      </c>
      <c r="F36" s="312">
        <f>分析係数表!C39</f>
        <v>1</v>
      </c>
      <c r="G36" s="302">
        <f t="shared" si="5"/>
        <v>0</v>
      </c>
      <c r="H36" s="302">
        <v>4.3204655793430115E-2</v>
      </c>
      <c r="I36" s="302">
        <f t="shared" si="6"/>
        <v>4.3204655793430115E-2</v>
      </c>
      <c r="J36" s="312">
        <f>分析係数表!G39</f>
        <v>0.33345520667958617</v>
      </c>
      <c r="K36" s="304">
        <f t="shared" si="7"/>
        <v>1.4406817427118619E-2</v>
      </c>
      <c r="L36" s="49"/>
      <c r="M36" s="50"/>
      <c r="N36" s="314">
        <f>分析係数表!I39</f>
        <v>5.0851604954235139E-3</v>
      </c>
      <c r="O36" s="306">
        <f t="shared" si="2"/>
        <v>8.7695122886133889E-2</v>
      </c>
      <c r="P36" s="312">
        <f>分析係数表!C39</f>
        <v>1</v>
      </c>
      <c r="Q36" s="306">
        <f t="shared" si="10"/>
        <v>8.7695122886133889E-2</v>
      </c>
      <c r="R36" s="306">
        <v>9.1666350860075338E-2</v>
      </c>
      <c r="S36" s="307">
        <f t="shared" si="3"/>
        <v>0.13487100665350546</v>
      </c>
      <c r="T36" s="312">
        <f>分析係数表!F39</f>
        <v>0.70859596344355691</v>
      </c>
      <c r="U36" s="309">
        <f t="shared" si="8"/>
        <v>9.5569050900243077E-2</v>
      </c>
      <c r="V36" s="316">
        <f>分析係数表!D39</f>
        <v>4.8027598057070089E-2</v>
      </c>
      <c r="W36" s="297">
        <f t="shared" si="1"/>
        <v>0</v>
      </c>
      <c r="X36" s="312">
        <f>分析係数表!E39</f>
        <v>4.8027598057070089E-2</v>
      </c>
      <c r="Y36" s="298">
        <f t="shared" si="9"/>
        <v>0</v>
      </c>
    </row>
    <row r="37" spans="1:25">
      <c r="A37" s="278">
        <v>33</v>
      </c>
      <c r="B37" s="268" t="s">
        <v>96</v>
      </c>
      <c r="C37" s="283"/>
      <c r="D37" s="312">
        <f>投入係数表!AG37</f>
        <v>1.0167869756708458E-2</v>
      </c>
      <c r="E37" s="302">
        <f t="shared" si="4"/>
        <v>1.0167869756708459</v>
      </c>
      <c r="F37" s="312">
        <f>分析係数表!C40</f>
        <v>0.78927678494152065</v>
      </c>
      <c r="G37" s="302">
        <f t="shared" si="5"/>
        <v>0.80252635512789738</v>
      </c>
      <c r="H37" s="302">
        <v>0.90773414433638844</v>
      </c>
      <c r="I37" s="302">
        <f t="shared" si="6"/>
        <v>0.90773414433638844</v>
      </c>
      <c r="J37" s="312">
        <f>分析係数表!G40</f>
        <v>0.52314226927728547</v>
      </c>
      <c r="K37" s="304">
        <f t="shared" si="7"/>
        <v>0.47487410016861326</v>
      </c>
      <c r="L37" s="49"/>
      <c r="M37" s="50"/>
      <c r="N37" s="314">
        <f>分析係数表!I40</f>
        <v>3.428475595158087E-2</v>
      </c>
      <c r="O37" s="306">
        <f t="shared" si="2"/>
        <v>0.59125093278783358</v>
      </c>
      <c r="P37" s="312">
        <f>分析係数表!C40</f>
        <v>0.78927678494152065</v>
      </c>
      <c r="Q37" s="306">
        <f t="shared" si="10"/>
        <v>0.4666606353244564</v>
      </c>
      <c r="R37" s="306">
        <v>0.4763257101217373</v>
      </c>
      <c r="S37" s="307">
        <f t="shared" si="3"/>
        <v>1.3840598544581257</v>
      </c>
      <c r="T37" s="312">
        <f>分析係数表!F40</f>
        <v>0.70623799726049996</v>
      </c>
      <c r="U37" s="309">
        <f t="shared" si="8"/>
        <v>0.97747565970116579</v>
      </c>
      <c r="V37" s="316">
        <f>分析係数表!D40</f>
        <v>9.0697433955161888E-2</v>
      </c>
      <c r="W37" s="297">
        <f t="shared" si="1"/>
        <v>0</v>
      </c>
      <c r="X37" s="312">
        <f>分析係数表!E40</f>
        <v>9.0562666353757981E-2</v>
      </c>
      <c r="Y37" s="298">
        <f t="shared" si="9"/>
        <v>0</v>
      </c>
    </row>
    <row r="38" spans="1:25">
      <c r="A38" s="278">
        <v>34</v>
      </c>
      <c r="B38" s="268" t="s">
        <v>97</v>
      </c>
      <c r="C38" s="283"/>
      <c r="D38" s="312">
        <f>投入係数表!AG38</f>
        <v>3.9868480917068869E-4</v>
      </c>
      <c r="E38" s="302">
        <f t="shared" si="4"/>
        <v>3.986848091706887E-2</v>
      </c>
      <c r="F38" s="312">
        <f>分析係数表!C41</f>
        <v>0.99594790611943085</v>
      </c>
      <c r="G38" s="302">
        <f t="shared" si="5"/>
        <v>3.9706930089517228E-2</v>
      </c>
      <c r="H38" s="302">
        <v>4.7081921518374481E-2</v>
      </c>
      <c r="I38" s="302">
        <f t="shared" si="6"/>
        <v>4.7081921518374481E-2</v>
      </c>
      <c r="J38" s="312">
        <f>分析係数表!G41</f>
        <v>0.50896339569449323</v>
      </c>
      <c r="K38" s="304">
        <f t="shared" si="7"/>
        <v>2.3962974651813507E-2</v>
      </c>
      <c r="L38" s="49"/>
      <c r="M38" s="50"/>
      <c r="N38" s="314">
        <f>分析係数表!I41</f>
        <v>5.504775199299148E-2</v>
      </c>
      <c r="O38" s="306">
        <f t="shared" si="2"/>
        <v>0.94931504717999293</v>
      </c>
      <c r="P38" s="312">
        <f>分析係数表!C41</f>
        <v>0.99594790611943085</v>
      </c>
      <c r="Q38" s="306">
        <f t="shared" si="10"/>
        <v>0.94546833348658266</v>
      </c>
      <c r="R38" s="306">
        <v>0.96094594236230813</v>
      </c>
      <c r="S38" s="307">
        <f t="shared" si="3"/>
        <v>1.0080278638806826</v>
      </c>
      <c r="T38" s="312">
        <f>分析係数表!F41</f>
        <v>0.58132099287543681</v>
      </c>
      <c r="U38" s="309">
        <f t="shared" si="8"/>
        <v>0.58598775867722408</v>
      </c>
      <c r="V38" s="316">
        <f>分析係数表!D41</f>
        <v>0.12149342216939719</v>
      </c>
      <c r="W38" s="297">
        <f t="shared" si="1"/>
        <v>0</v>
      </c>
      <c r="X38" s="312">
        <f>分析係数表!E41</f>
        <v>0.11755967401821014</v>
      </c>
      <c r="Y38" s="298">
        <f t="shared" si="9"/>
        <v>0</v>
      </c>
    </row>
    <row r="39" spans="1:25">
      <c r="A39" s="278">
        <v>35</v>
      </c>
      <c r="B39" s="268" t="s">
        <v>3</v>
      </c>
      <c r="C39" s="283"/>
      <c r="D39" s="312">
        <f>投入係数表!AG39</f>
        <v>1.1163174656779284E-3</v>
      </c>
      <c r="E39" s="302">
        <f>$C$35*D39</f>
        <v>0.11163174656779284</v>
      </c>
      <c r="F39" s="312">
        <f>分析係数表!C42</f>
        <v>0.9655414908579466</v>
      </c>
      <c r="G39" s="302">
        <f>E39*F39</f>
        <v>0.10778508300814317</v>
      </c>
      <c r="H39" s="302">
        <v>0.16268226069431985</v>
      </c>
      <c r="I39" s="302">
        <f>C39+H39</f>
        <v>0.16268226069431985</v>
      </c>
      <c r="J39" s="312">
        <f>分析係数表!G42</f>
        <v>0.53299358903562055</v>
      </c>
      <c r="K39" s="304">
        <f>I39*J39</f>
        <v>8.6708601999893997E-2</v>
      </c>
      <c r="L39" s="49"/>
      <c r="M39" s="50"/>
      <c r="N39" s="314">
        <f>分析係数表!I42</f>
        <v>1.3420289237220641E-2</v>
      </c>
      <c r="O39" s="306">
        <f t="shared" si="2"/>
        <v>0.23143692610777811</v>
      </c>
      <c r="P39" s="312">
        <f>分析係数表!C42</f>
        <v>0.9655414908579466</v>
      </c>
      <c r="Q39" s="306">
        <f>O39*P39</f>
        <v>0.22346195467368449</v>
      </c>
      <c r="R39" s="306">
        <v>0.24014411041140882</v>
      </c>
      <c r="S39" s="307">
        <f>I39+R39</f>
        <v>0.40282637110572866</v>
      </c>
      <c r="T39" s="312">
        <f>分析係数表!F42</f>
        <v>0.58706867988829459</v>
      </c>
      <c r="U39" s="309">
        <f>S39*T39</f>
        <v>0.23648674590923238</v>
      </c>
      <c r="V39" s="316">
        <f>分析係数表!D42</f>
        <v>0.12536880137580664</v>
      </c>
      <c r="W39" s="297">
        <f>ROUND(S39*V39,0)</f>
        <v>0</v>
      </c>
      <c r="X39" s="312">
        <f>分析係数表!E42</f>
        <v>0.11770088827882173</v>
      </c>
      <c r="Y39" s="298">
        <f>ROUND(S39*X39,0)</f>
        <v>0</v>
      </c>
    </row>
    <row r="40" spans="1:25">
      <c r="A40" s="278">
        <v>36</v>
      </c>
      <c r="B40" s="268" t="s">
        <v>98</v>
      </c>
      <c r="C40" s="283"/>
      <c r="D40" s="312">
        <f>投入係数表!AG40</f>
        <v>0.16163245012922078</v>
      </c>
      <c r="E40" s="302">
        <f>$C$35*D40</f>
        <v>16.163245012922079</v>
      </c>
      <c r="F40" s="312">
        <f>分析係数表!C43</f>
        <v>0.68354347123018677</v>
      </c>
      <c r="G40" s="302">
        <f>E40*F40</f>
        <v>11.048280602476764</v>
      </c>
      <c r="H40" s="302">
        <v>14.451680751099156</v>
      </c>
      <c r="I40" s="302">
        <f>C40+H40</f>
        <v>14.451680751099156</v>
      </c>
      <c r="J40" s="312">
        <f>分析係数表!G43</f>
        <v>0.37257380440005849</v>
      </c>
      <c r="K40" s="304">
        <f>I40*J40</f>
        <v>5.3843176774121071</v>
      </c>
      <c r="L40" s="49"/>
      <c r="M40" s="50"/>
      <c r="N40" s="314">
        <f>分析係数表!I43</f>
        <v>1.4147055315786071E-2</v>
      </c>
      <c r="O40" s="306">
        <f t="shared" si="2"/>
        <v>0.24397022581909059</v>
      </c>
      <c r="P40" s="312">
        <f>分析係数表!C43</f>
        <v>0.68354347123018677</v>
      </c>
      <c r="Q40" s="306">
        <f>O40*P40</f>
        <v>0.16676425503319373</v>
      </c>
      <c r="R40" s="306">
        <v>0.78870135245208917</v>
      </c>
      <c r="S40" s="307">
        <f>I40+R40</f>
        <v>15.240382103551244</v>
      </c>
      <c r="T40" s="312">
        <f>分析係数表!F43</f>
        <v>0.62240825035949521</v>
      </c>
      <c r="U40" s="309">
        <f>S40*T40</f>
        <v>9.4857395598814929</v>
      </c>
      <c r="V40" s="316">
        <f>分析係数表!D43</f>
        <v>0.13048156468325811</v>
      </c>
      <c r="W40" s="297">
        <f>ROUND(S40*V40,0)</f>
        <v>2</v>
      </c>
      <c r="X40" s="312">
        <f>分析係数表!E43</f>
        <v>0.11291103502841897</v>
      </c>
      <c r="Y40" s="298">
        <f>ROUND(S40*X40,0)</f>
        <v>2</v>
      </c>
    </row>
    <row r="41" spans="1:25">
      <c r="A41" s="278">
        <v>37</v>
      </c>
      <c r="B41" s="268" t="s">
        <v>99</v>
      </c>
      <c r="C41" s="283"/>
      <c r="D41" s="312">
        <f>投入係数表!AG41</f>
        <v>5.7335565968264692E-3</v>
      </c>
      <c r="E41" s="302">
        <f>$C$35*D41</f>
        <v>0.5733556596826469</v>
      </c>
      <c r="F41" s="312">
        <f>分析係数表!C44</f>
        <v>0.55987382763194615</v>
      </c>
      <c r="G41" s="302">
        <f>E41*F41</f>
        <v>0.32100682778096301</v>
      </c>
      <c r="H41" s="302">
        <v>0.38132570396115167</v>
      </c>
      <c r="I41" s="302">
        <f>C41+H41</f>
        <v>0.38132570396115167</v>
      </c>
      <c r="J41" s="312">
        <f>分析係数表!G44</f>
        <v>0.32381925449611038</v>
      </c>
      <c r="K41" s="304">
        <f>I41*J41</f>
        <v>0.12348060517690462</v>
      </c>
      <c r="L41" s="49"/>
      <c r="M41" s="50"/>
      <c r="N41" s="314">
        <f>分析係数表!I44</f>
        <v>0.11509284654657072</v>
      </c>
      <c r="O41" s="306">
        <f t="shared" si="2"/>
        <v>1.9848107705351539</v>
      </c>
      <c r="P41" s="312">
        <f>分析係数表!C44</f>
        <v>0.55987382763194615</v>
      </c>
      <c r="Q41" s="306">
        <f>O41*P41</f>
        <v>1.1112436032246289</v>
      </c>
      <c r="R41" s="306">
        <v>1.1411257922836733</v>
      </c>
      <c r="S41" s="307">
        <f>I41+R41</f>
        <v>1.522451496244825</v>
      </c>
      <c r="T41" s="312">
        <f>分析係数表!F44</f>
        <v>0.5344179716450459</v>
      </c>
      <c r="U41" s="309">
        <f>S41*T41</f>
        <v>0.81362544055112462</v>
      </c>
      <c r="V41" s="316">
        <f>分析係数表!D44</f>
        <v>0.19836337849438287</v>
      </c>
      <c r="W41" s="297">
        <f>ROUND(S41*V41,0)</f>
        <v>0</v>
      </c>
      <c r="X41" s="312">
        <f>分析係数表!E44</f>
        <v>0.16230318686650563</v>
      </c>
      <c r="Y41" s="298">
        <f>ROUND(S41*X41,0)</f>
        <v>0</v>
      </c>
    </row>
    <row r="42" spans="1:25">
      <c r="A42" s="278">
        <v>38</v>
      </c>
      <c r="B42" s="268" t="s">
        <v>4</v>
      </c>
      <c r="C42" s="283"/>
      <c r="D42" s="312">
        <f>投入係数表!AG42</f>
        <v>2.0243807486831676E-3</v>
      </c>
      <c r="E42" s="302">
        <f>$C$35*D42</f>
        <v>0.20243807486831678</v>
      </c>
      <c r="F42" s="312">
        <f>分析係数表!C45</f>
        <v>1</v>
      </c>
      <c r="G42" s="302">
        <f>E42*F42</f>
        <v>0.20243807486831678</v>
      </c>
      <c r="H42" s="302">
        <v>0.26572685500220267</v>
      </c>
      <c r="I42" s="302">
        <f>C42+H42</f>
        <v>0.26572685500220267</v>
      </c>
      <c r="J42" s="312">
        <f>分析係数表!G45</f>
        <v>0</v>
      </c>
      <c r="K42" s="304">
        <f>I42*J42</f>
        <v>0</v>
      </c>
      <c r="L42" s="49"/>
      <c r="M42" s="50"/>
      <c r="N42" s="314">
        <f>分析係数表!I45</f>
        <v>0</v>
      </c>
      <c r="O42" s="306">
        <f t="shared" si="2"/>
        <v>0</v>
      </c>
      <c r="P42" s="312">
        <f>分析係数表!C45</f>
        <v>1</v>
      </c>
      <c r="Q42" s="306">
        <f>O42*P42</f>
        <v>0</v>
      </c>
      <c r="R42" s="306">
        <v>1.9481735163512488E-2</v>
      </c>
      <c r="S42" s="307">
        <f>I42+R42</f>
        <v>0.28520859016571515</v>
      </c>
      <c r="T42" s="312">
        <f>分析係数表!F45</f>
        <v>0</v>
      </c>
      <c r="U42" s="309">
        <f>S42*T42</f>
        <v>0</v>
      </c>
      <c r="V42" s="316">
        <f>分析係数表!D45</f>
        <v>0</v>
      </c>
      <c r="W42" s="297">
        <f>ROUND(S42*V42,0)</f>
        <v>0</v>
      </c>
      <c r="X42" s="312">
        <f>分析係数表!E45</f>
        <v>0</v>
      </c>
      <c r="Y42" s="298">
        <f>ROUND(S42*X42,0)</f>
        <v>0</v>
      </c>
    </row>
    <row r="43" spans="1:25">
      <c r="A43" s="278">
        <v>39</v>
      </c>
      <c r="B43" s="268" t="s">
        <v>5</v>
      </c>
      <c r="C43" s="283"/>
      <c r="D43" s="312">
        <f>投入係数表!AG43</f>
        <v>4.9821529917777121E-3</v>
      </c>
      <c r="E43" s="302">
        <f>$C$35*D43</f>
        <v>0.49821529917777119</v>
      </c>
      <c r="F43" s="312">
        <f>分析係数表!C46</f>
        <v>0.63561708735819755</v>
      </c>
      <c r="G43" s="302">
        <f>E43*F43</f>
        <v>0.31667415734066789</v>
      </c>
      <c r="H43" s="302">
        <v>0.42567717247899856</v>
      </c>
      <c r="I43" s="302">
        <f>C43+H43</f>
        <v>0.42567717247899856</v>
      </c>
      <c r="J43" s="312">
        <f>分析係数表!G46</f>
        <v>7.4261727822867345E-3</v>
      </c>
      <c r="K43" s="304">
        <f>I43*J43</f>
        <v>3.1611522323043151E-3</v>
      </c>
      <c r="L43" s="49"/>
      <c r="M43" s="50"/>
      <c r="N43" s="314">
        <f>分析係数表!I46</f>
        <v>7.1346566917706757E-6</v>
      </c>
      <c r="O43" s="306">
        <f t="shared" si="2"/>
        <v>1.2303930149270501E-4</v>
      </c>
      <c r="P43" s="312">
        <f>分析係数表!C46</f>
        <v>0.63561708735819755</v>
      </c>
      <c r="Q43" s="306">
        <f>O43*P43</f>
        <v>7.8205882445380292E-5</v>
      </c>
      <c r="R43" s="306">
        <v>3.9126827055383041E-2</v>
      </c>
      <c r="S43" s="307">
        <f>I43+R43</f>
        <v>0.46480399953438162</v>
      </c>
      <c r="T43" s="312">
        <f>分析係数表!F46</f>
        <v>0.64740426293918441</v>
      </c>
      <c r="U43" s="309">
        <f>S43*T43</f>
        <v>0.30091609072974135</v>
      </c>
      <c r="V43" s="316">
        <f>分析係数表!D46</f>
        <v>3.6867524451068895E-3</v>
      </c>
      <c r="W43" s="297">
        <f>ROUND(S43*V43,0)</f>
        <v>0</v>
      </c>
      <c r="X43" s="312">
        <f>分析係数表!E46</f>
        <v>3.6024838177901608E-3</v>
      </c>
      <c r="Y43" s="298">
        <f>ROUND(S43*X43,0)</f>
        <v>0</v>
      </c>
    </row>
    <row r="44" spans="1:25">
      <c r="A44" s="279">
        <v>40</v>
      </c>
      <c r="B44" s="276" t="s">
        <v>298</v>
      </c>
      <c r="C44" s="289">
        <f>SUM(C5:C43)</f>
        <v>100</v>
      </c>
      <c r="D44" s="313">
        <f>投入係数表!AG44</f>
        <v>0.49448736169154928</v>
      </c>
      <c r="E44" s="303">
        <f>SUM(E5:E43)</f>
        <v>49.448736169154934</v>
      </c>
      <c r="F44" s="313">
        <f>分析係数表!C47</f>
        <v>0.59941121331825653</v>
      </c>
      <c r="G44" s="303">
        <f>SUM(G5:G43)</f>
        <v>29.507603992965354</v>
      </c>
      <c r="H44" s="303">
        <f>SUM(H5:H43)</f>
        <v>38.409652135601867</v>
      </c>
      <c r="I44" s="303">
        <f>SUM(I5:I43)</f>
        <v>138.40965213560187</v>
      </c>
      <c r="J44" s="313">
        <f>分析係数表!G47</f>
        <v>0.26745444124294698</v>
      </c>
      <c r="K44" s="305">
        <f>SUM(K5:K43)</f>
        <v>28.504629592550366</v>
      </c>
      <c r="L44" s="318">
        <f>'データ入力（最終需要額等）'!$H$32</f>
        <v>0.60499999999999998</v>
      </c>
      <c r="M44" s="303">
        <f>K44*L44</f>
        <v>17.245300903492971</v>
      </c>
      <c r="N44" s="315">
        <f>分析係数表!I47</f>
        <v>1</v>
      </c>
      <c r="O44" s="303">
        <f>SUM(O5:O43)</f>
        <v>17.245300903492971</v>
      </c>
      <c r="P44" s="313">
        <f>分析係数表!C47</f>
        <v>0.59941121331825653</v>
      </c>
      <c r="Q44" s="303">
        <f>SUM(Q5:Q43)</f>
        <v>10.727529035378067</v>
      </c>
      <c r="R44" s="303">
        <f>SUM(R5:R43)</f>
        <v>13.40366226458028</v>
      </c>
      <c r="S44" s="308">
        <f>SUM(S5:S43)</f>
        <v>151.81331440018212</v>
      </c>
      <c r="T44" s="313">
        <f>分析係数表!F47</f>
        <v>0.52032812004185636</v>
      </c>
      <c r="U44" s="310">
        <f>SUM(U5:U43)</f>
        <v>80.616188796189931</v>
      </c>
      <c r="V44" s="317">
        <f>分析係数表!D47</f>
        <v>6.7043132898265148E-2</v>
      </c>
      <c r="W44" s="300">
        <f>SUM(W5:W43)</f>
        <v>6</v>
      </c>
      <c r="X44" s="313">
        <f>分析係数表!E47</f>
        <v>6.0489972943054145E-2</v>
      </c>
      <c r="Y44" s="301">
        <f>SUM(Y5:Y43)</f>
        <v>5</v>
      </c>
    </row>
    <row r="45" spans="1:25">
      <c r="B45" s="292" t="s">
        <v>299</v>
      </c>
      <c r="C45" s="104" t="s">
        <v>300</v>
      </c>
      <c r="D45" s="104" t="s">
        <v>301</v>
      </c>
      <c r="E45" s="104"/>
      <c r="F45" s="104" t="s">
        <v>131</v>
      </c>
      <c r="G45" s="104"/>
      <c r="H45" s="104" t="s">
        <v>302</v>
      </c>
      <c r="I45" s="104"/>
      <c r="J45" s="104" t="s">
        <v>131</v>
      </c>
      <c r="K45" s="104"/>
      <c r="L45" s="104" t="s">
        <v>300</v>
      </c>
      <c r="M45" s="104"/>
      <c r="N45" s="104" t="s">
        <v>131</v>
      </c>
      <c r="O45" s="104"/>
      <c r="P45" s="104" t="s">
        <v>131</v>
      </c>
      <c r="Q45" s="104"/>
      <c r="R45" s="104"/>
      <c r="S45" s="104" t="s">
        <v>302</v>
      </c>
      <c r="T45" s="104" t="s">
        <v>131</v>
      </c>
      <c r="U45" s="104"/>
      <c r="V45" s="104" t="s">
        <v>131</v>
      </c>
      <c r="W45" s="104"/>
      <c r="X45" s="104" t="s">
        <v>131</v>
      </c>
      <c r="Y45" s="293"/>
    </row>
    <row r="46" spans="1:25">
      <c r="B46" s="83" t="s">
        <v>303</v>
      </c>
    </row>
  </sheetData>
  <phoneticPr fontId="3"/>
  <pageMargins left="0.78740157480314965" right="0" top="0.82677165354330717" bottom="0.78740157480314965" header="0.51181102362204722" footer="0.51181102362204722"/>
  <pageSetup paperSize="9" scale="80" orientation="portrait" r:id="rId1"/>
  <headerFooter alignWithMargins="0">
    <oddFooter>&amp;C&amp;"Fj丸ゴシック体-L,標準"&amp;12- 43 -</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C04F2-AC53-45A1-B65B-A56FD8EAFCF1}">
  <dimension ref="A1:Y46"/>
  <sheetViews>
    <sheetView showGridLines="0"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8.1640625" defaultRowHeight="11"/>
  <cols>
    <col min="1" max="1" width="2.75" style="83" customWidth="1"/>
    <col min="2" max="2" width="17.5" style="83" customWidth="1"/>
    <col min="3" max="3" width="8.58203125" style="83" customWidth="1"/>
    <col min="4" max="4" width="8.1640625" style="83" customWidth="1"/>
    <col min="5" max="5" width="8.25" style="83" bestFit="1" customWidth="1"/>
    <col min="6" max="16384" width="8.1640625" style="83"/>
  </cols>
  <sheetData>
    <row r="1" spans="1:25" ht="13">
      <c r="B1" s="284" t="s">
        <v>257</v>
      </c>
      <c r="F1" s="285"/>
      <c r="G1" s="83" t="s">
        <v>374</v>
      </c>
    </row>
    <row r="2" spans="1:25">
      <c r="B2" s="83" t="s">
        <v>360</v>
      </c>
      <c r="S2" s="83" t="s">
        <v>259</v>
      </c>
      <c r="U2" s="286" t="s">
        <v>245</v>
      </c>
      <c r="W2" s="83" t="s">
        <v>233</v>
      </c>
      <c r="Y2" s="83" t="s">
        <v>260</v>
      </c>
    </row>
    <row r="3" spans="1:25" ht="44">
      <c r="B3" s="39"/>
      <c r="C3" s="40" t="s">
        <v>261</v>
      </c>
      <c r="D3" s="40" t="s">
        <v>361</v>
      </c>
      <c r="E3" s="40" t="s">
        <v>263</v>
      </c>
      <c r="F3" s="40" t="s">
        <v>264</v>
      </c>
      <c r="G3" s="40" t="s">
        <v>265</v>
      </c>
      <c r="H3" s="40" t="s">
        <v>266</v>
      </c>
      <c r="I3" s="40" t="s">
        <v>267</v>
      </c>
      <c r="J3" s="40" t="s">
        <v>268</v>
      </c>
      <c r="K3" s="41" t="s">
        <v>269</v>
      </c>
      <c r="L3" s="40" t="s">
        <v>402</v>
      </c>
      <c r="M3" s="40" t="s">
        <v>270</v>
      </c>
      <c r="N3" s="40" t="s">
        <v>186</v>
      </c>
      <c r="O3" s="40" t="s">
        <v>270</v>
      </c>
      <c r="P3" s="40" t="s">
        <v>264</v>
      </c>
      <c r="Q3" s="40" t="s">
        <v>271</v>
      </c>
      <c r="R3" s="40" t="s">
        <v>272</v>
      </c>
      <c r="S3" s="42" t="s">
        <v>273</v>
      </c>
      <c r="T3" s="40" t="s">
        <v>403</v>
      </c>
      <c r="U3" s="43" t="s">
        <v>245</v>
      </c>
      <c r="V3" s="44" t="s">
        <v>274</v>
      </c>
      <c r="W3" s="42" t="s">
        <v>275</v>
      </c>
      <c r="X3" s="40" t="s">
        <v>276</v>
      </c>
      <c r="Y3" s="43" t="s">
        <v>277</v>
      </c>
    </row>
    <row r="4" spans="1:25" ht="19">
      <c r="B4" s="45"/>
      <c r="C4" s="46" t="s">
        <v>197</v>
      </c>
      <c r="D4" s="46" t="s">
        <v>198</v>
      </c>
      <c r="E4" s="46" t="s">
        <v>278</v>
      </c>
      <c r="F4" s="46" t="s">
        <v>200</v>
      </c>
      <c r="G4" s="46" t="s">
        <v>279</v>
      </c>
      <c r="H4" s="46" t="s">
        <v>280</v>
      </c>
      <c r="I4" s="46" t="s">
        <v>281</v>
      </c>
      <c r="J4" s="46" t="s">
        <v>282</v>
      </c>
      <c r="K4" s="47" t="s">
        <v>283</v>
      </c>
      <c r="L4" s="46" t="s">
        <v>284</v>
      </c>
      <c r="M4" s="46" t="s">
        <v>285</v>
      </c>
      <c r="N4" s="46" t="s">
        <v>286</v>
      </c>
      <c r="O4" s="46" t="s">
        <v>287</v>
      </c>
      <c r="P4" s="46" t="s">
        <v>288</v>
      </c>
      <c r="Q4" s="46" t="s">
        <v>289</v>
      </c>
      <c r="R4" s="46" t="s">
        <v>290</v>
      </c>
      <c r="S4" s="46" t="s">
        <v>291</v>
      </c>
      <c r="T4" s="48" t="s">
        <v>292</v>
      </c>
      <c r="U4" s="47" t="s">
        <v>293</v>
      </c>
      <c r="V4" s="46" t="s">
        <v>294</v>
      </c>
      <c r="W4" s="46" t="s">
        <v>295</v>
      </c>
      <c r="X4" s="46" t="s">
        <v>296</v>
      </c>
      <c r="Y4" s="47" t="s">
        <v>297</v>
      </c>
    </row>
    <row r="5" spans="1:25">
      <c r="A5" s="277">
        <v>1</v>
      </c>
      <c r="B5" s="268" t="s">
        <v>73</v>
      </c>
      <c r="C5" s="283"/>
      <c r="D5" s="312">
        <f>投入係数表!AH5</f>
        <v>1.6682283137270168E-5</v>
      </c>
      <c r="E5" s="302">
        <f>$C$36*D5</f>
        <v>1.6682283137270167E-3</v>
      </c>
      <c r="F5" s="312">
        <f>分析係数表!C8</f>
        <v>0.17333290637377241</v>
      </c>
      <c r="G5" s="302">
        <f>E5*F5</f>
        <v>2.8915886211332124E-4</v>
      </c>
      <c r="H5" s="302">
        <f t="array" ref="H5:H43">MMULT(逆行列係数表!C5:AO43,G5:G43)</f>
        <v>1.6264820074933799E-3</v>
      </c>
      <c r="I5" s="302">
        <f>C5+H5</f>
        <v>1.6264820074933799E-3</v>
      </c>
      <c r="J5" s="312">
        <f>分析係数表!G8</f>
        <v>0.15155149614048036</v>
      </c>
      <c r="K5" s="304">
        <f>I5*J5</f>
        <v>2.4649578168119368E-4</v>
      </c>
      <c r="L5" s="49" t="s">
        <v>132</v>
      </c>
      <c r="M5" s="50" t="s">
        <v>132</v>
      </c>
      <c r="N5" s="314">
        <f>分析係数表!I8</f>
        <v>1.1299182227411633E-2</v>
      </c>
      <c r="O5" s="306">
        <f t="shared" ref="O5:O11" si="0">$M$44*N5</f>
        <v>0.27690560011199133</v>
      </c>
      <c r="P5" s="312">
        <f>分析係数表!C8</f>
        <v>0.17333290637377241</v>
      </c>
      <c r="Q5" s="306">
        <f>O5*P5</f>
        <v>4.7996852458585058E-2</v>
      </c>
      <c r="R5" s="306">
        <f t="array" ref="R5:R43">MMULT(逆行列係数表!C5:AO43,Q5:Q43)</f>
        <v>7.2601369447485131E-2</v>
      </c>
      <c r="S5" s="307">
        <f t="shared" ref="S5:S38" si="1">I5+R5</f>
        <v>7.4227851454978511E-2</v>
      </c>
      <c r="T5" s="312">
        <f>分析係数表!F8</f>
        <v>0.42721038226158625</v>
      </c>
      <c r="U5" s="309">
        <f>S5*T5</f>
        <v>3.1710908794537612E-2</v>
      </c>
      <c r="V5" s="316">
        <f>分析係数表!D8</f>
        <v>0.32298797552049696</v>
      </c>
      <c r="W5" s="297">
        <f t="shared" ref="W5:W38" si="2">ROUND(S5*V5,0)</f>
        <v>0</v>
      </c>
      <c r="X5" s="312">
        <f>分析係数表!E8</f>
        <v>0.12265584155979949</v>
      </c>
      <c r="Y5" s="298">
        <f t="shared" ref="Y5:Y38" si="3">ROUND(S5*X5,0)</f>
        <v>0</v>
      </c>
    </row>
    <row r="6" spans="1:25">
      <c r="A6" s="278">
        <v>2</v>
      </c>
      <c r="B6" s="268" t="s">
        <v>74</v>
      </c>
      <c r="C6" s="283"/>
      <c r="D6" s="312">
        <f>投入係数表!AH6</f>
        <v>2.7803805228783613E-6</v>
      </c>
      <c r="E6" s="302">
        <f>$C$36*D6</f>
        <v>2.7803805228783615E-4</v>
      </c>
      <c r="F6" s="312">
        <f>分析係数表!C9</f>
        <v>0.39351462480142041</v>
      </c>
      <c r="G6" s="302">
        <f>E6*F6</f>
        <v>1.0941203982656555E-4</v>
      </c>
      <c r="H6" s="302">
        <v>1.3054661897920971E-3</v>
      </c>
      <c r="I6" s="302">
        <f>C6+H6</f>
        <v>1.3054661897920971E-3</v>
      </c>
      <c r="J6" s="312">
        <f>分析係数表!G9</f>
        <v>0.22817522849038765</v>
      </c>
      <c r="K6" s="304">
        <f>I6*J6</f>
        <v>2.9787504614228754E-4</v>
      </c>
      <c r="L6" s="49"/>
      <c r="M6" s="50"/>
      <c r="N6" s="314">
        <f>分析係数表!I9</f>
        <v>5.0911500837573466E-4</v>
      </c>
      <c r="O6" s="306">
        <f t="shared" si="0"/>
        <v>1.2476725667659106E-2</v>
      </c>
      <c r="P6" s="312">
        <f>分析係数表!C9</f>
        <v>0.39351462480142041</v>
      </c>
      <c r="Q6" s="306">
        <f>O6*P6</f>
        <v>4.9097740198591243E-3</v>
      </c>
      <c r="R6" s="306">
        <v>6.7598713723605562E-3</v>
      </c>
      <c r="S6" s="307">
        <f t="shared" si="1"/>
        <v>8.0653375621526531E-3</v>
      </c>
      <c r="T6" s="312">
        <f>分析係数表!F9</f>
        <v>0.63987813845992225</v>
      </c>
      <c r="U6" s="309">
        <f>S6*T6</f>
        <v>5.1608331853211275E-3</v>
      </c>
      <c r="V6" s="316">
        <f>分析係数表!D9</f>
        <v>0.29572434079210003</v>
      </c>
      <c r="W6" s="297">
        <f t="shared" si="2"/>
        <v>0</v>
      </c>
      <c r="X6" s="312">
        <f>分析係数表!E9</f>
        <v>0.26862065342998215</v>
      </c>
      <c r="Y6" s="298">
        <f t="shared" si="3"/>
        <v>0</v>
      </c>
    </row>
    <row r="7" spans="1:25">
      <c r="A7" s="278">
        <v>3</v>
      </c>
      <c r="B7" s="268" t="s">
        <v>75</v>
      </c>
      <c r="C7" s="283"/>
      <c r="D7" s="312">
        <f>投入係数表!AH7</f>
        <v>4.8656659150371322E-6</v>
      </c>
      <c r="E7" s="302">
        <f>$C$36*D7</f>
        <v>4.8656659150371321E-4</v>
      </c>
      <c r="F7" s="312">
        <f>分析係数表!C10</f>
        <v>0.12671464860287895</v>
      </c>
      <c r="G7" s="302">
        <f>E7*F7</f>
        <v>6.1655114664293568E-5</v>
      </c>
      <c r="H7" s="302">
        <v>2.070566093256246E-4</v>
      </c>
      <c r="I7" s="302">
        <f>C7+H7</f>
        <v>2.070566093256246E-4</v>
      </c>
      <c r="J7" s="312">
        <f>分析係数表!G10</f>
        <v>0.17153349174243465</v>
      </c>
      <c r="K7" s="304">
        <f>I7*J7</f>
        <v>3.5517143185973548E-5</v>
      </c>
      <c r="L7" s="49"/>
      <c r="M7" s="50"/>
      <c r="N7" s="314">
        <f>分析係数表!I10</f>
        <v>1.1608350684055029E-3</v>
      </c>
      <c r="O7" s="306">
        <f t="shared" si="0"/>
        <v>2.8448229684096771E-2</v>
      </c>
      <c r="P7" s="312">
        <f>分析係数表!C10</f>
        <v>0.12671464860287895</v>
      </c>
      <c r="Q7" s="306">
        <f>O7*P7</f>
        <v>3.6048074277943124E-3</v>
      </c>
      <c r="R7" s="306">
        <v>5.5075211326505134E-3</v>
      </c>
      <c r="S7" s="307">
        <f t="shared" si="1"/>
        <v>5.7145777419761378E-3</v>
      </c>
      <c r="T7" s="312">
        <f>分析係数表!F10</f>
        <v>0.47381340455197063</v>
      </c>
      <c r="U7" s="309">
        <f>S7*T7</f>
        <v>2.7076435355026266E-3</v>
      </c>
      <c r="V7" s="316">
        <f>分析係数表!D10</f>
        <v>9.5045460793747427E-2</v>
      </c>
      <c r="W7" s="297">
        <f t="shared" si="2"/>
        <v>0</v>
      </c>
      <c r="X7" s="312">
        <f>分析係数表!E10</f>
        <v>4.2279520059697977E-2</v>
      </c>
      <c r="Y7" s="298">
        <f t="shared" si="3"/>
        <v>0</v>
      </c>
    </row>
    <row r="8" spans="1:25">
      <c r="A8" s="278">
        <v>4</v>
      </c>
      <c r="B8" s="268" t="s">
        <v>76</v>
      </c>
      <c r="C8" s="283"/>
      <c r="D8" s="312">
        <f>投入係数表!AH8</f>
        <v>6.2558561764763128E-6</v>
      </c>
      <c r="E8" s="302">
        <f>$C$36*D8</f>
        <v>6.2558561764763129E-4</v>
      </c>
      <c r="F8" s="312">
        <f>分析係数表!C11</f>
        <v>9.348517078458185E-3</v>
      </c>
      <c r="G8" s="302">
        <f>E8*F8</f>
        <v>5.8482978306166929E-6</v>
      </c>
      <c r="H8" s="302">
        <v>5.3130485409906558E-3</v>
      </c>
      <c r="I8" s="302">
        <f t="shared" ref="I8:I38" si="4">C8+H8</f>
        <v>5.3130485409906558E-3</v>
      </c>
      <c r="J8" s="312">
        <f>分析係数表!G11</f>
        <v>0.2579516055394917</v>
      </c>
      <c r="K8" s="304">
        <f>I8*J8</f>
        <v>1.3705094014577937E-3</v>
      </c>
      <c r="L8" s="49"/>
      <c r="M8" s="50"/>
      <c r="N8" s="314">
        <f>分析係数表!I11</f>
        <v>-1.9466162084954558E-5</v>
      </c>
      <c r="O8" s="306">
        <f t="shared" si="0"/>
        <v>-4.7705127552814222E-4</v>
      </c>
      <c r="P8" s="312">
        <f>分析係数表!C11</f>
        <v>9.348517078458185E-3</v>
      </c>
      <c r="Q8" s="306">
        <f>O8*P8</f>
        <v>-4.4597219965750985E-6</v>
      </c>
      <c r="R8" s="306">
        <v>2.9817969571255916E-3</v>
      </c>
      <c r="S8" s="307">
        <f t="shared" si="1"/>
        <v>8.2948454981162482E-3</v>
      </c>
      <c r="T8" s="312">
        <f>分析係数表!F11</f>
        <v>0.54360066960888753</v>
      </c>
      <c r="U8" s="309">
        <f>S8*T8</f>
        <v>4.509083567078259E-3</v>
      </c>
      <c r="V8" s="316">
        <f>分析係数表!D11</f>
        <v>4.0785268604474206E-2</v>
      </c>
      <c r="W8" s="297">
        <f t="shared" si="2"/>
        <v>0</v>
      </c>
      <c r="X8" s="312">
        <f>分析係数表!E11</f>
        <v>3.926343022371024E-2</v>
      </c>
      <c r="Y8" s="298">
        <f t="shared" si="3"/>
        <v>0</v>
      </c>
    </row>
    <row r="9" spans="1:25">
      <c r="A9" s="278">
        <v>5</v>
      </c>
      <c r="B9" s="268" t="s">
        <v>77</v>
      </c>
      <c r="C9" s="283"/>
      <c r="D9" s="312">
        <f>投入係数表!AH9</f>
        <v>7.0343627228822538E-4</v>
      </c>
      <c r="E9" s="302">
        <f t="shared" ref="E9:E38" si="5">$C$36*D9</f>
        <v>7.0343627228822536E-2</v>
      </c>
      <c r="F9" s="312">
        <f>分析係数表!C12</f>
        <v>0.26169189557273109</v>
      </c>
      <c r="G9" s="302">
        <f t="shared" ref="G9:G38" si="6">E9*F9</f>
        <v>1.8408357150972152E-2</v>
      </c>
      <c r="H9" s="302">
        <v>2.1676989504396584E-2</v>
      </c>
      <c r="I9" s="302">
        <f t="shared" si="4"/>
        <v>2.1676989504396584E-2</v>
      </c>
      <c r="J9" s="312">
        <f>分析係数表!G12</f>
        <v>0.13770114594385849</v>
      </c>
      <c r="K9" s="304">
        <f t="shared" ref="K9:K38" si="7">I9*J9</f>
        <v>2.9849462953684025E-3</v>
      </c>
      <c r="L9" s="49"/>
      <c r="M9" s="50"/>
      <c r="N9" s="314">
        <f>分析係数表!I12</f>
        <v>0.10146071966313146</v>
      </c>
      <c r="O9" s="306">
        <f t="shared" si="0"/>
        <v>2.4864667991596616</v>
      </c>
      <c r="P9" s="312">
        <f>分析係数表!C12</f>
        <v>0.26169189557273109</v>
      </c>
      <c r="Q9" s="306">
        <f t="shared" ref="Q9:Q38" si="8">O9*P9</f>
        <v>0.65068820995075305</v>
      </c>
      <c r="R9" s="306">
        <v>0.74739285530231381</v>
      </c>
      <c r="S9" s="307">
        <f t="shared" si="1"/>
        <v>0.76906984480671037</v>
      </c>
      <c r="T9" s="312">
        <f>分析係数表!F12</f>
        <v>0.33651535386825859</v>
      </c>
      <c r="U9" s="309">
        <f t="shared" ref="U9:U38" si="9">S9*T9</f>
        <v>0.25880381097453686</v>
      </c>
      <c r="V9" s="316">
        <f>分析係数表!D12</f>
        <v>3.4578030097235327E-2</v>
      </c>
      <c r="W9" s="297">
        <f t="shared" si="2"/>
        <v>0</v>
      </c>
      <c r="X9" s="312">
        <f>分析係数表!E12</f>
        <v>3.3355134693599395E-2</v>
      </c>
      <c r="Y9" s="298">
        <f t="shared" si="3"/>
        <v>0</v>
      </c>
    </row>
    <row r="10" spans="1:25">
      <c r="A10" s="278">
        <v>6</v>
      </c>
      <c r="B10" s="268" t="s">
        <v>78</v>
      </c>
      <c r="C10" s="283"/>
      <c r="D10" s="312">
        <f>投入係数表!AH10</f>
        <v>4.2866516711477136E-3</v>
      </c>
      <c r="E10" s="302">
        <f t="shared" si="5"/>
        <v>0.42866516711477137</v>
      </c>
      <c r="F10" s="312">
        <f>分析係数表!C13</f>
        <v>8.2810371123538395E-2</v>
      </c>
      <c r="G10" s="302">
        <f t="shared" si="6"/>
        <v>3.5497921576507822E-2</v>
      </c>
      <c r="H10" s="302">
        <v>4.0593581605859547E-2</v>
      </c>
      <c r="I10" s="302">
        <f t="shared" si="4"/>
        <v>4.0593581605859547E-2</v>
      </c>
      <c r="J10" s="312">
        <f>分析係数表!G13</f>
        <v>0.2721720626600464</v>
      </c>
      <c r="K10" s="304">
        <f t="shared" si="7"/>
        <v>1.1048438836425711E-2</v>
      </c>
      <c r="L10" s="49"/>
      <c r="M10" s="50"/>
      <c r="N10" s="314">
        <f>分析係数表!I13</f>
        <v>1.212874021164739E-2</v>
      </c>
      <c r="O10" s="306">
        <f t="shared" si="0"/>
        <v>0.29723532369988298</v>
      </c>
      <c r="P10" s="312">
        <f>分析係数表!C13</f>
        <v>8.2810371123538395E-2</v>
      </c>
      <c r="Q10" s="306">
        <f t="shared" si="8"/>
        <v>2.4614167466612377E-2</v>
      </c>
      <c r="R10" s="306">
        <v>2.8032996297711194E-2</v>
      </c>
      <c r="S10" s="307">
        <f t="shared" si="1"/>
        <v>6.862657790357074E-2</v>
      </c>
      <c r="T10" s="312">
        <f>分析係数表!F13</f>
        <v>0.39077170920544851</v>
      </c>
      <c r="U10" s="309">
        <f t="shared" si="9"/>
        <v>2.6817325144299204E-2</v>
      </c>
      <c r="V10" s="316">
        <f>分析係数表!D13</f>
        <v>0.12720758845381647</v>
      </c>
      <c r="W10" s="297">
        <f t="shared" si="2"/>
        <v>0</v>
      </c>
      <c r="X10" s="312">
        <f>分析係数表!E13</f>
        <v>9.5492852763317662E-2</v>
      </c>
      <c r="Y10" s="298">
        <f t="shared" si="3"/>
        <v>0</v>
      </c>
    </row>
    <row r="11" spans="1:25">
      <c r="A11" s="278">
        <v>7</v>
      </c>
      <c r="B11" s="268" t="s">
        <v>79</v>
      </c>
      <c r="C11" s="283"/>
      <c r="D11" s="312">
        <f>投入係数表!AH11</f>
        <v>1.2066851469292087E-3</v>
      </c>
      <c r="E11" s="302">
        <f t="shared" si="5"/>
        <v>0.12066851469292086</v>
      </c>
      <c r="F11" s="312">
        <f>分析係数表!C14</f>
        <v>0.29759344347769412</v>
      </c>
      <c r="G11" s="302">
        <f t="shared" si="6"/>
        <v>3.5910158806805051E-2</v>
      </c>
      <c r="H11" s="302">
        <v>0.13657002293993134</v>
      </c>
      <c r="I11" s="302">
        <f t="shared" si="4"/>
        <v>0.13657002293993134</v>
      </c>
      <c r="J11" s="312">
        <f>分析係数表!G14</f>
        <v>0.17335642824825784</v>
      </c>
      <c r="K11" s="304">
        <f t="shared" si="7"/>
        <v>2.3675291382649136E-2</v>
      </c>
      <c r="L11" s="49"/>
      <c r="M11" s="50"/>
      <c r="N11" s="314">
        <f>分析係数表!I14</f>
        <v>1.9165801846449152E-3</v>
      </c>
      <c r="O11" s="306">
        <f t="shared" si="0"/>
        <v>4.6969043910483468E-2</v>
      </c>
      <c r="P11" s="312">
        <f>分析係数表!C14</f>
        <v>0.29759344347769412</v>
      </c>
      <c r="Q11" s="306">
        <f t="shared" si="8"/>
        <v>1.3977679514175795E-2</v>
      </c>
      <c r="R11" s="306">
        <v>5.2542723209516515E-2</v>
      </c>
      <c r="S11" s="307">
        <f t="shared" si="1"/>
        <v>0.18911274614944784</v>
      </c>
      <c r="T11" s="312">
        <f>分析係数表!F14</f>
        <v>0.35598651785260127</v>
      </c>
      <c r="U11" s="309">
        <f t="shared" si="9"/>
        <v>6.7321587983284872E-2</v>
      </c>
      <c r="V11" s="316">
        <f>分析係数表!D14</f>
        <v>4.3833041969742803E-2</v>
      </c>
      <c r="W11" s="297">
        <f t="shared" si="2"/>
        <v>0</v>
      </c>
      <c r="X11" s="312">
        <f>分析係数表!E14</f>
        <v>3.8757158040430381E-2</v>
      </c>
      <c r="Y11" s="298">
        <f t="shared" si="3"/>
        <v>0</v>
      </c>
    </row>
    <row r="12" spans="1:25">
      <c r="A12" s="278">
        <v>8</v>
      </c>
      <c r="B12" s="268" t="s">
        <v>80</v>
      </c>
      <c r="C12" s="283"/>
      <c r="D12" s="312">
        <f>投入係数表!AH12</f>
        <v>9.2586671411849428E-4</v>
      </c>
      <c r="E12" s="302">
        <f t="shared" si="5"/>
        <v>9.2586671411849425E-2</v>
      </c>
      <c r="F12" s="312">
        <f>分析係数表!C15</f>
        <v>0.21593049601829584</v>
      </c>
      <c r="G12" s="302">
        <f t="shared" si="6"/>
        <v>1.9992285882643616E-2</v>
      </c>
      <c r="H12" s="302">
        <v>5.6790450370539931E-2</v>
      </c>
      <c r="I12" s="302">
        <f t="shared" si="4"/>
        <v>5.6790450370539931E-2</v>
      </c>
      <c r="J12" s="312">
        <f>分析係数表!G15</f>
        <v>0.1171240792325445</v>
      </c>
      <c r="K12" s="304">
        <f t="shared" si="7"/>
        <v>6.6515292088510048E-3</v>
      </c>
      <c r="L12" s="49"/>
      <c r="M12" s="50"/>
      <c r="N12" s="314">
        <f>分析係数表!I15</f>
        <v>7.9892300155183192E-3</v>
      </c>
      <c r="O12" s="306">
        <f t="shared" ref="O12:O43" si="10">$M$44*N12</f>
        <v>0.19578961444775367</v>
      </c>
      <c r="P12" s="312">
        <f>分析係数表!C15</f>
        <v>0.21593049601829584</v>
      </c>
      <c r="Q12" s="306">
        <f t="shared" si="8"/>
        <v>4.2276948562934354E-2</v>
      </c>
      <c r="R12" s="306">
        <v>0.11107306038440819</v>
      </c>
      <c r="S12" s="307">
        <f t="shared" si="1"/>
        <v>0.16786351075494813</v>
      </c>
      <c r="T12" s="312">
        <f>分析係数表!F15</f>
        <v>0.35842164855867914</v>
      </c>
      <c r="U12" s="309">
        <f t="shared" si="9"/>
        <v>6.0165916257636072E-2</v>
      </c>
      <c r="V12" s="316">
        <f>分析係数表!D15</f>
        <v>1.5678367482667734E-2</v>
      </c>
      <c r="W12" s="297">
        <f t="shared" si="2"/>
        <v>0</v>
      </c>
      <c r="X12" s="312">
        <f>分析係数表!E15</f>
        <v>1.5634458686506418E-2</v>
      </c>
      <c r="Y12" s="298">
        <f t="shared" si="3"/>
        <v>0</v>
      </c>
    </row>
    <row r="13" spans="1:25">
      <c r="A13" s="278">
        <v>9</v>
      </c>
      <c r="B13" s="268" t="s">
        <v>81</v>
      </c>
      <c r="C13" s="283"/>
      <c r="D13" s="312">
        <f>投入係数表!AH13</f>
        <v>1.160530830249428E-2</v>
      </c>
      <c r="E13" s="302">
        <f t="shared" si="5"/>
        <v>1.1605308302494279</v>
      </c>
      <c r="F13" s="312">
        <f>分析係数表!C16</f>
        <v>0.18770505348742417</v>
      </c>
      <c r="G13" s="302">
        <f t="shared" si="6"/>
        <v>0.21783750156577364</v>
      </c>
      <c r="H13" s="302">
        <v>0.26985942353288317</v>
      </c>
      <c r="I13" s="302">
        <f t="shared" si="4"/>
        <v>0.26985942353288317</v>
      </c>
      <c r="J13" s="312">
        <f>分析係数表!G16</f>
        <v>1.5279579137581789E-2</v>
      </c>
      <c r="K13" s="304">
        <f t="shared" si="7"/>
        <v>4.1233384178928903E-3</v>
      </c>
      <c r="L13" s="49"/>
      <c r="M13" s="50"/>
      <c r="N13" s="314">
        <f>分析係数表!I16</f>
        <v>6.0242927132958465E-3</v>
      </c>
      <c r="O13" s="306">
        <f t="shared" si="10"/>
        <v>0.14763549745914822</v>
      </c>
      <c r="P13" s="312">
        <f>分析係数表!C16</f>
        <v>0.18770505348742417</v>
      </c>
      <c r="Q13" s="306">
        <f t="shared" si="8"/>
        <v>2.7711928947211893E-2</v>
      </c>
      <c r="R13" s="306">
        <v>5.422301121849761E-2</v>
      </c>
      <c r="S13" s="307">
        <f t="shared" si="1"/>
        <v>0.32408243475138077</v>
      </c>
      <c r="T13" s="312">
        <f>分析係数表!F16</f>
        <v>0.2627694146106877</v>
      </c>
      <c r="U13" s="309">
        <f t="shared" si="9"/>
        <v>8.5158951665226718E-2</v>
      </c>
      <c r="V13" s="316">
        <f>分析係数表!D16</f>
        <v>1.0339400475073228E-2</v>
      </c>
      <c r="W13" s="297">
        <f t="shared" si="2"/>
        <v>0</v>
      </c>
      <c r="X13" s="312">
        <f>分析係数表!E16</f>
        <v>1.0339400475073228E-2</v>
      </c>
      <c r="Y13" s="298">
        <f t="shared" si="3"/>
        <v>0</v>
      </c>
    </row>
    <row r="14" spans="1:25">
      <c r="A14" s="278">
        <v>10</v>
      </c>
      <c r="B14" s="268" t="s">
        <v>82</v>
      </c>
      <c r="C14" s="283"/>
      <c r="D14" s="312">
        <f>投入係数表!AH14</f>
        <v>1.8121130057859719E-3</v>
      </c>
      <c r="E14" s="302">
        <f t="shared" si="5"/>
        <v>0.18121130057859719</v>
      </c>
      <c r="F14" s="312">
        <f>分析係数表!C17</f>
        <v>0.24245613901755958</v>
      </c>
      <c r="G14" s="302">
        <f t="shared" si="6"/>
        <v>4.3935792284637135E-2</v>
      </c>
      <c r="H14" s="302">
        <v>0.10610917637897263</v>
      </c>
      <c r="I14" s="302">
        <f t="shared" si="4"/>
        <v>0.10610917637897263</v>
      </c>
      <c r="J14" s="312">
        <f>分析係数表!G17</f>
        <v>0.24054742090319753</v>
      </c>
      <c r="K14" s="304">
        <f t="shared" si="7"/>
        <v>2.5524288712124355E-2</v>
      </c>
      <c r="L14" s="49"/>
      <c r="M14" s="50"/>
      <c r="N14" s="314">
        <f>分析係数表!I17</f>
        <v>2.8816966460243139E-3</v>
      </c>
      <c r="O14" s="306">
        <f t="shared" si="10"/>
        <v>7.0620857602618561E-2</v>
      </c>
      <c r="P14" s="312">
        <f>分析係数表!C17</f>
        <v>0.24245613901755958</v>
      </c>
      <c r="Q14" s="306">
        <f t="shared" si="8"/>
        <v>1.7122460468439765E-2</v>
      </c>
      <c r="R14" s="306">
        <v>4.2039763537403949E-2</v>
      </c>
      <c r="S14" s="307">
        <f t="shared" si="1"/>
        <v>0.14814893991637657</v>
      </c>
      <c r="T14" s="312">
        <f>分析係数表!F17</f>
        <v>0.42825667105631338</v>
      </c>
      <c r="U14" s="309">
        <f t="shared" si="9"/>
        <v>6.344577182910921E-2</v>
      </c>
      <c r="V14" s="316">
        <f>分析係数表!D17</f>
        <v>5.1560411778863557E-2</v>
      </c>
      <c r="W14" s="297">
        <f t="shared" si="2"/>
        <v>0</v>
      </c>
      <c r="X14" s="312">
        <f>分析係数表!E17</f>
        <v>4.9008807340167618E-2</v>
      </c>
      <c r="Y14" s="298">
        <f t="shared" si="3"/>
        <v>0</v>
      </c>
    </row>
    <row r="15" spans="1:25">
      <c r="A15" s="278">
        <v>11</v>
      </c>
      <c r="B15" s="268" t="s">
        <v>83</v>
      </c>
      <c r="C15" s="283"/>
      <c r="D15" s="312">
        <f>投入係数表!AH15</f>
        <v>2.078334440851575E-4</v>
      </c>
      <c r="E15" s="302">
        <f t="shared" si="5"/>
        <v>2.0783344408515751E-2</v>
      </c>
      <c r="F15" s="312">
        <f>分析係数表!C18</f>
        <v>0.40831687749419565</v>
      </c>
      <c r="G15" s="302">
        <f t="shared" si="6"/>
        <v>8.4861902927716015E-3</v>
      </c>
      <c r="H15" s="302">
        <v>4.2966901842105158E-2</v>
      </c>
      <c r="I15" s="302">
        <f t="shared" si="4"/>
        <v>4.2966901842105158E-2</v>
      </c>
      <c r="J15" s="312">
        <f>分析係数表!G18</f>
        <v>0.21766947174074985</v>
      </c>
      <c r="K15" s="304">
        <f t="shared" si="7"/>
        <v>9.3525828263076819E-3</v>
      </c>
      <c r="L15" s="49"/>
      <c r="M15" s="50"/>
      <c r="N15" s="314">
        <f>分析係数表!I18</f>
        <v>4.4543159123807785E-4</v>
      </c>
      <c r="O15" s="306">
        <f t="shared" si="10"/>
        <v>1.0916055657673372E-2</v>
      </c>
      <c r="P15" s="312">
        <f>分析係数表!C18</f>
        <v>0.40831687749419565</v>
      </c>
      <c r="Q15" s="306">
        <f t="shared" si="8"/>
        <v>4.4572097606940392E-3</v>
      </c>
      <c r="R15" s="306">
        <v>1.4310426199039501E-2</v>
      </c>
      <c r="S15" s="307">
        <f t="shared" si="1"/>
        <v>5.7277328041144659E-2</v>
      </c>
      <c r="T15" s="312">
        <f>分析係数表!F18</f>
        <v>0.48997194925916815</v>
      </c>
      <c r="U15" s="309">
        <f t="shared" si="9"/>
        <v>2.8064284068676459E-2</v>
      </c>
      <c r="V15" s="316">
        <f>分析係数表!D18</f>
        <v>3.8565313316438733E-2</v>
      </c>
      <c r="W15" s="297">
        <f t="shared" si="2"/>
        <v>0</v>
      </c>
      <c r="X15" s="312">
        <f>分析係数表!E18</f>
        <v>3.6576455199010559E-2</v>
      </c>
      <c r="Y15" s="298">
        <f t="shared" si="3"/>
        <v>0</v>
      </c>
    </row>
    <row r="16" spans="1:25">
      <c r="A16" s="278">
        <v>12</v>
      </c>
      <c r="B16" s="268" t="s">
        <v>84</v>
      </c>
      <c r="C16" s="283"/>
      <c r="D16" s="312">
        <f>投入係数表!AH16</f>
        <v>3.1279280882381566E-5</v>
      </c>
      <c r="E16" s="302">
        <f t="shared" si="5"/>
        <v>3.1279280882381567E-3</v>
      </c>
      <c r="F16" s="312">
        <f>分析係数表!C19</f>
        <v>0.72110086081153413</v>
      </c>
      <c r="G16" s="302">
        <f t="shared" si="6"/>
        <v>2.2555516369851111E-3</v>
      </c>
      <c r="H16" s="302">
        <v>9.1037756895686633E-2</v>
      </c>
      <c r="I16" s="302">
        <f t="shared" si="4"/>
        <v>9.1037756895686633E-2</v>
      </c>
      <c r="J16" s="312">
        <f>分析係数表!G19</f>
        <v>6.2445810408374151E-2</v>
      </c>
      <c r="K16" s="304">
        <f t="shared" si="7"/>
        <v>5.6849265071117041E-3</v>
      </c>
      <c r="L16" s="49"/>
      <c r="M16" s="50"/>
      <c r="N16" s="314">
        <f>分析係数表!I19</f>
        <v>-1.2604560155461526E-4</v>
      </c>
      <c r="O16" s="306">
        <f t="shared" si="10"/>
        <v>-3.0889609741211379E-3</v>
      </c>
      <c r="P16" s="312">
        <f>分析係数表!C19</f>
        <v>0.72110086081153413</v>
      </c>
      <c r="Q16" s="306">
        <f t="shared" si="8"/>
        <v>-2.2274524174519875E-3</v>
      </c>
      <c r="R16" s="306">
        <v>1.7617673844330158E-2</v>
      </c>
      <c r="S16" s="307">
        <f t="shared" si="1"/>
        <v>0.1086554307400168</v>
      </c>
      <c r="T16" s="312">
        <f>分析係数表!F19</f>
        <v>0.21331101927013058</v>
      </c>
      <c r="U16" s="309">
        <f t="shared" si="9"/>
        <v>2.3177400680388059E-2</v>
      </c>
      <c r="V16" s="316">
        <f>分析係数表!D19</f>
        <v>1.2736199640345095E-2</v>
      </c>
      <c r="W16" s="297">
        <f t="shared" si="2"/>
        <v>0</v>
      </c>
      <c r="X16" s="312">
        <f>分析係数表!E19</f>
        <v>1.2523714081279422E-2</v>
      </c>
      <c r="Y16" s="298">
        <f t="shared" si="3"/>
        <v>0</v>
      </c>
    </row>
    <row r="17" spans="1:25">
      <c r="A17" s="278">
        <v>13</v>
      </c>
      <c r="B17" s="268" t="s">
        <v>85</v>
      </c>
      <c r="C17" s="283"/>
      <c r="D17" s="312">
        <f>投入係数表!AH17</f>
        <v>1.9115116094788731E-4</v>
      </c>
      <c r="E17" s="302">
        <f t="shared" si="5"/>
        <v>1.911511609478873E-2</v>
      </c>
      <c r="F17" s="312">
        <f>分析係数表!C20</f>
        <v>4.9598906854145253E-2</v>
      </c>
      <c r="G17" s="302">
        <f t="shared" si="6"/>
        <v>9.4808886269159896E-4</v>
      </c>
      <c r="H17" s="302">
        <v>3.1647040912956537E-3</v>
      </c>
      <c r="I17" s="302">
        <f t="shared" si="4"/>
        <v>3.1647040912956537E-3</v>
      </c>
      <c r="J17" s="312">
        <f>分析係数表!G20</f>
        <v>0.11671945764775135</v>
      </c>
      <c r="K17" s="304">
        <f t="shared" si="7"/>
        <v>3.6938254515164845E-4</v>
      </c>
      <c r="L17" s="49"/>
      <c r="M17" s="50"/>
      <c r="N17" s="314">
        <f>分析係数表!I20</f>
        <v>7.0439320449493942E-4</v>
      </c>
      <c r="O17" s="306">
        <f t="shared" si="10"/>
        <v>1.7262348644337348E-2</v>
      </c>
      <c r="P17" s="312">
        <f>分析係数表!C20</f>
        <v>4.9598906854145253E-2</v>
      </c>
      <c r="Q17" s="306">
        <f t="shared" si="8"/>
        <v>8.5619362249426869E-4</v>
      </c>
      <c r="R17" s="306">
        <v>1.9608763729718997E-3</v>
      </c>
      <c r="S17" s="307">
        <f t="shared" si="1"/>
        <v>5.1255804642675535E-3</v>
      </c>
      <c r="T17" s="312">
        <f>分析係数表!F20</f>
        <v>0.2109583665362576</v>
      </c>
      <c r="U17" s="309">
        <f t="shared" si="9"/>
        <v>1.0812840822920359E-3</v>
      </c>
      <c r="V17" s="316">
        <f>分析係数表!D20</f>
        <v>3.0797631013066269E-2</v>
      </c>
      <c r="W17" s="297">
        <f t="shared" si="2"/>
        <v>0</v>
      </c>
      <c r="X17" s="312">
        <f>分析係数表!E20</f>
        <v>2.9972730221401771E-2</v>
      </c>
      <c r="Y17" s="298">
        <f t="shared" si="3"/>
        <v>0</v>
      </c>
    </row>
    <row r="18" spans="1:25">
      <c r="A18" s="278">
        <v>14</v>
      </c>
      <c r="B18" s="268" t="s">
        <v>86</v>
      </c>
      <c r="C18" s="283"/>
      <c r="D18" s="312">
        <f>投入係数表!AH18</f>
        <v>3.5456802618006301E-3</v>
      </c>
      <c r="E18" s="302">
        <f t="shared" si="5"/>
        <v>0.354568026180063</v>
      </c>
      <c r="F18" s="312">
        <f>分析係数表!C21</f>
        <v>0.28411166756853934</v>
      </c>
      <c r="G18" s="302">
        <f t="shared" si="6"/>
        <v>0.10073691318450322</v>
      </c>
      <c r="H18" s="302">
        <v>0.14206829327136619</v>
      </c>
      <c r="I18" s="302">
        <f t="shared" si="4"/>
        <v>0.14206829327136619</v>
      </c>
      <c r="J18" s="312">
        <f>分析係数表!G21</f>
        <v>0.29005387701730417</v>
      </c>
      <c r="K18" s="304">
        <f t="shared" si="7"/>
        <v>4.1207459264591149E-2</v>
      </c>
      <c r="L18" s="49"/>
      <c r="M18" s="50"/>
      <c r="N18" s="314">
        <f>分析係数表!I21</f>
        <v>2.3737267060065176E-3</v>
      </c>
      <c r="O18" s="306">
        <f t="shared" si="10"/>
        <v>5.8172193774696401E-2</v>
      </c>
      <c r="P18" s="312">
        <f>分析係数表!C21</f>
        <v>0.28411166756853934</v>
      </c>
      <c r="Q18" s="306">
        <f t="shared" si="8"/>
        <v>1.6527398979449198E-2</v>
      </c>
      <c r="R18" s="306">
        <v>3.1829937352651952E-2</v>
      </c>
      <c r="S18" s="307">
        <f t="shared" si="1"/>
        <v>0.17389823062401816</v>
      </c>
      <c r="T18" s="312">
        <f>分析係数表!F21</f>
        <v>0.45791147145628314</v>
      </c>
      <c r="U18" s="309">
        <f t="shared" si="9"/>
        <v>7.9629994668688239E-2</v>
      </c>
      <c r="V18" s="316">
        <f>分析係数表!D21</f>
        <v>5.9847590028896828E-2</v>
      </c>
      <c r="W18" s="297">
        <f t="shared" si="2"/>
        <v>0</v>
      </c>
      <c r="X18" s="312">
        <f>分析係数表!E21</f>
        <v>5.4782163530779596E-2</v>
      </c>
      <c r="Y18" s="298">
        <f t="shared" si="3"/>
        <v>0</v>
      </c>
    </row>
    <row r="19" spans="1:25">
      <c r="A19" s="278">
        <v>15</v>
      </c>
      <c r="B19" s="268" t="s">
        <v>70</v>
      </c>
      <c r="C19" s="283"/>
      <c r="D19" s="312">
        <f>投入係数表!AH19</f>
        <v>2.8290371820287324E-4</v>
      </c>
      <c r="E19" s="302">
        <f t="shared" si="5"/>
        <v>2.8290371820287326E-2</v>
      </c>
      <c r="F19" s="312">
        <f>分析係数表!C22</f>
        <v>0.28280144764930404</v>
      </c>
      <c r="G19" s="302">
        <f t="shared" si="6"/>
        <v>8.0005581053143315E-3</v>
      </c>
      <c r="H19" s="302">
        <v>3.7856016854174404E-2</v>
      </c>
      <c r="I19" s="302">
        <f t="shared" si="4"/>
        <v>3.7856016854174404E-2</v>
      </c>
      <c r="J19" s="312">
        <f>分析係数表!G22</f>
        <v>0.21325815420745545</v>
      </c>
      <c r="K19" s="304">
        <f t="shared" si="7"/>
        <v>8.0731042799675572E-3</v>
      </c>
      <c r="L19" s="49"/>
      <c r="M19" s="50"/>
      <c r="N19" s="314">
        <f>分析係数表!I22</f>
        <v>5.2408897921031505E-5</v>
      </c>
      <c r="O19" s="306">
        <f t="shared" si="10"/>
        <v>1.2843688187296138E-3</v>
      </c>
      <c r="P19" s="312">
        <f>分析係数表!C22</f>
        <v>0.28280144764930404</v>
      </c>
      <c r="Q19" s="306">
        <f t="shared" si="8"/>
        <v>3.6322136125236136E-4</v>
      </c>
      <c r="R19" s="306">
        <v>5.4750959210760472E-3</v>
      </c>
      <c r="S19" s="307">
        <f t="shared" si="1"/>
        <v>4.3331112775250452E-2</v>
      </c>
      <c r="T19" s="312">
        <f>分析係数表!F22</f>
        <v>0.43073258580094059</v>
      </c>
      <c r="U19" s="309">
        <f t="shared" si="9"/>
        <v>1.86641222513158E-2</v>
      </c>
      <c r="V19" s="316">
        <f>分析係数表!D22</f>
        <v>2.2938556731137788E-2</v>
      </c>
      <c r="W19" s="297">
        <f t="shared" si="2"/>
        <v>0</v>
      </c>
      <c r="X19" s="312">
        <f>分析係数表!E22</f>
        <v>2.2183368519679003E-2</v>
      </c>
      <c r="Y19" s="298">
        <f t="shared" si="3"/>
        <v>0</v>
      </c>
    </row>
    <row r="20" spans="1:25">
      <c r="A20" s="278">
        <v>16</v>
      </c>
      <c r="B20" s="268" t="s">
        <v>71</v>
      </c>
      <c r="C20" s="283"/>
      <c r="D20" s="312">
        <f>投入係数表!AH20</f>
        <v>1.8767568529428937E-5</v>
      </c>
      <c r="E20" s="302">
        <f t="shared" si="5"/>
        <v>1.8767568529428937E-3</v>
      </c>
      <c r="F20" s="312">
        <f>分析係数表!C23</f>
        <v>0.31843177703160996</v>
      </c>
      <c r="G20" s="302">
        <f t="shared" si="6"/>
        <v>5.9761901973885755E-4</v>
      </c>
      <c r="H20" s="302">
        <v>3.8526947897914575E-2</v>
      </c>
      <c r="I20" s="302">
        <f t="shared" si="4"/>
        <v>3.8526947897914575E-2</v>
      </c>
      <c r="J20" s="312">
        <f>分析係数表!G23</f>
        <v>0.24379890925547271</v>
      </c>
      <c r="K20" s="304">
        <f t="shared" si="7"/>
        <v>9.392827874454E-3</v>
      </c>
      <c r="L20" s="49"/>
      <c r="M20" s="50"/>
      <c r="N20" s="314">
        <f>分析係数表!I23</f>
        <v>7.2227388731505603E-6</v>
      </c>
      <c r="O20" s="306">
        <f t="shared" si="10"/>
        <v>1.7700545064845097E-4</v>
      </c>
      <c r="P20" s="312">
        <f>分析係数表!C23</f>
        <v>0.31843177703160996</v>
      </c>
      <c r="Q20" s="306">
        <f t="shared" si="8"/>
        <v>5.6364160194267185E-5</v>
      </c>
      <c r="R20" s="306">
        <v>5.4002091681709585E-3</v>
      </c>
      <c r="S20" s="307">
        <f t="shared" si="1"/>
        <v>4.3927157066085534E-2</v>
      </c>
      <c r="T20" s="312">
        <f>分析係数表!F23</f>
        <v>0.43764444987651224</v>
      </c>
      <c r="U20" s="309">
        <f t="shared" si="9"/>
        <v>1.922447648882615E-2</v>
      </c>
      <c r="V20" s="316">
        <f>分析係数表!D23</f>
        <v>3.7770855561684982E-2</v>
      </c>
      <c r="W20" s="297">
        <f t="shared" si="2"/>
        <v>0</v>
      </c>
      <c r="X20" s="312">
        <f>分析係数表!E23</f>
        <v>3.6503495425501575E-2</v>
      </c>
      <c r="Y20" s="298">
        <f t="shared" si="3"/>
        <v>0</v>
      </c>
    </row>
    <row r="21" spans="1:25">
      <c r="A21" s="278">
        <v>17</v>
      </c>
      <c r="B21" s="268" t="s">
        <v>72</v>
      </c>
      <c r="C21" s="283"/>
      <c r="D21" s="312">
        <f>投入係数表!AH21</f>
        <v>3.2766784462121487E-3</v>
      </c>
      <c r="E21" s="302">
        <f t="shared" si="5"/>
        <v>0.3276678446212149</v>
      </c>
      <c r="F21" s="312">
        <f>分析係数表!C24</f>
        <v>6.5709335168878003E-2</v>
      </c>
      <c r="G21" s="302">
        <f t="shared" si="6"/>
        <v>2.153083622627925E-2</v>
      </c>
      <c r="H21" s="302">
        <v>2.4610839026268927E-2</v>
      </c>
      <c r="I21" s="302">
        <f t="shared" si="4"/>
        <v>2.4610839026268927E-2</v>
      </c>
      <c r="J21" s="312">
        <f>分析係数表!G24</f>
        <v>0.24633125110096343</v>
      </c>
      <c r="K21" s="304">
        <f t="shared" si="7"/>
        <v>6.0624187679852413E-3</v>
      </c>
      <c r="L21" s="49"/>
      <c r="M21" s="50"/>
      <c r="N21" s="314">
        <f>分析係数表!I24</f>
        <v>2.8080599423907303E-4</v>
      </c>
      <c r="O21" s="306">
        <f t="shared" si="10"/>
        <v>6.8816265447227045E-3</v>
      </c>
      <c r="P21" s="312">
        <f>分析係数表!C24</f>
        <v>6.5709335168878003E-2</v>
      </c>
      <c r="Q21" s="306">
        <f t="shared" si="8"/>
        <v>4.5218710513423199E-4</v>
      </c>
      <c r="R21" s="306">
        <v>2.0705756233623338E-3</v>
      </c>
      <c r="S21" s="307">
        <f t="shared" si="1"/>
        <v>2.6681414649631259E-2</v>
      </c>
      <c r="T21" s="312">
        <f>分析係数表!F24</f>
        <v>0.36721364788140759</v>
      </c>
      <c r="U21" s="309">
        <f t="shared" si="9"/>
        <v>9.7977796041275236E-3</v>
      </c>
      <c r="V21" s="316">
        <f>分析係数表!D24</f>
        <v>3.9309475738153632E-2</v>
      </c>
      <c r="W21" s="297">
        <f t="shared" si="2"/>
        <v>0</v>
      </c>
      <c r="X21" s="312">
        <f>分析係数表!E24</f>
        <v>3.8550657867992791E-2</v>
      </c>
      <c r="Y21" s="298">
        <f t="shared" si="3"/>
        <v>0</v>
      </c>
    </row>
    <row r="22" spans="1:25">
      <c r="A22" s="278">
        <v>18</v>
      </c>
      <c r="B22" s="268" t="s">
        <v>87</v>
      </c>
      <c r="C22" s="283"/>
      <c r="D22" s="312">
        <f>投入係数表!AH22</f>
        <v>1.6286078912760001E-3</v>
      </c>
      <c r="E22" s="302">
        <f t="shared" si="5"/>
        <v>0.16286078912760002</v>
      </c>
      <c r="F22" s="312">
        <f>分析係数表!C25</f>
        <v>0.13092441386923714</v>
      </c>
      <c r="G22" s="302">
        <f t="shared" si="6"/>
        <v>2.1322453358812461E-2</v>
      </c>
      <c r="H22" s="302">
        <v>4.2364591930978523E-2</v>
      </c>
      <c r="I22" s="302">
        <f t="shared" si="4"/>
        <v>4.2364591930978523E-2</v>
      </c>
      <c r="J22" s="312">
        <f>分析係数表!G25</f>
        <v>0.2605848403511512</v>
      </c>
      <c r="K22" s="304">
        <f t="shared" si="7"/>
        <v>1.1039570424875708E-2</v>
      </c>
      <c r="L22" s="49"/>
      <c r="M22" s="50"/>
      <c r="N22" s="314">
        <f>分析係数表!I25</f>
        <v>9.8123550057191766E-5</v>
      </c>
      <c r="O22" s="306">
        <f t="shared" si="10"/>
        <v>2.4046838051509072E-3</v>
      </c>
      <c r="P22" s="312">
        <f>分析係数表!C25</f>
        <v>0.13092441386923714</v>
      </c>
      <c r="Q22" s="306">
        <f t="shared" si="8"/>
        <v>3.148318177302294E-4</v>
      </c>
      <c r="R22" s="306">
        <v>8.0679505756047661E-3</v>
      </c>
      <c r="S22" s="307">
        <f t="shared" si="1"/>
        <v>5.0432542506583286E-2</v>
      </c>
      <c r="T22" s="312">
        <f>分析係数表!F25</f>
        <v>0.33318683873123567</v>
      </c>
      <c r="U22" s="309">
        <f t="shared" si="9"/>
        <v>1.6803459406947153E-2</v>
      </c>
      <c r="V22" s="316">
        <f>分析係数表!D25</f>
        <v>4.284059086963312E-2</v>
      </c>
      <c r="W22" s="297">
        <f t="shared" si="2"/>
        <v>0</v>
      </c>
      <c r="X22" s="312">
        <f>分析係数表!E25</f>
        <v>4.249917369780222E-2</v>
      </c>
      <c r="Y22" s="298">
        <f t="shared" si="3"/>
        <v>0</v>
      </c>
    </row>
    <row r="23" spans="1:25">
      <c r="A23" s="278">
        <v>19</v>
      </c>
      <c r="B23" s="268" t="s">
        <v>88</v>
      </c>
      <c r="C23" s="283"/>
      <c r="D23" s="312">
        <f>投入係数表!AH23</f>
        <v>1.5611836635961998E-3</v>
      </c>
      <c r="E23" s="302">
        <f t="shared" si="5"/>
        <v>0.15611836635961998</v>
      </c>
      <c r="F23" s="312">
        <f>分析係数表!C26</f>
        <v>0.15308736674872969</v>
      </c>
      <c r="G23" s="302">
        <f t="shared" si="6"/>
        <v>2.3899749607107688E-2</v>
      </c>
      <c r="H23" s="302">
        <v>3.5389154317960039E-2</v>
      </c>
      <c r="I23" s="302">
        <f t="shared" si="4"/>
        <v>3.5389154317960039E-2</v>
      </c>
      <c r="J23" s="312">
        <f>分析係数表!G26</f>
        <v>0.20415569699579933</v>
      </c>
      <c r="K23" s="304">
        <f t="shared" si="7"/>
        <v>7.2248974658750331E-3</v>
      </c>
      <c r="L23" s="49"/>
      <c r="M23" s="50"/>
      <c r="N23" s="314">
        <f>分析係数表!I26</f>
        <v>8.8175548492147558E-3</v>
      </c>
      <c r="O23" s="306">
        <f t="shared" si="10"/>
        <v>0.2160891175928516</v>
      </c>
      <c r="P23" s="312">
        <f>分析係数表!C26</f>
        <v>0.15308736674872969</v>
      </c>
      <c r="Q23" s="306">
        <f t="shared" si="8"/>
        <v>3.3080513995346249E-2</v>
      </c>
      <c r="R23" s="306">
        <v>3.632440474893435E-2</v>
      </c>
      <c r="S23" s="307">
        <f t="shared" si="1"/>
        <v>7.1713559066894389E-2</v>
      </c>
      <c r="T23" s="312">
        <f>分析係数表!F26</f>
        <v>0.33811565690794865</v>
      </c>
      <c r="U23" s="309">
        <f t="shared" si="9"/>
        <v>2.4247477133109974E-2</v>
      </c>
      <c r="V23" s="316">
        <f>分析係数表!D26</f>
        <v>3.3929737559631502E-2</v>
      </c>
      <c r="W23" s="297">
        <f t="shared" si="2"/>
        <v>0</v>
      </c>
      <c r="X23" s="312">
        <f>分析係数表!E26</f>
        <v>3.3531988342571602E-2</v>
      </c>
      <c r="Y23" s="298">
        <f t="shared" si="3"/>
        <v>0</v>
      </c>
    </row>
    <row r="24" spans="1:25">
      <c r="A24" s="278">
        <v>20</v>
      </c>
      <c r="B24" s="268" t="s">
        <v>89</v>
      </c>
      <c r="C24" s="283"/>
      <c r="D24" s="312">
        <f>投入係数表!AH24</f>
        <v>1.7092389264394725E-3</v>
      </c>
      <c r="E24" s="302">
        <f t="shared" si="5"/>
        <v>0.17092389264394725</v>
      </c>
      <c r="F24" s="312">
        <f>分析係数表!C27</f>
        <v>0.18884998044104273</v>
      </c>
      <c r="G24" s="302">
        <f t="shared" si="6"/>
        <v>3.2278973782716325E-2</v>
      </c>
      <c r="H24" s="302">
        <v>3.5036987087913529E-2</v>
      </c>
      <c r="I24" s="302">
        <f t="shared" si="4"/>
        <v>3.5036987087913529E-2</v>
      </c>
      <c r="J24" s="312">
        <f>分析係数表!G27</f>
        <v>0.16481626532719168</v>
      </c>
      <c r="K24" s="304">
        <f t="shared" si="7"/>
        <v>5.7746653601469453E-3</v>
      </c>
      <c r="L24" s="49"/>
      <c r="M24" s="50"/>
      <c r="N24" s="314">
        <f>分析係数表!I27</f>
        <v>2.2388024205688101E-2</v>
      </c>
      <c r="O24" s="306">
        <f t="shared" si="10"/>
        <v>0.54865645612461078</v>
      </c>
      <c r="P24" s="312">
        <f>分析係数表!C27</f>
        <v>0.18884998044104273</v>
      </c>
      <c r="Q24" s="306">
        <f t="shared" si="8"/>
        <v>0.10361376100798457</v>
      </c>
      <c r="R24" s="306">
        <v>0.10451930347333017</v>
      </c>
      <c r="S24" s="307">
        <f t="shared" si="1"/>
        <v>0.13955629056124369</v>
      </c>
      <c r="T24" s="312">
        <f>分析係数表!F27</f>
        <v>0.29536956526946395</v>
      </c>
      <c r="U24" s="309">
        <f t="shared" si="9"/>
        <v>4.1220680873693544E-2</v>
      </c>
      <c r="V24" s="316">
        <f>分析係数表!D27</f>
        <v>2.042747265118797E-2</v>
      </c>
      <c r="W24" s="297">
        <f t="shared" si="2"/>
        <v>0</v>
      </c>
      <c r="X24" s="312">
        <f>分析係数表!E27</f>
        <v>2.035082172191522E-2</v>
      </c>
      <c r="Y24" s="298">
        <f t="shared" si="3"/>
        <v>0</v>
      </c>
    </row>
    <row r="25" spans="1:25">
      <c r="A25" s="278">
        <v>21</v>
      </c>
      <c r="B25" s="268" t="s">
        <v>90</v>
      </c>
      <c r="C25" s="283"/>
      <c r="D25" s="312">
        <f>投入係数表!AH25</f>
        <v>7.1664307977189756E-3</v>
      </c>
      <c r="E25" s="302">
        <f t="shared" si="5"/>
        <v>0.71664307977189756</v>
      </c>
      <c r="F25" s="312">
        <f>分析係数表!C28</f>
        <v>0.2115566871254172</v>
      </c>
      <c r="G25" s="302">
        <f t="shared" si="6"/>
        <v>0.15161063580789874</v>
      </c>
      <c r="H25" s="302">
        <v>0.20599988995091606</v>
      </c>
      <c r="I25" s="302">
        <f t="shared" si="4"/>
        <v>0.20599988995091606</v>
      </c>
      <c r="J25" s="312">
        <f>分析係数表!G28</f>
        <v>0.18177207604774032</v>
      </c>
      <c r="K25" s="304">
        <f t="shared" si="7"/>
        <v>3.744502766198405E-2</v>
      </c>
      <c r="L25" s="49"/>
      <c r="M25" s="50"/>
      <c r="N25" s="314">
        <f>分析係数表!I28</f>
        <v>7.2231792840574596E-3</v>
      </c>
      <c r="O25" s="306">
        <f t="shared" si="10"/>
        <v>0.17701624366373439</v>
      </c>
      <c r="P25" s="312">
        <f>分析係数表!C28</f>
        <v>0.2115566871254172</v>
      </c>
      <c r="Q25" s="306">
        <f t="shared" si="8"/>
        <v>3.7448970076885274E-2</v>
      </c>
      <c r="R25" s="306">
        <v>4.8887614443164154E-2</v>
      </c>
      <c r="S25" s="307">
        <f t="shared" si="1"/>
        <v>0.2548875043940802</v>
      </c>
      <c r="T25" s="312">
        <f>分析係数表!F28</f>
        <v>0.29628808224417325</v>
      </c>
      <c r="U25" s="309">
        <f t="shared" si="9"/>
        <v>7.5520129864925303E-2</v>
      </c>
      <c r="V25" s="316">
        <f>分析係数表!D28</f>
        <v>3.0551159487848582E-2</v>
      </c>
      <c r="W25" s="297">
        <f t="shared" si="2"/>
        <v>0</v>
      </c>
      <c r="X25" s="312">
        <f>分析係数表!E28</f>
        <v>3.018459578819983E-2</v>
      </c>
      <c r="Y25" s="298">
        <f t="shared" si="3"/>
        <v>0</v>
      </c>
    </row>
    <row r="26" spans="1:25">
      <c r="A26" s="278">
        <v>22</v>
      </c>
      <c r="B26" s="268" t="s">
        <v>64</v>
      </c>
      <c r="C26" s="283"/>
      <c r="D26" s="312">
        <f>投入係数表!AH26</f>
        <v>6.6680475889930296E-3</v>
      </c>
      <c r="E26" s="302">
        <f t="shared" si="5"/>
        <v>0.66680475889930291</v>
      </c>
      <c r="F26" s="312">
        <f>分析係数表!C29</f>
        <v>0.4024048564090591</v>
      </c>
      <c r="G26" s="302">
        <f t="shared" si="6"/>
        <v>0.26832547325775125</v>
      </c>
      <c r="H26" s="302">
        <v>0.35142931784829745</v>
      </c>
      <c r="I26" s="302">
        <f t="shared" si="4"/>
        <v>0.35142931784829745</v>
      </c>
      <c r="J26" s="312">
        <f>分析係数表!G29</f>
        <v>0.28848634430593861</v>
      </c>
      <c r="K26" s="304">
        <f t="shared" si="7"/>
        <v>0.10138255918798508</v>
      </c>
      <c r="L26" s="49"/>
      <c r="M26" s="50"/>
      <c r="N26" s="314">
        <f>分析係数表!I29</f>
        <v>7.7130042947109994E-3</v>
      </c>
      <c r="O26" s="306">
        <f t="shared" si="10"/>
        <v>0.18902023526197875</v>
      </c>
      <c r="P26" s="312">
        <f>分析係数表!C29</f>
        <v>0.4024048564090591</v>
      </c>
      <c r="Q26" s="306">
        <f t="shared" si="8"/>
        <v>7.6062660629003132E-2</v>
      </c>
      <c r="R26" s="306">
        <v>0.12356171823040608</v>
      </c>
      <c r="S26" s="307">
        <f t="shared" si="1"/>
        <v>0.47499103607870352</v>
      </c>
      <c r="T26" s="312">
        <f>分析係数表!F29</f>
        <v>0.40202182464221792</v>
      </c>
      <c r="U26" s="309">
        <f t="shared" si="9"/>
        <v>0.19095676301305795</v>
      </c>
      <c r="V26" s="316">
        <f>分析係数表!D29</f>
        <v>7.9194780809421356E-2</v>
      </c>
      <c r="W26" s="297">
        <f t="shared" si="2"/>
        <v>0</v>
      </c>
      <c r="X26" s="312">
        <f>分析係数表!E29</f>
        <v>6.5944675090492746E-2</v>
      </c>
      <c r="Y26" s="298">
        <f t="shared" si="3"/>
        <v>0</v>
      </c>
    </row>
    <row r="27" spans="1:25">
      <c r="A27" s="278">
        <v>23</v>
      </c>
      <c r="B27" s="268" t="s">
        <v>91</v>
      </c>
      <c r="C27" s="283"/>
      <c r="D27" s="312">
        <f>投入係数表!AH27</f>
        <v>8.7130174635700643E-3</v>
      </c>
      <c r="E27" s="302">
        <f t="shared" si="5"/>
        <v>0.87130174635700641</v>
      </c>
      <c r="F27" s="312">
        <f>分析係数表!C30</f>
        <v>1</v>
      </c>
      <c r="G27" s="302">
        <f t="shared" si="6"/>
        <v>0.87130174635700641</v>
      </c>
      <c r="H27" s="302">
        <v>1.0119399178230204</v>
      </c>
      <c r="I27" s="302">
        <f t="shared" si="4"/>
        <v>1.0119399178230204</v>
      </c>
      <c r="J27" s="312">
        <f>分析係数表!G30</f>
        <v>0.33838967095036887</v>
      </c>
      <c r="K27" s="304">
        <f t="shared" si="7"/>
        <v>0.34243001581367516</v>
      </c>
      <c r="L27" s="49"/>
      <c r="M27" s="50"/>
      <c r="N27" s="314">
        <f>分析係数表!I30</f>
        <v>0</v>
      </c>
      <c r="O27" s="306">
        <f t="shared" si="10"/>
        <v>0</v>
      </c>
      <c r="P27" s="312">
        <f>分析係数表!C30</f>
        <v>1</v>
      </c>
      <c r="Q27" s="306">
        <f t="shared" si="8"/>
        <v>0</v>
      </c>
      <c r="R27" s="306">
        <v>0.17071408124888851</v>
      </c>
      <c r="S27" s="307">
        <f t="shared" si="1"/>
        <v>1.1826539990719089</v>
      </c>
      <c r="T27" s="312">
        <f>分析係数表!F30</f>
        <v>0.46362091424568164</v>
      </c>
      <c r="U27" s="309">
        <f t="shared" si="9"/>
        <v>0.54830312828602989</v>
      </c>
      <c r="V27" s="316">
        <f>分析係数表!D30</f>
        <v>7.3824536053885614E-2</v>
      </c>
      <c r="W27" s="297">
        <f t="shared" si="2"/>
        <v>0</v>
      </c>
      <c r="X27" s="312">
        <f>分析係数表!E30</f>
        <v>5.6949248710145881E-2</v>
      </c>
      <c r="Y27" s="298">
        <f t="shared" si="3"/>
        <v>0</v>
      </c>
    </row>
    <row r="28" spans="1:25">
      <c r="A28" s="278">
        <v>24</v>
      </c>
      <c r="B28" s="268" t="s">
        <v>92</v>
      </c>
      <c r="C28" s="283"/>
      <c r="D28" s="312">
        <f>投入係数表!AH28</f>
        <v>1.0783010762853004E-2</v>
      </c>
      <c r="E28" s="302">
        <f t="shared" si="5"/>
        <v>1.0783010762853005</v>
      </c>
      <c r="F28" s="312">
        <f>分析係数表!C31</f>
        <v>0.99932498158227889</v>
      </c>
      <c r="G28" s="302">
        <f t="shared" si="6"/>
        <v>1.0775732031989593</v>
      </c>
      <c r="H28" s="302">
        <v>1.6208585044275787</v>
      </c>
      <c r="I28" s="302">
        <f t="shared" si="4"/>
        <v>1.6208585044275787</v>
      </c>
      <c r="J28" s="312">
        <f>分析係数表!G31</f>
        <v>7.0262508387801376E-2</v>
      </c>
      <c r="K28" s="304">
        <f t="shared" si="7"/>
        <v>0.11388558426278195</v>
      </c>
      <c r="L28" s="49"/>
      <c r="M28" s="50"/>
      <c r="N28" s="314">
        <f>分析係数表!I31</f>
        <v>3.314462019579964E-2</v>
      </c>
      <c r="O28" s="306">
        <f t="shared" si="10"/>
        <v>0.81226506140740129</v>
      </c>
      <c r="P28" s="312">
        <f>分析係数表!C31</f>
        <v>0.99932498158227889</v>
      </c>
      <c r="Q28" s="306">
        <f t="shared" si="8"/>
        <v>0.81171676753087996</v>
      </c>
      <c r="R28" s="306">
        <v>1.1237737581299616</v>
      </c>
      <c r="S28" s="307">
        <f t="shared" si="1"/>
        <v>2.7446322625575403</v>
      </c>
      <c r="T28" s="312">
        <f>分析係数表!F31</f>
        <v>0.39948542779773355</v>
      </c>
      <c r="U28" s="309">
        <f t="shared" si="9"/>
        <v>1.0964405935552604</v>
      </c>
      <c r="V28" s="316">
        <f>分析係数表!D31</f>
        <v>2.9145126840892164E-3</v>
      </c>
      <c r="W28" s="297">
        <f t="shared" si="2"/>
        <v>0</v>
      </c>
      <c r="X28" s="312">
        <f>分析係数表!E31</f>
        <v>2.9145126840892164E-3</v>
      </c>
      <c r="Y28" s="298">
        <f t="shared" si="3"/>
        <v>0</v>
      </c>
    </row>
    <row r="29" spans="1:25">
      <c r="A29" s="278">
        <v>25</v>
      </c>
      <c r="B29" s="268" t="s">
        <v>1</v>
      </c>
      <c r="C29" s="283"/>
      <c r="D29" s="312">
        <f>投入係数表!AH29</f>
        <v>3.9488354376179926E-3</v>
      </c>
      <c r="E29" s="302">
        <f t="shared" si="5"/>
        <v>0.39488354376179924</v>
      </c>
      <c r="F29" s="312">
        <f>分析係数表!C32</f>
        <v>0.9998360837770528</v>
      </c>
      <c r="G29" s="302">
        <f t="shared" si="6"/>
        <v>0.39481881594280177</v>
      </c>
      <c r="H29" s="302">
        <v>0.48306672975939413</v>
      </c>
      <c r="I29" s="302">
        <f t="shared" si="4"/>
        <v>0.48306672975939413</v>
      </c>
      <c r="J29" s="312">
        <f>分析係数表!G32</f>
        <v>0.11380414292785156</v>
      </c>
      <c r="K29" s="304">
        <f t="shared" si="7"/>
        <v>5.4974995157227931E-2</v>
      </c>
      <c r="L29" s="49"/>
      <c r="M29" s="50"/>
      <c r="N29" s="314">
        <f>分析係数表!I32</f>
        <v>7.2296973654795713E-3</v>
      </c>
      <c r="O29" s="306">
        <f t="shared" si="10"/>
        <v>0.17717598028992934</v>
      </c>
      <c r="P29" s="312">
        <f>分析係数表!C32</f>
        <v>0.9998360837770528</v>
      </c>
      <c r="Q29" s="306">
        <f t="shared" si="8"/>
        <v>0.17714693827244324</v>
      </c>
      <c r="R29" s="306">
        <v>0.23922476019683056</v>
      </c>
      <c r="S29" s="307">
        <f t="shared" si="1"/>
        <v>0.72229148995622472</v>
      </c>
      <c r="T29" s="312">
        <f>分析係数表!F32</f>
        <v>0.44272670787830282</v>
      </c>
      <c r="U29" s="309">
        <f t="shared" si="9"/>
        <v>0.31977773347683358</v>
      </c>
      <c r="V29" s="316">
        <f>分析係数表!D32</f>
        <v>2.1120085933633119E-2</v>
      </c>
      <c r="W29" s="297">
        <f t="shared" si="2"/>
        <v>0</v>
      </c>
      <c r="X29" s="312">
        <f>分析係数表!E32</f>
        <v>2.1120085933633119E-2</v>
      </c>
      <c r="Y29" s="298">
        <f t="shared" si="3"/>
        <v>0</v>
      </c>
    </row>
    <row r="30" spans="1:25">
      <c r="A30" s="278">
        <v>26</v>
      </c>
      <c r="B30" s="268" t="s">
        <v>2</v>
      </c>
      <c r="C30" s="283"/>
      <c r="D30" s="312">
        <f>投入係数表!AH30</f>
        <v>3.2020947386859365E-2</v>
      </c>
      <c r="E30" s="302">
        <f t="shared" si="5"/>
        <v>3.2020947386859366</v>
      </c>
      <c r="F30" s="312">
        <f>分析係数表!C33</f>
        <v>0.99108509199615646</v>
      </c>
      <c r="G30" s="302">
        <f t="shared" si="6"/>
        <v>3.1735483586709603</v>
      </c>
      <c r="H30" s="302">
        <v>3.2577829076958151</v>
      </c>
      <c r="I30" s="302">
        <f t="shared" si="4"/>
        <v>3.2577829076958151</v>
      </c>
      <c r="J30" s="312">
        <f>分析係数表!G33</f>
        <v>0.4529749017181946</v>
      </c>
      <c r="K30" s="304">
        <f t="shared" si="7"/>
        <v>1.4756938924327261</v>
      </c>
      <c r="L30" s="49"/>
      <c r="M30" s="50"/>
      <c r="N30" s="314">
        <f>分析係数表!I33</f>
        <v>7.7168799106917146E-4</v>
      </c>
      <c r="O30" s="306">
        <f t="shared" si="10"/>
        <v>1.8911521379647304E-2</v>
      </c>
      <c r="P30" s="312">
        <f>分析係数表!C33</f>
        <v>0.99108509199615646</v>
      </c>
      <c r="Q30" s="306">
        <f t="shared" si="8"/>
        <v>1.8742926906335028E-2</v>
      </c>
      <c r="R30" s="306">
        <v>0.1140413061251066</v>
      </c>
      <c r="S30" s="307">
        <f t="shared" si="1"/>
        <v>3.3718242138209216</v>
      </c>
      <c r="T30" s="312">
        <f>分析係数表!F33</f>
        <v>0.63278689994307047</v>
      </c>
      <c r="U30" s="309">
        <f t="shared" si="9"/>
        <v>2.1336461914167217</v>
      </c>
      <c r="V30" s="316">
        <f>分析係数表!D33</f>
        <v>8.7702783269007503E-2</v>
      </c>
      <c r="W30" s="297">
        <f t="shared" si="2"/>
        <v>0</v>
      </c>
      <c r="X30" s="312">
        <f>分析係数表!E33</f>
        <v>8.4336323251883824E-2</v>
      </c>
      <c r="Y30" s="298">
        <f t="shared" si="3"/>
        <v>0</v>
      </c>
    </row>
    <row r="31" spans="1:25">
      <c r="A31" s="278">
        <v>27</v>
      </c>
      <c r="B31" s="268" t="s">
        <v>65</v>
      </c>
      <c r="C31" s="283"/>
      <c r="D31" s="312">
        <f>投入係数表!AH31</f>
        <v>1.0031612926545128E-2</v>
      </c>
      <c r="E31" s="302">
        <f t="shared" si="5"/>
        <v>1.0031612926545128</v>
      </c>
      <c r="F31" s="312">
        <f>分析係数表!C34</f>
        <v>0.24606089914510665</v>
      </c>
      <c r="G31" s="302">
        <f t="shared" si="6"/>
        <v>0.24683876965813689</v>
      </c>
      <c r="H31" s="302">
        <v>0.36981767452685921</v>
      </c>
      <c r="I31" s="302">
        <f t="shared" si="4"/>
        <v>0.36981767452685921</v>
      </c>
      <c r="J31" s="312">
        <f>分析係数表!G34</f>
        <v>0.43749758717185111</v>
      </c>
      <c r="K31" s="304">
        <f t="shared" si="7"/>
        <v>0.16179434029900586</v>
      </c>
      <c r="L31" s="49"/>
      <c r="M31" s="50"/>
      <c r="N31" s="314">
        <f>分析係数表!I34</f>
        <v>0.137069350800852</v>
      </c>
      <c r="O31" s="306">
        <f t="shared" si="10"/>
        <v>3.3591166224748648</v>
      </c>
      <c r="P31" s="312">
        <f>分析係数表!C34</f>
        <v>0.24606089914510665</v>
      </c>
      <c r="Q31" s="306">
        <f t="shared" si="8"/>
        <v>0.82654725645943894</v>
      </c>
      <c r="R31" s="306">
        <v>0.9194726855934271</v>
      </c>
      <c r="S31" s="307">
        <f t="shared" si="1"/>
        <v>1.2892903601202863</v>
      </c>
      <c r="T31" s="312">
        <f>分析係数表!F34</f>
        <v>0.68044247766447119</v>
      </c>
      <c r="U31" s="309">
        <f t="shared" si="9"/>
        <v>0.87728792706916592</v>
      </c>
      <c r="V31" s="316">
        <f>分析係数表!D34</f>
        <v>0.15389009392691583</v>
      </c>
      <c r="W31" s="297">
        <f t="shared" si="2"/>
        <v>0</v>
      </c>
      <c r="X31" s="312">
        <f>分析係数表!E34</f>
        <v>0.1433320704064108</v>
      </c>
      <c r="Y31" s="298">
        <f t="shared" si="3"/>
        <v>0</v>
      </c>
    </row>
    <row r="32" spans="1:25">
      <c r="A32" s="278">
        <v>28</v>
      </c>
      <c r="B32" s="268" t="s">
        <v>66</v>
      </c>
      <c r="C32" s="283"/>
      <c r="D32" s="312">
        <f>投入係数表!AH32</f>
        <v>1.7232798480800081E-2</v>
      </c>
      <c r="E32" s="302">
        <f t="shared" si="5"/>
        <v>1.723279848080008</v>
      </c>
      <c r="F32" s="312">
        <f>分析係数表!C35</f>
        <v>0.75377646979277246</v>
      </c>
      <c r="G32" s="302">
        <f t="shared" si="6"/>
        <v>1.2989678003507736</v>
      </c>
      <c r="H32" s="302">
        <v>1.6825685960387655</v>
      </c>
      <c r="I32" s="302">
        <f t="shared" si="4"/>
        <v>1.6825685960387655</v>
      </c>
      <c r="J32" s="312">
        <f>分析係数表!G35</f>
        <v>0.30282397072447498</v>
      </c>
      <c r="K32" s="304">
        <f t="shared" si="7"/>
        <v>0.50952210326876413</v>
      </c>
      <c r="L32" s="49"/>
      <c r="M32" s="50"/>
      <c r="N32" s="314">
        <f>分析係数表!I35</f>
        <v>5.7629969222324183E-2</v>
      </c>
      <c r="O32" s="306">
        <f t="shared" si="10"/>
        <v>1.4123200149148203</v>
      </c>
      <c r="P32" s="312">
        <f>分析係数表!C35</f>
        <v>0.75377646979277246</v>
      </c>
      <c r="Q32" s="306">
        <f t="shared" si="8"/>
        <v>1.0645735950601689</v>
      </c>
      <c r="R32" s="306">
        <v>1.6511526984664</v>
      </c>
      <c r="S32" s="307">
        <f t="shared" si="1"/>
        <v>3.3337212945051657</v>
      </c>
      <c r="T32" s="312">
        <f>分析係数表!F35</f>
        <v>0.60548890850388704</v>
      </c>
      <c r="U32" s="309">
        <f t="shared" si="9"/>
        <v>2.018531267866098</v>
      </c>
      <c r="V32" s="316">
        <f>分析係数表!D35</f>
        <v>4.0363234612300396E-2</v>
      </c>
      <c r="W32" s="297">
        <f t="shared" si="2"/>
        <v>0</v>
      </c>
      <c r="X32" s="312">
        <f>分析係数表!E35</f>
        <v>3.9154079363329694E-2</v>
      </c>
      <c r="Y32" s="298">
        <f t="shared" si="3"/>
        <v>0</v>
      </c>
    </row>
    <row r="33" spans="1:25">
      <c r="A33" s="278">
        <v>29</v>
      </c>
      <c r="B33" s="268" t="s">
        <v>93</v>
      </c>
      <c r="C33" s="283"/>
      <c r="D33" s="312">
        <f>投入係数表!AH33</f>
        <v>3.8668142121930809E-3</v>
      </c>
      <c r="E33" s="302">
        <f t="shared" si="5"/>
        <v>0.3866814212193081</v>
      </c>
      <c r="F33" s="312">
        <f>分析係数表!C36</f>
        <v>0.99118010215945485</v>
      </c>
      <c r="G33" s="302">
        <f t="shared" si="6"/>
        <v>0.38327093058731698</v>
      </c>
      <c r="H33" s="302">
        <v>0.68468843145677827</v>
      </c>
      <c r="I33" s="302">
        <f t="shared" si="4"/>
        <v>0.68468843145677827</v>
      </c>
      <c r="J33" s="312">
        <f>分析係数表!G36</f>
        <v>5.8650173764370726E-2</v>
      </c>
      <c r="K33" s="304">
        <f t="shared" si="7"/>
        <v>4.0157095479394479E-2</v>
      </c>
      <c r="L33" s="49"/>
      <c r="M33" s="50"/>
      <c r="N33" s="314">
        <f>分析係数表!I36</f>
        <v>0.2375179181177472</v>
      </c>
      <c r="O33" s="306">
        <f t="shared" si="10"/>
        <v>5.8207789139101198</v>
      </c>
      <c r="P33" s="312">
        <f>分析係数表!C36</f>
        <v>0.99118010215945485</v>
      </c>
      <c r="Q33" s="306">
        <f t="shared" si="8"/>
        <v>5.7694402385370331</v>
      </c>
      <c r="R33" s="306">
        <v>6.3078731629652705</v>
      </c>
      <c r="S33" s="307">
        <f t="shared" si="1"/>
        <v>6.9925615944220487</v>
      </c>
      <c r="T33" s="312">
        <f>分析係数表!F36</f>
        <v>0.81306518983088305</v>
      </c>
      <c r="U33" s="309">
        <f t="shared" si="9"/>
        <v>5.6854084201729052</v>
      </c>
      <c r="V33" s="316">
        <f>分析係数表!D36</f>
        <v>1.5774342104513773E-2</v>
      </c>
      <c r="W33" s="297">
        <f t="shared" si="2"/>
        <v>0</v>
      </c>
      <c r="X33" s="312">
        <f>分析係数表!E36</f>
        <v>1.3229670821596217E-2</v>
      </c>
      <c r="Y33" s="298">
        <f t="shared" si="3"/>
        <v>0</v>
      </c>
    </row>
    <row r="34" spans="1:25">
      <c r="A34" s="278">
        <v>30</v>
      </c>
      <c r="B34" s="268" t="s">
        <v>94</v>
      </c>
      <c r="C34" s="283"/>
      <c r="D34" s="312">
        <f>投入係数表!AH34</f>
        <v>2.3827165985936836E-2</v>
      </c>
      <c r="E34" s="302">
        <f t="shared" si="5"/>
        <v>2.3827165985936838</v>
      </c>
      <c r="F34" s="312">
        <f>分析係数表!C37</f>
        <v>0.58105140483022077</v>
      </c>
      <c r="G34" s="302">
        <f t="shared" si="6"/>
        <v>1.3844808269251452</v>
      </c>
      <c r="H34" s="302">
        <v>1.7941050902598119</v>
      </c>
      <c r="I34" s="302">
        <f t="shared" si="4"/>
        <v>1.7941050902598119</v>
      </c>
      <c r="J34" s="312">
        <f>分析係数表!G37</f>
        <v>0.40235165952905672</v>
      </c>
      <c r="K34" s="304">
        <f t="shared" si="7"/>
        <v>0.72186116043556336</v>
      </c>
      <c r="L34" s="49"/>
      <c r="M34" s="50"/>
      <c r="N34" s="314">
        <f>分析係数表!I37</f>
        <v>4.2719417558337268E-2</v>
      </c>
      <c r="O34" s="306">
        <f t="shared" si="10"/>
        <v>1.0469116894786032</v>
      </c>
      <c r="P34" s="312">
        <f>分析係数表!C37</f>
        <v>0.58105140483022077</v>
      </c>
      <c r="Q34" s="306">
        <f t="shared" si="8"/>
        <v>0.60830950790472227</v>
      </c>
      <c r="R34" s="306">
        <v>0.82143582772454804</v>
      </c>
      <c r="S34" s="307">
        <f t="shared" si="1"/>
        <v>2.6155409179843598</v>
      </c>
      <c r="T34" s="312">
        <f>分析係数表!F37</f>
        <v>0.63403708963374472</v>
      </c>
      <c r="U34" s="309">
        <f t="shared" si="9"/>
        <v>1.6583499514567765</v>
      </c>
      <c r="V34" s="316">
        <f>分析係数表!D37</f>
        <v>7.9200513574427991E-2</v>
      </c>
      <c r="W34" s="297">
        <f t="shared" si="2"/>
        <v>0</v>
      </c>
      <c r="X34" s="312">
        <f>分析係数表!E37</f>
        <v>7.3600662533244779E-2</v>
      </c>
      <c r="Y34" s="298">
        <f t="shared" si="3"/>
        <v>0</v>
      </c>
    </row>
    <row r="35" spans="1:25">
      <c r="A35" s="278">
        <v>31</v>
      </c>
      <c r="B35" s="268" t="s">
        <v>95</v>
      </c>
      <c r="C35" s="283"/>
      <c r="D35" s="312">
        <f>投入係数表!AH35</f>
        <v>2.8432866322084839E-2</v>
      </c>
      <c r="E35" s="302">
        <f t="shared" si="5"/>
        <v>2.8432866322084838</v>
      </c>
      <c r="F35" s="312">
        <f>分析係数表!C38</f>
        <v>0.47456671407271833</v>
      </c>
      <c r="G35" s="302">
        <f t="shared" si="6"/>
        <v>1.3493291942140657</v>
      </c>
      <c r="H35" s="302">
        <v>1.769462431353015</v>
      </c>
      <c r="I35" s="302">
        <f t="shared" si="4"/>
        <v>1.769462431353015</v>
      </c>
      <c r="J35" s="312">
        <f>分析係数表!G38</f>
        <v>0.18003386475673192</v>
      </c>
      <c r="K35" s="304">
        <f t="shared" si="7"/>
        <v>0.31856316005832674</v>
      </c>
      <c r="L35" s="49"/>
      <c r="M35" s="50"/>
      <c r="N35" s="314">
        <f>分析係数表!I38</f>
        <v>5.150358926080905E-2</v>
      </c>
      <c r="O35" s="306">
        <f t="shared" si="10"/>
        <v>1.2621826965129701</v>
      </c>
      <c r="P35" s="312">
        <f>分析係数表!C38</f>
        <v>0.47456671407271833</v>
      </c>
      <c r="Q35" s="306">
        <f t="shared" si="8"/>
        <v>0.59898989484360332</v>
      </c>
      <c r="R35" s="306">
        <v>0.83692942395928327</v>
      </c>
      <c r="S35" s="307">
        <f t="shared" si="1"/>
        <v>2.6063918553122982</v>
      </c>
      <c r="T35" s="312">
        <f>分析係数表!F38</f>
        <v>0.4997199825516766</v>
      </c>
      <c r="U35" s="309">
        <f t="shared" si="9"/>
        <v>1.3024660924594937</v>
      </c>
      <c r="V35" s="316">
        <f>分析係数表!D38</f>
        <v>3.5590827435143364E-2</v>
      </c>
      <c r="W35" s="297">
        <f t="shared" si="2"/>
        <v>0</v>
      </c>
      <c r="X35" s="312">
        <f>分析係数表!E38</f>
        <v>3.1059891839156476E-2</v>
      </c>
      <c r="Y35" s="298">
        <f t="shared" si="3"/>
        <v>0</v>
      </c>
    </row>
    <row r="36" spans="1:25">
      <c r="A36" s="278">
        <v>32</v>
      </c>
      <c r="B36" s="268" t="s">
        <v>67</v>
      </c>
      <c r="C36" s="282">
        <f>'データ入力（最終需要額等）'!C37</f>
        <v>100</v>
      </c>
      <c r="D36" s="312">
        <f>投入係数表!AH36</f>
        <v>0</v>
      </c>
      <c r="E36" s="302">
        <f t="shared" si="5"/>
        <v>0</v>
      </c>
      <c r="F36" s="312">
        <f>分析係数表!C39</f>
        <v>1</v>
      </c>
      <c r="G36" s="302">
        <f t="shared" si="6"/>
        <v>0</v>
      </c>
      <c r="H36" s="302">
        <v>9.8864363885517535E-3</v>
      </c>
      <c r="I36" s="302">
        <f t="shared" si="4"/>
        <v>100.00988643638856</v>
      </c>
      <c r="J36" s="312">
        <f>分析係数表!G39</f>
        <v>0.33345520667958617</v>
      </c>
      <c r="K36" s="304">
        <f t="shared" si="7"/>
        <v>33.348817351647888</v>
      </c>
      <c r="L36" s="49"/>
      <c r="M36" s="50"/>
      <c r="N36" s="314">
        <f>分析係数表!I39</f>
        <v>5.0851604954235139E-3</v>
      </c>
      <c r="O36" s="306">
        <f t="shared" si="10"/>
        <v>0.12462047166873623</v>
      </c>
      <c r="P36" s="312">
        <f>分析係数表!C39</f>
        <v>1</v>
      </c>
      <c r="Q36" s="306">
        <f t="shared" si="8"/>
        <v>0.12462047166873623</v>
      </c>
      <c r="R36" s="306">
        <v>0.13026384483396058</v>
      </c>
      <c r="S36" s="307">
        <f t="shared" si="1"/>
        <v>100.14015028122252</v>
      </c>
      <c r="T36" s="312">
        <f>分析係数表!F39</f>
        <v>0.70859596344355691</v>
      </c>
      <c r="U36" s="309">
        <f t="shared" si="9"/>
        <v>70.958906267905448</v>
      </c>
      <c r="V36" s="316">
        <f>分析係数表!D39</f>
        <v>4.8027598057070089E-2</v>
      </c>
      <c r="W36" s="297">
        <f t="shared" si="2"/>
        <v>5</v>
      </c>
      <c r="X36" s="312">
        <f>分析係数表!E39</f>
        <v>4.8027598057070089E-2</v>
      </c>
      <c r="Y36" s="298">
        <f t="shared" si="3"/>
        <v>5</v>
      </c>
    </row>
    <row r="37" spans="1:25">
      <c r="A37" s="278">
        <v>33</v>
      </c>
      <c r="B37" s="268" t="s">
        <v>96</v>
      </c>
      <c r="C37" s="283"/>
      <c r="D37" s="312">
        <f>投入係数表!AH37</f>
        <v>2.4675877140545457E-4</v>
      </c>
      <c r="E37" s="302">
        <f t="shared" si="5"/>
        <v>2.4675877140545456E-2</v>
      </c>
      <c r="F37" s="312">
        <f>分析係数表!C40</f>
        <v>0.78927678494152065</v>
      </c>
      <c r="G37" s="302">
        <f t="shared" si="6"/>
        <v>1.9476096975101682E-2</v>
      </c>
      <c r="H37" s="302">
        <v>4.8086447899476692E-2</v>
      </c>
      <c r="I37" s="302">
        <f t="shared" si="4"/>
        <v>4.8086447899476692E-2</v>
      </c>
      <c r="J37" s="312">
        <f>分析係数表!G40</f>
        <v>0.52314226927728547</v>
      </c>
      <c r="K37" s="304">
        <f t="shared" si="7"/>
        <v>2.5156053475616193E-2</v>
      </c>
      <c r="L37" s="49"/>
      <c r="M37" s="50"/>
      <c r="N37" s="314">
        <f>分析係数表!I40</f>
        <v>3.428475595158087E-2</v>
      </c>
      <c r="O37" s="306">
        <f t="shared" si="10"/>
        <v>0.84020601937317629</v>
      </c>
      <c r="P37" s="312">
        <f>分析係数表!C40</f>
        <v>0.78927678494152065</v>
      </c>
      <c r="Q37" s="306">
        <f t="shared" si="8"/>
        <v>0.66315510565937363</v>
      </c>
      <c r="R37" s="306">
        <v>0.6768898053816681</v>
      </c>
      <c r="S37" s="307">
        <f t="shared" si="1"/>
        <v>0.72497625328114479</v>
      </c>
      <c r="T37" s="312">
        <f>分析係数表!F40</f>
        <v>0.70623799726049996</v>
      </c>
      <c r="U37" s="309">
        <f t="shared" si="9"/>
        <v>0.51200577717869666</v>
      </c>
      <c r="V37" s="316">
        <f>分析係数表!D40</f>
        <v>9.0697433955161888E-2</v>
      </c>
      <c r="W37" s="297">
        <f t="shared" si="2"/>
        <v>0</v>
      </c>
      <c r="X37" s="312">
        <f>分析係数表!E40</f>
        <v>9.0562666353757981E-2</v>
      </c>
      <c r="Y37" s="298">
        <f t="shared" si="3"/>
        <v>0</v>
      </c>
    </row>
    <row r="38" spans="1:25">
      <c r="A38" s="278">
        <v>34</v>
      </c>
      <c r="B38" s="268" t="s">
        <v>97</v>
      </c>
      <c r="C38" s="283"/>
      <c r="D38" s="312">
        <f>投入係数表!AH38</f>
        <v>1.7377378267989756E-5</v>
      </c>
      <c r="E38" s="302">
        <f t="shared" si="5"/>
        <v>1.7377378267989757E-3</v>
      </c>
      <c r="F38" s="312">
        <f>分析係数表!C41</f>
        <v>0.99594790611943085</v>
      </c>
      <c r="G38" s="302">
        <f t="shared" si="6"/>
        <v>1.7306963499849699E-3</v>
      </c>
      <c r="H38" s="302">
        <v>5.2398686967616492E-3</v>
      </c>
      <c r="I38" s="302">
        <f t="shared" si="4"/>
        <v>5.2398686967616492E-3</v>
      </c>
      <c r="J38" s="312">
        <f>分析係数表!G41</f>
        <v>0.50896339569449323</v>
      </c>
      <c r="K38" s="304">
        <f t="shared" si="7"/>
        <v>2.666901364897088E-3</v>
      </c>
      <c r="L38" s="49"/>
      <c r="M38" s="50"/>
      <c r="N38" s="314">
        <f>分析係数表!I41</f>
        <v>5.504775199299148E-2</v>
      </c>
      <c r="O38" s="306">
        <f t="shared" si="10"/>
        <v>1.3490384077049424</v>
      </c>
      <c r="P38" s="312">
        <f>分析係数表!C41</f>
        <v>0.99594790611943085</v>
      </c>
      <c r="Q38" s="306">
        <f t="shared" si="8"/>
        <v>1.3435719774284285</v>
      </c>
      <c r="R38" s="306">
        <v>1.3655666660144927</v>
      </c>
      <c r="S38" s="307">
        <f t="shared" si="1"/>
        <v>1.3708065347112544</v>
      </c>
      <c r="T38" s="312">
        <f>分析係数表!F41</f>
        <v>0.58132099287543681</v>
      </c>
      <c r="U38" s="309">
        <f t="shared" si="9"/>
        <v>0.79687861579848329</v>
      </c>
      <c r="V38" s="316">
        <f>分析係数表!D41</f>
        <v>0.12149342216939719</v>
      </c>
      <c r="W38" s="297">
        <f t="shared" si="2"/>
        <v>0</v>
      </c>
      <c r="X38" s="312">
        <f>分析係数表!E41</f>
        <v>0.11755967401821014</v>
      </c>
      <c r="Y38" s="298">
        <f t="shared" si="3"/>
        <v>0</v>
      </c>
    </row>
    <row r="39" spans="1:25">
      <c r="A39" s="278">
        <v>35</v>
      </c>
      <c r="B39" s="268" t="s">
        <v>3</v>
      </c>
      <c r="C39" s="283"/>
      <c r="D39" s="312">
        <f>投入係数表!AH39</f>
        <v>2.0852853921587709E-6</v>
      </c>
      <c r="E39" s="302">
        <f>$C$36*D39</f>
        <v>2.0852853921587709E-4</v>
      </c>
      <c r="F39" s="312">
        <f>分析係数表!C42</f>
        <v>0.9655414908579466</v>
      </c>
      <c r="G39" s="302">
        <f>E39*F39</f>
        <v>2.0134295664092774E-4</v>
      </c>
      <c r="H39" s="302">
        <v>3.9723664533540703E-2</v>
      </c>
      <c r="I39" s="302">
        <f>C39+H39</f>
        <v>3.9723664533540703E-2</v>
      </c>
      <c r="J39" s="312">
        <f>分析係数表!G42</f>
        <v>0.53299358903562055</v>
      </c>
      <c r="K39" s="304">
        <f>I39*J39</f>
        <v>2.1172458529378848E-2</v>
      </c>
      <c r="L39" s="49"/>
      <c r="M39" s="50"/>
      <c r="N39" s="314">
        <f>分析係数表!I42</f>
        <v>1.3420289237220641E-2</v>
      </c>
      <c r="O39" s="306">
        <f t="shared" si="10"/>
        <v>0.32888692032010536</v>
      </c>
      <c r="P39" s="312">
        <f>分析係数表!C42</f>
        <v>0.9655414908579466</v>
      </c>
      <c r="Q39" s="306">
        <f>O39*P39</f>
        <v>0.31755396736955321</v>
      </c>
      <c r="R39" s="306">
        <v>0.34126039536767444</v>
      </c>
      <c r="S39" s="307">
        <f>I39+R39</f>
        <v>0.38098405990121514</v>
      </c>
      <c r="T39" s="312">
        <f>分析係数表!F42</f>
        <v>0.58706867988829459</v>
      </c>
      <c r="U39" s="309">
        <f>S39*T39</f>
        <v>0.22366380910468933</v>
      </c>
      <c r="V39" s="316">
        <f>分析係数表!D42</f>
        <v>0.12536880137580664</v>
      </c>
      <c r="W39" s="297">
        <f>ROUND(S39*V39,0)</f>
        <v>0</v>
      </c>
      <c r="X39" s="312">
        <f>分析係数表!E42</f>
        <v>0.11770088827882173</v>
      </c>
      <c r="Y39" s="298">
        <f>ROUND(S39*X39,0)</f>
        <v>0</v>
      </c>
    </row>
    <row r="40" spans="1:25">
      <c r="A40" s="278">
        <v>36</v>
      </c>
      <c r="B40" s="268" t="s">
        <v>98</v>
      </c>
      <c r="C40" s="283"/>
      <c r="D40" s="312">
        <f>投入係数表!AH40</f>
        <v>9.2848027180999992E-2</v>
      </c>
      <c r="E40" s="302">
        <f>$C$36*D40</f>
        <v>9.2848027180999999</v>
      </c>
      <c r="F40" s="312">
        <f>分析係数表!C43</f>
        <v>0.68354347123018677</v>
      </c>
      <c r="G40" s="302">
        <f>E40*F40</f>
        <v>6.346566279617547</v>
      </c>
      <c r="H40" s="302">
        <v>8.1525897545150059</v>
      </c>
      <c r="I40" s="302">
        <f>C40+H40</f>
        <v>8.1525897545150059</v>
      </c>
      <c r="J40" s="312">
        <f>分析係数表!G43</f>
        <v>0.37257380440005849</v>
      </c>
      <c r="K40" s="304">
        <f>I40*J40</f>
        <v>3.0374413805525946</v>
      </c>
      <c r="L40" s="49"/>
      <c r="M40" s="50"/>
      <c r="N40" s="314">
        <f>分析係数表!I43</f>
        <v>1.4147055315786071E-2</v>
      </c>
      <c r="O40" s="306">
        <f t="shared" si="10"/>
        <v>0.34669755414084158</v>
      </c>
      <c r="P40" s="312">
        <f>分析係数表!C43</f>
        <v>0.68354347123018677</v>
      </c>
      <c r="Q40" s="306">
        <f>O40*P40</f>
        <v>0.23698284962444646</v>
      </c>
      <c r="R40" s="306">
        <v>1.1207959041915043</v>
      </c>
      <c r="S40" s="307">
        <f>I40+R40</f>
        <v>9.2733856587065109</v>
      </c>
      <c r="T40" s="312">
        <f>分析係数表!F43</f>
        <v>0.62240825035949521</v>
      </c>
      <c r="U40" s="309">
        <f>S40*T40</f>
        <v>5.7718317427443546</v>
      </c>
      <c r="V40" s="316">
        <f>分析係数表!D43</f>
        <v>0.13048156468325811</v>
      </c>
      <c r="W40" s="297">
        <f>ROUND(S40*V40,0)</f>
        <v>1</v>
      </c>
      <c r="X40" s="312">
        <f>分析係数表!E43</f>
        <v>0.11291103502841897</v>
      </c>
      <c r="Y40" s="298">
        <f>ROUND(S40*X40,0)</f>
        <v>1</v>
      </c>
    </row>
    <row r="41" spans="1:25">
      <c r="A41" s="278">
        <v>37</v>
      </c>
      <c r="B41" s="268" t="s">
        <v>99</v>
      </c>
      <c r="C41" s="283"/>
      <c r="D41" s="312">
        <f>投入係数表!AH41</f>
        <v>4.3373936156902433E-4</v>
      </c>
      <c r="E41" s="302">
        <f>$C$36*D41</f>
        <v>4.337393615690243E-2</v>
      </c>
      <c r="F41" s="312">
        <f>分析係数表!C44</f>
        <v>0.55987382763194615</v>
      </c>
      <c r="G41" s="302">
        <f>E41*F41</f>
        <v>2.4283931655628629E-2</v>
      </c>
      <c r="H41" s="302">
        <v>4.0468725678607376E-2</v>
      </c>
      <c r="I41" s="302">
        <f>C41+H41</f>
        <v>4.0468725678607376E-2</v>
      </c>
      <c r="J41" s="312">
        <f>分析係数表!G44</f>
        <v>0.32381925449611038</v>
      </c>
      <c r="K41" s="304">
        <f>I41*J41</f>
        <v>1.3104552579654238E-2</v>
      </c>
      <c r="L41" s="49"/>
      <c r="M41" s="50"/>
      <c r="N41" s="314">
        <f>分析係数表!I44</f>
        <v>0.11509284654657072</v>
      </c>
      <c r="O41" s="306">
        <f t="shared" si="10"/>
        <v>2.8205451598311022</v>
      </c>
      <c r="P41" s="312">
        <f>分析係数表!C44</f>
        <v>0.55987382763194615</v>
      </c>
      <c r="Q41" s="306">
        <f>O41*P41</f>
        <v>1.5791494146433986</v>
      </c>
      <c r="R41" s="306">
        <v>1.6216139482739373</v>
      </c>
      <c r="S41" s="307">
        <f>I41+R41</f>
        <v>1.6620826739525447</v>
      </c>
      <c r="T41" s="312">
        <f>分析係数表!F44</f>
        <v>0.5344179716450459</v>
      </c>
      <c r="U41" s="309">
        <f>S41*T41</f>
        <v>0.88824685132009307</v>
      </c>
      <c r="V41" s="316">
        <f>分析係数表!D44</f>
        <v>0.19836337849438287</v>
      </c>
      <c r="W41" s="297">
        <f>ROUND(S41*V41,0)</f>
        <v>0</v>
      </c>
      <c r="X41" s="312">
        <f>分析係数表!E44</f>
        <v>0.16230318686650563</v>
      </c>
      <c r="Y41" s="298">
        <f>ROUND(S41*X41,0)</f>
        <v>0</v>
      </c>
    </row>
    <row r="42" spans="1:25">
      <c r="A42" s="278">
        <v>38</v>
      </c>
      <c r="B42" s="268" t="s">
        <v>4</v>
      </c>
      <c r="C42" s="283"/>
      <c r="D42" s="312">
        <f>投入係数表!AH42</f>
        <v>2.7303336734665505E-3</v>
      </c>
      <c r="E42" s="302">
        <f>$C$36*D42</f>
        <v>0.27303336734665506</v>
      </c>
      <c r="F42" s="312">
        <f>分析係数表!C45</f>
        <v>1</v>
      </c>
      <c r="G42" s="302">
        <f>E42*F42</f>
        <v>0.27303336734665506</v>
      </c>
      <c r="H42" s="302">
        <v>0.31288923055992918</v>
      </c>
      <c r="I42" s="302">
        <f>C42+H42</f>
        <v>0.31288923055992918</v>
      </c>
      <c r="J42" s="312">
        <f>分析係数表!G45</f>
        <v>0</v>
      </c>
      <c r="K42" s="304">
        <f>I42*J42</f>
        <v>0</v>
      </c>
      <c r="L42" s="49"/>
      <c r="M42" s="50"/>
      <c r="N42" s="314">
        <f>分析係数表!I45</f>
        <v>0</v>
      </c>
      <c r="O42" s="306">
        <f t="shared" si="10"/>
        <v>0</v>
      </c>
      <c r="P42" s="312">
        <f>分析係数表!C45</f>
        <v>1</v>
      </c>
      <c r="Q42" s="306">
        <f>O42*P42</f>
        <v>0</v>
      </c>
      <c r="R42" s="306">
        <v>2.768481239435279E-2</v>
      </c>
      <c r="S42" s="307">
        <f>I42+R42</f>
        <v>0.34057404295428195</v>
      </c>
      <c r="T42" s="312">
        <f>分析係数表!F45</f>
        <v>0</v>
      </c>
      <c r="U42" s="309">
        <f>S42*T42</f>
        <v>0</v>
      </c>
      <c r="V42" s="316">
        <f>分析係数表!D45</f>
        <v>0</v>
      </c>
      <c r="W42" s="297">
        <f>ROUND(S42*V42,0)</f>
        <v>0</v>
      </c>
      <c r="X42" s="312">
        <f>分析係数表!E45</f>
        <v>0</v>
      </c>
      <c r="Y42" s="298">
        <f>ROUND(S42*X42,0)</f>
        <v>0</v>
      </c>
    </row>
    <row r="43" spans="1:25">
      <c r="A43" s="278">
        <v>39</v>
      </c>
      <c r="B43" s="268" t="s">
        <v>5</v>
      </c>
      <c r="C43" s="283"/>
      <c r="D43" s="312">
        <f>投入係数表!AH43</f>
        <v>3.2182904552317029E-4</v>
      </c>
      <c r="E43" s="302">
        <f>$C$36*D43</f>
        <v>3.2182904552317031E-2</v>
      </c>
      <c r="F43" s="312">
        <f>分析係数表!C46</f>
        <v>0.63561708735819755</v>
      </c>
      <c r="G43" s="302">
        <f>E43*F43</f>
        <v>2.0456004054270626E-2</v>
      </c>
      <c r="H43" s="302">
        <v>9.7406869942293195E-2</v>
      </c>
      <c r="I43" s="302">
        <f>C43+H43</f>
        <v>9.7406869942293195E-2</v>
      </c>
      <c r="J43" s="312">
        <f>分析係数表!G46</f>
        <v>7.4261727822867345E-3</v>
      </c>
      <c r="K43" s="304">
        <f>I43*J43</f>
        <v>7.233602463732015E-4</v>
      </c>
      <c r="L43" s="49"/>
      <c r="M43" s="50"/>
      <c r="N43" s="314">
        <f>分析係数表!I46</f>
        <v>7.1346566917706757E-6</v>
      </c>
      <c r="O43" s="306">
        <f t="shared" si="10"/>
        <v>1.7484684759176255E-4</v>
      </c>
      <c r="P43" s="312">
        <f>分析係数表!C46</f>
        <v>0.63561708735819755</v>
      </c>
      <c r="Q43" s="306">
        <f>O43*P43</f>
        <v>1.1113564400003879E-4</v>
      </c>
      <c r="R43" s="306">
        <v>5.5601765321362982E-2</v>
      </c>
      <c r="S43" s="307">
        <f>I43+R43</f>
        <v>0.15300863526365618</v>
      </c>
      <c r="T43" s="312">
        <f>分析係数表!F46</f>
        <v>0.64740426293918441</v>
      </c>
      <c r="U43" s="309">
        <f>S43*T43</f>
        <v>9.9058442736197835E-2</v>
      </c>
      <c r="V43" s="316">
        <f>分析係数表!D46</f>
        <v>3.6867524451068895E-3</v>
      </c>
      <c r="W43" s="297">
        <f>ROUND(S43*V43,0)</f>
        <v>0</v>
      </c>
      <c r="X43" s="312">
        <f>分析係数表!E46</f>
        <v>3.6024838177901608E-3</v>
      </c>
      <c r="Y43" s="298">
        <f>ROUND(S43*X43,0)</f>
        <v>0</v>
      </c>
    </row>
    <row r="44" spans="1:25">
      <c r="A44" s="279">
        <v>40</v>
      </c>
      <c r="B44" s="276" t="s">
        <v>298</v>
      </c>
      <c r="C44" s="289">
        <f>SUM(C5:C43)</f>
        <v>100</v>
      </c>
      <c r="D44" s="313">
        <f>投入係数表!AH44</f>
        <v>0.28231566772228445</v>
      </c>
      <c r="E44" s="303">
        <f>SUM(E5:E43)</f>
        <v>28.231566772228447</v>
      </c>
      <c r="F44" s="313">
        <f>分析係数表!C47</f>
        <v>0.59941121331825653</v>
      </c>
      <c r="G44" s="303">
        <f>SUM(G5:G43)</f>
        <v>17.877918499585338</v>
      </c>
      <c r="H44" s="303">
        <f>SUM(H5:H43)</f>
        <v>23.071084380250269</v>
      </c>
      <c r="I44" s="303">
        <f>SUM(I5:I43)</f>
        <v>123.07108438025027</v>
      </c>
      <c r="J44" s="313">
        <f>分析係数表!G47</f>
        <v>0.26745444124294698</v>
      </c>
      <c r="K44" s="305">
        <f>SUM(K5:K43)</f>
        <v>40.506932057996089</v>
      </c>
      <c r="L44" s="318">
        <f>'データ入力（最終需要額等）'!$H$32</f>
        <v>0.60499999999999998</v>
      </c>
      <c r="M44" s="303">
        <f>K44*L44</f>
        <v>24.506693895087633</v>
      </c>
      <c r="N44" s="315">
        <f>分析係数表!I47</f>
        <v>1</v>
      </c>
      <c r="O44" s="303">
        <f>SUM(O5:O43)</f>
        <v>24.506693895087629</v>
      </c>
      <c r="P44" s="313">
        <f>分析係数表!C47</f>
        <v>0.59941121331825653</v>
      </c>
      <c r="Q44" s="303">
        <f>SUM(Q5:Q43)</f>
        <v>15.244516276745648</v>
      </c>
      <c r="R44" s="303">
        <f>SUM(R5:R43)</f>
        <v>19.047475601001178</v>
      </c>
      <c r="S44" s="308">
        <f>SUM(S5:S43)</f>
        <v>142.11855998125142</v>
      </c>
      <c r="T44" s="313">
        <f>分析係数表!F47</f>
        <v>0.52032812004185636</v>
      </c>
      <c r="U44" s="310">
        <f>SUM(U5:U43)</f>
        <v>96.02499249761982</v>
      </c>
      <c r="V44" s="317">
        <f>分析係数表!D47</f>
        <v>6.7043132898265148E-2</v>
      </c>
      <c r="W44" s="300">
        <f>SUM(W5:W43)</f>
        <v>6</v>
      </c>
      <c r="X44" s="313">
        <f>分析係数表!E47</f>
        <v>6.0489972943054145E-2</v>
      </c>
      <c r="Y44" s="301">
        <f>SUM(Y5:Y43)</f>
        <v>6</v>
      </c>
    </row>
    <row r="45" spans="1:25">
      <c r="B45" s="292" t="s">
        <v>299</v>
      </c>
      <c r="C45" s="104" t="s">
        <v>300</v>
      </c>
      <c r="D45" s="104" t="s">
        <v>301</v>
      </c>
      <c r="E45" s="104"/>
      <c r="F45" s="104" t="s">
        <v>131</v>
      </c>
      <c r="G45" s="104"/>
      <c r="H45" s="104" t="s">
        <v>302</v>
      </c>
      <c r="I45" s="104"/>
      <c r="J45" s="104" t="s">
        <v>131</v>
      </c>
      <c r="K45" s="104"/>
      <c r="L45" s="104" t="s">
        <v>300</v>
      </c>
      <c r="M45" s="104"/>
      <c r="N45" s="104" t="s">
        <v>131</v>
      </c>
      <c r="O45" s="104"/>
      <c r="P45" s="104" t="s">
        <v>131</v>
      </c>
      <c r="Q45" s="104"/>
      <c r="R45" s="104"/>
      <c r="S45" s="104" t="s">
        <v>302</v>
      </c>
      <c r="T45" s="104" t="s">
        <v>131</v>
      </c>
      <c r="U45" s="104"/>
      <c r="V45" s="104" t="s">
        <v>131</v>
      </c>
      <c r="W45" s="104"/>
      <c r="X45" s="104" t="s">
        <v>131</v>
      </c>
      <c r="Y45" s="293"/>
    </row>
    <row r="46" spans="1:25">
      <c r="B46" s="83" t="s">
        <v>303</v>
      </c>
    </row>
  </sheetData>
  <phoneticPr fontId="3"/>
  <pageMargins left="0.78740157480314965" right="0" top="0.82677165354330717" bottom="0.78740157480314965" header="0.51181102362204722" footer="0.51181102362204722"/>
  <pageSetup paperSize="9" scale="80" orientation="portrait" r:id="rId1"/>
  <headerFooter alignWithMargins="0">
    <oddFooter>&amp;C&amp;"Fj丸ゴシック体-L,標準"&amp;12- 43 -</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2F9F4-65DD-4298-ADBA-71A5AAA8038C}">
  <dimension ref="A1:Y46"/>
  <sheetViews>
    <sheetView showGridLines="0"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8.1640625" defaultRowHeight="11"/>
  <cols>
    <col min="1" max="1" width="2.75" style="83" customWidth="1"/>
    <col min="2" max="2" width="17.5" style="83" customWidth="1"/>
    <col min="3" max="3" width="8.58203125" style="83" customWidth="1"/>
    <col min="4" max="4" width="8.1640625" style="83" customWidth="1"/>
    <col min="5" max="5" width="8.25" style="83" customWidth="1"/>
    <col min="6" max="16384" width="8.1640625" style="83"/>
  </cols>
  <sheetData>
    <row r="1" spans="1:25" ht="13">
      <c r="B1" s="284" t="s">
        <v>257</v>
      </c>
      <c r="F1" s="285"/>
      <c r="G1" s="83" t="s">
        <v>374</v>
      </c>
    </row>
    <row r="2" spans="1:25">
      <c r="B2" s="83" t="s">
        <v>362</v>
      </c>
      <c r="S2" s="83" t="s">
        <v>259</v>
      </c>
      <c r="U2" s="286" t="s">
        <v>245</v>
      </c>
      <c r="W2" s="83" t="s">
        <v>233</v>
      </c>
      <c r="Y2" s="83" t="s">
        <v>260</v>
      </c>
    </row>
    <row r="3" spans="1:25" ht="44">
      <c r="B3" s="39"/>
      <c r="C3" s="40" t="s">
        <v>261</v>
      </c>
      <c r="D3" s="40" t="s">
        <v>363</v>
      </c>
      <c r="E3" s="40" t="s">
        <v>263</v>
      </c>
      <c r="F3" s="40" t="s">
        <v>264</v>
      </c>
      <c r="G3" s="40" t="s">
        <v>265</v>
      </c>
      <c r="H3" s="40" t="s">
        <v>266</v>
      </c>
      <c r="I3" s="40" t="s">
        <v>267</v>
      </c>
      <c r="J3" s="40" t="s">
        <v>268</v>
      </c>
      <c r="K3" s="41" t="s">
        <v>269</v>
      </c>
      <c r="L3" s="40" t="s">
        <v>402</v>
      </c>
      <c r="M3" s="40" t="s">
        <v>270</v>
      </c>
      <c r="N3" s="40" t="s">
        <v>186</v>
      </c>
      <c r="O3" s="40" t="s">
        <v>270</v>
      </c>
      <c r="P3" s="40" t="s">
        <v>264</v>
      </c>
      <c r="Q3" s="40" t="s">
        <v>271</v>
      </c>
      <c r="R3" s="40" t="s">
        <v>272</v>
      </c>
      <c r="S3" s="42" t="s">
        <v>273</v>
      </c>
      <c r="T3" s="40" t="s">
        <v>403</v>
      </c>
      <c r="U3" s="43" t="s">
        <v>245</v>
      </c>
      <c r="V3" s="44" t="s">
        <v>274</v>
      </c>
      <c r="W3" s="42" t="s">
        <v>275</v>
      </c>
      <c r="X3" s="40" t="s">
        <v>276</v>
      </c>
      <c r="Y3" s="43" t="s">
        <v>277</v>
      </c>
    </row>
    <row r="4" spans="1:25" ht="19">
      <c r="B4" s="45"/>
      <c r="C4" s="46" t="s">
        <v>197</v>
      </c>
      <c r="D4" s="46" t="s">
        <v>198</v>
      </c>
      <c r="E4" s="46" t="s">
        <v>278</v>
      </c>
      <c r="F4" s="46" t="s">
        <v>200</v>
      </c>
      <c r="G4" s="46" t="s">
        <v>279</v>
      </c>
      <c r="H4" s="46" t="s">
        <v>280</v>
      </c>
      <c r="I4" s="46" t="s">
        <v>281</v>
      </c>
      <c r="J4" s="46" t="s">
        <v>282</v>
      </c>
      <c r="K4" s="47" t="s">
        <v>283</v>
      </c>
      <c r="L4" s="46" t="s">
        <v>284</v>
      </c>
      <c r="M4" s="46" t="s">
        <v>285</v>
      </c>
      <c r="N4" s="46" t="s">
        <v>286</v>
      </c>
      <c r="O4" s="46" t="s">
        <v>287</v>
      </c>
      <c r="P4" s="46" t="s">
        <v>288</v>
      </c>
      <c r="Q4" s="46" t="s">
        <v>289</v>
      </c>
      <c r="R4" s="46" t="s">
        <v>290</v>
      </c>
      <c r="S4" s="46" t="s">
        <v>291</v>
      </c>
      <c r="T4" s="48" t="s">
        <v>292</v>
      </c>
      <c r="U4" s="47" t="s">
        <v>293</v>
      </c>
      <c r="V4" s="46" t="s">
        <v>294</v>
      </c>
      <c r="W4" s="46" t="s">
        <v>295</v>
      </c>
      <c r="X4" s="46" t="s">
        <v>296</v>
      </c>
      <c r="Y4" s="47" t="s">
        <v>297</v>
      </c>
    </row>
    <row r="5" spans="1:25">
      <c r="A5" s="277">
        <v>1</v>
      </c>
      <c r="B5" s="268" t="s">
        <v>73</v>
      </c>
      <c r="C5" s="283"/>
      <c r="D5" s="312">
        <f>投入係数表!AI5</f>
        <v>1.1908344089569336E-3</v>
      </c>
      <c r="E5" s="302">
        <f>$C$37*D5</f>
        <v>0.11908344089569337</v>
      </c>
      <c r="F5" s="312">
        <f>分析係数表!C8</f>
        <v>0.17333290637377241</v>
      </c>
      <c r="G5" s="302">
        <f>E5*F5</f>
        <v>2.0641078911439879E-2</v>
      </c>
      <c r="H5" s="302">
        <f t="array" ref="H5:H43">MMULT(逆行列係数表!C5:AO43,G5:G43)</f>
        <v>2.7769220585078563E-2</v>
      </c>
      <c r="I5" s="302">
        <f>C5+H5</f>
        <v>2.7769220585078563E-2</v>
      </c>
      <c r="J5" s="312">
        <f>分析係数表!G8</f>
        <v>0.15155149614048036</v>
      </c>
      <c r="K5" s="304">
        <f>I5*J5</f>
        <v>4.2084669263236811E-3</v>
      </c>
      <c r="L5" s="49" t="s">
        <v>132</v>
      </c>
      <c r="M5" s="50" t="s">
        <v>132</v>
      </c>
      <c r="N5" s="314">
        <f>分析係数表!I8</f>
        <v>1.1299182227411633E-2</v>
      </c>
      <c r="O5" s="306">
        <f t="shared" ref="O5:O10" si="0">$M$44*N5</f>
        <v>0.40114076385535868</v>
      </c>
      <c r="P5" s="312">
        <f>分析係数表!C8</f>
        <v>0.17333290637377241</v>
      </c>
      <c r="Q5" s="306">
        <f>O5*P5</f>
        <v>6.9530894464044438E-2</v>
      </c>
      <c r="R5" s="306">
        <f t="array" ref="R5:R43">MMULT(逆行列係数表!C5:AO43,Q5:Q43)</f>
        <v>0.10517435828430591</v>
      </c>
      <c r="S5" s="307">
        <f>I5+R5</f>
        <v>0.13294357886938446</v>
      </c>
      <c r="T5" s="312">
        <f>分析係数表!F8</f>
        <v>0.42721038226158625</v>
      </c>
      <c r="U5" s="309">
        <f>S5*T5</f>
        <v>5.6794877148013075E-2</v>
      </c>
      <c r="V5" s="316">
        <f>分析係数表!D8</f>
        <v>0.32298797552049696</v>
      </c>
      <c r="W5" s="297">
        <f>ROUND(S5*V5,0)</f>
        <v>0</v>
      </c>
      <c r="X5" s="312">
        <f>分析係数表!E8</f>
        <v>0.12265584155979949</v>
      </c>
      <c r="Y5" s="298">
        <f>ROUND(S5*X5,0)</f>
        <v>0</v>
      </c>
    </row>
    <row r="6" spans="1:25">
      <c r="A6" s="278">
        <v>2</v>
      </c>
      <c r="B6" s="268" t="s">
        <v>74</v>
      </c>
      <c r="C6" s="283"/>
      <c r="D6" s="312">
        <f>投入係数表!AI6</f>
        <v>4.5309797023727232E-5</v>
      </c>
      <c r="E6" s="302">
        <f>$C$37*D6</f>
        <v>4.5309797023727234E-3</v>
      </c>
      <c r="F6" s="312">
        <f>分析係数表!C9</f>
        <v>0.39351462480142041</v>
      </c>
      <c r="G6" s="302">
        <f>E6*F6</f>
        <v>1.7830067775620538E-3</v>
      </c>
      <c r="H6" s="302">
        <v>5.4326182541052526E-3</v>
      </c>
      <c r="I6" s="302">
        <f>C6+H6</f>
        <v>5.4326182541052526E-3</v>
      </c>
      <c r="J6" s="312">
        <f>分析係数表!G9</f>
        <v>0.22817522849038765</v>
      </c>
      <c r="K6" s="304">
        <f>I6*J6</f>
        <v>1.2395889114315169E-3</v>
      </c>
      <c r="L6" s="49"/>
      <c r="M6" s="50"/>
      <c r="N6" s="314">
        <f>分析係数表!I9</f>
        <v>5.0911500837573466E-4</v>
      </c>
      <c r="O6" s="306">
        <f t="shared" si="0"/>
        <v>1.8074474704427607E-2</v>
      </c>
      <c r="P6" s="312">
        <f>分析係数表!C9</f>
        <v>0.39351462480142041</v>
      </c>
      <c r="Q6" s="306">
        <f>O6*P6</f>
        <v>7.1125701317955939E-3</v>
      </c>
      <c r="R6" s="306">
        <v>9.7927234580159721E-3</v>
      </c>
      <c r="S6" s="307">
        <f>I6+R6</f>
        <v>1.5225341712121225E-2</v>
      </c>
      <c r="T6" s="312">
        <f>分析係数表!F9</f>
        <v>0.63987813845992225</v>
      </c>
      <c r="U6" s="309">
        <f>S6*T6</f>
        <v>9.742363312168335E-3</v>
      </c>
      <c r="V6" s="316">
        <f>分析係数表!D9</f>
        <v>0.29572434079210003</v>
      </c>
      <c r="W6" s="297">
        <f>ROUND(S6*V6,0)</f>
        <v>0</v>
      </c>
      <c r="X6" s="312">
        <f>分析係数表!E9</f>
        <v>0.26862065342998215</v>
      </c>
      <c r="Y6" s="298">
        <f>ROUND(S6*X6,0)</f>
        <v>0</v>
      </c>
    </row>
    <row r="7" spans="1:25">
      <c r="A7" s="278">
        <v>3</v>
      </c>
      <c r="B7" s="268" t="s">
        <v>75</v>
      </c>
      <c r="C7" s="283"/>
      <c r="D7" s="312">
        <f>投入係数表!AI7</f>
        <v>8.7134225045629291E-5</v>
      </c>
      <c r="E7" s="302">
        <f>$C$37*D7</f>
        <v>8.7134225045629298E-3</v>
      </c>
      <c r="F7" s="312">
        <f>分析係数表!C10</f>
        <v>0.12671464860287895</v>
      </c>
      <c r="G7" s="302">
        <f>E7*F7</f>
        <v>1.104118270794109E-3</v>
      </c>
      <c r="H7" s="302">
        <v>1.8091065581873984E-3</v>
      </c>
      <c r="I7" s="302">
        <f>C7+H7</f>
        <v>1.8091065581873984E-3</v>
      </c>
      <c r="J7" s="312">
        <f>分析係数表!G10</f>
        <v>0.17153349174243465</v>
      </c>
      <c r="K7" s="304">
        <f>I7*J7</f>
        <v>3.1032236486002249E-4</v>
      </c>
      <c r="L7" s="49"/>
      <c r="M7" s="50"/>
      <c r="N7" s="314">
        <f>分析係数表!I10</f>
        <v>1.1608350684055029E-3</v>
      </c>
      <c r="O7" s="306">
        <f t="shared" si="0"/>
        <v>4.1211678569143845E-2</v>
      </c>
      <c r="P7" s="312">
        <f>分析係数表!C10</f>
        <v>0.12671464860287895</v>
      </c>
      <c r="Q7" s="306">
        <f>O7*P7</f>
        <v>5.2221233682238598E-3</v>
      </c>
      <c r="R7" s="306">
        <v>7.9784996518937612E-3</v>
      </c>
      <c r="S7" s="307">
        <f>I7+R7</f>
        <v>9.7876062100811598E-3</v>
      </c>
      <c r="T7" s="312">
        <f>分析係数表!F10</f>
        <v>0.47381340455197063</v>
      </c>
      <c r="U7" s="309">
        <f>S7*T7</f>
        <v>4.637499020812565E-3</v>
      </c>
      <c r="V7" s="316">
        <f>分析係数表!D10</f>
        <v>9.5045460793747427E-2</v>
      </c>
      <c r="W7" s="297">
        <f>ROUND(S7*V7,0)</f>
        <v>0</v>
      </c>
      <c r="X7" s="312">
        <f>分析係数表!E10</f>
        <v>4.2279520059697977E-2</v>
      </c>
      <c r="Y7" s="298">
        <f>ROUND(S7*X7,0)</f>
        <v>0</v>
      </c>
    </row>
    <row r="8" spans="1:25">
      <c r="A8" s="278">
        <v>4</v>
      </c>
      <c r="B8" s="268" t="s">
        <v>76</v>
      </c>
      <c r="C8" s="283"/>
      <c r="D8" s="312">
        <f>投入係数表!AI8</f>
        <v>3.6015479685526773E-5</v>
      </c>
      <c r="E8" s="302">
        <f>$C$37*D8</f>
        <v>3.6015479685526774E-3</v>
      </c>
      <c r="F8" s="312">
        <f>分析係数表!C11</f>
        <v>9.348517078458185E-3</v>
      </c>
      <c r="G8" s="302">
        <f>E8*F8</f>
        <v>3.3669132692901086E-5</v>
      </c>
      <c r="H8" s="302">
        <v>5.6014935107057745E-3</v>
      </c>
      <c r="I8" s="302">
        <f>C8+H8</f>
        <v>5.6014935107057745E-3</v>
      </c>
      <c r="J8" s="312">
        <f>分析係数表!G11</f>
        <v>0.2579516055394917</v>
      </c>
      <c r="K8" s="304">
        <f>I8*J8</f>
        <v>1.4449142445055985E-3</v>
      </c>
      <c r="L8" s="49"/>
      <c r="M8" s="50"/>
      <c r="N8" s="314">
        <f>分析係数表!I11</f>
        <v>-1.9466162084954558E-5</v>
      </c>
      <c r="O8" s="306">
        <f t="shared" si="0"/>
        <v>-6.9108285634576143E-4</v>
      </c>
      <c r="P8" s="312">
        <f>分析係数表!C11</f>
        <v>9.348517078458185E-3</v>
      </c>
      <c r="Q8" s="306">
        <f>O8*P8</f>
        <v>-6.4605998851780149E-6</v>
      </c>
      <c r="R8" s="306">
        <v>4.319595950963746E-3</v>
      </c>
      <c r="S8" s="307">
        <f>I8+R8</f>
        <v>9.9210894616695196E-3</v>
      </c>
      <c r="T8" s="312">
        <f>分析係数表!F11</f>
        <v>0.54360066960888753</v>
      </c>
      <c r="U8" s="309">
        <f t="shared" ref="U8:U38" si="1">S8*T8</f>
        <v>5.3931108746132286E-3</v>
      </c>
      <c r="V8" s="316">
        <f>分析係数表!D11</f>
        <v>4.0785268604474206E-2</v>
      </c>
      <c r="W8" s="297">
        <f>ROUND(S8*V8,0)</f>
        <v>0</v>
      </c>
      <c r="X8" s="312">
        <f>分析係数表!E11</f>
        <v>3.926343022371024E-2</v>
      </c>
      <c r="Y8" s="298">
        <f t="shared" ref="Y8:Y38" si="2">ROUND(S8*X8,0)</f>
        <v>0</v>
      </c>
    </row>
    <row r="9" spans="1:25">
      <c r="A9" s="278">
        <v>5</v>
      </c>
      <c r="B9" s="268" t="s">
        <v>77</v>
      </c>
      <c r="C9" s="283"/>
      <c r="D9" s="312">
        <f>投入係数表!AI9</f>
        <v>5.2199209750668323E-3</v>
      </c>
      <c r="E9" s="302">
        <f t="shared" ref="E9:E43" si="3">$C$37*D9</f>
        <v>0.52199209750668318</v>
      </c>
      <c r="F9" s="312">
        <f>分析係数表!C12</f>
        <v>0.26169189557273109</v>
      </c>
      <c r="G9" s="302">
        <f t="shared" ref="G9:G38" si="4">E9*F9</f>
        <v>0.1366011014705098</v>
      </c>
      <c r="H9" s="302">
        <v>0.16619572663331661</v>
      </c>
      <c r="I9" s="302">
        <f t="shared" ref="I9:I38" si="5">C9+H9</f>
        <v>0.16619572663331661</v>
      </c>
      <c r="J9" s="312">
        <f>分析係数表!G12</f>
        <v>0.13770114594385849</v>
      </c>
      <c r="K9" s="304">
        <f>I9*J9</f>
        <v>2.2885342008379939E-2</v>
      </c>
      <c r="L9" s="49"/>
      <c r="M9" s="50"/>
      <c r="N9" s="314">
        <f>分析係数表!I12</f>
        <v>0.10146071966313146</v>
      </c>
      <c r="O9" s="306">
        <f t="shared" si="0"/>
        <v>3.6020332947852944</v>
      </c>
      <c r="P9" s="312">
        <f>分析係数表!C12</f>
        <v>0.26169189557273109</v>
      </c>
      <c r="Q9" s="306">
        <f t="shared" ref="Q9:Q38" si="6">O9*P9</f>
        <v>0.94262292082845378</v>
      </c>
      <c r="R9" s="306">
        <v>1.0827146173813496</v>
      </c>
      <c r="S9" s="307">
        <f t="shared" ref="S9:S38" si="7">I9+R9</f>
        <v>1.2489103440146661</v>
      </c>
      <c r="T9" s="312">
        <f>分析係数表!F12</f>
        <v>0.33651535386825859</v>
      </c>
      <c r="U9" s="309">
        <f t="shared" si="1"/>
        <v>0.42027750636582395</v>
      </c>
      <c r="V9" s="316">
        <f>分析係数表!D12</f>
        <v>3.4578030097235327E-2</v>
      </c>
      <c r="W9" s="297">
        <f t="shared" ref="W9:W38" si="8">ROUND(S9*V9,0)</f>
        <v>0</v>
      </c>
      <c r="X9" s="312">
        <f>分析係数表!E12</f>
        <v>3.3355134693599395E-2</v>
      </c>
      <c r="Y9" s="298">
        <f t="shared" si="2"/>
        <v>0</v>
      </c>
    </row>
    <row r="10" spans="1:25">
      <c r="A10" s="278">
        <v>6</v>
      </c>
      <c r="B10" s="268" t="s">
        <v>78</v>
      </c>
      <c r="C10" s="283"/>
      <c r="D10" s="312">
        <f>投入係数表!AI10</f>
        <v>4.6123049790819772E-4</v>
      </c>
      <c r="E10" s="302">
        <f t="shared" si="3"/>
        <v>4.612304979081977E-2</v>
      </c>
      <c r="F10" s="312">
        <f>分析係数表!C13</f>
        <v>8.2810371123538395E-2</v>
      </c>
      <c r="G10" s="302">
        <f t="shared" si="4"/>
        <v>3.8194668705272251E-3</v>
      </c>
      <c r="H10" s="302">
        <v>8.9878781920589255E-3</v>
      </c>
      <c r="I10" s="302">
        <f t="shared" si="5"/>
        <v>8.9878781920589255E-3</v>
      </c>
      <c r="J10" s="312">
        <f>分析係数表!G13</f>
        <v>0.2721720626600464</v>
      </c>
      <c r="K10" s="304">
        <f t="shared" ref="K10:K38" si="9">I10*J10</f>
        <v>2.4462493464699263E-3</v>
      </c>
      <c r="L10" s="49"/>
      <c r="M10" s="50"/>
      <c r="N10" s="314">
        <f>分析係数表!I13</f>
        <v>1.212874021164739E-2</v>
      </c>
      <c r="O10" s="306">
        <f t="shared" si="0"/>
        <v>0.43059152557963198</v>
      </c>
      <c r="P10" s="312">
        <f>分析係数表!C13</f>
        <v>8.2810371123538395E-2</v>
      </c>
      <c r="Q10" s="306">
        <f t="shared" si="6"/>
        <v>3.5657444035899898E-2</v>
      </c>
      <c r="R10" s="306">
        <v>4.0610148525238643E-2</v>
      </c>
      <c r="S10" s="307">
        <f t="shared" si="7"/>
        <v>4.9598026717297572E-2</v>
      </c>
      <c r="T10" s="312">
        <f>分析係数表!F13</f>
        <v>0.39077170920544851</v>
      </c>
      <c r="U10" s="309">
        <f t="shared" si="1"/>
        <v>1.9381505673535873E-2</v>
      </c>
      <c r="V10" s="316">
        <f>分析係数表!D13</f>
        <v>0.12720758845381647</v>
      </c>
      <c r="W10" s="297">
        <f t="shared" si="8"/>
        <v>0</v>
      </c>
      <c r="X10" s="312">
        <f>分析係数表!E13</f>
        <v>9.5492852763317662E-2</v>
      </c>
      <c r="Y10" s="298">
        <f t="shared" si="2"/>
        <v>0</v>
      </c>
    </row>
    <row r="11" spans="1:25">
      <c r="A11" s="278">
        <v>7</v>
      </c>
      <c r="B11" s="268" t="s">
        <v>79</v>
      </c>
      <c r="C11" s="283"/>
      <c r="D11" s="312">
        <f>投入係数表!AI11</f>
        <v>8.0703719237261856E-3</v>
      </c>
      <c r="E11" s="302">
        <f t="shared" si="3"/>
        <v>0.80703719237261851</v>
      </c>
      <c r="F11" s="312">
        <f>分析係数表!C14</f>
        <v>0.29759344347769412</v>
      </c>
      <c r="G11" s="302">
        <f t="shared" si="4"/>
        <v>0.2401689770927378</v>
      </c>
      <c r="H11" s="302">
        <v>0.37972058370488743</v>
      </c>
      <c r="I11" s="302">
        <f t="shared" si="5"/>
        <v>0.37972058370488743</v>
      </c>
      <c r="J11" s="312">
        <f>分析係数表!G14</f>
        <v>0.17335642824825784</v>
      </c>
      <c r="K11" s="304">
        <f t="shared" si="9"/>
        <v>6.5827004123422905E-2</v>
      </c>
      <c r="L11" s="49"/>
      <c r="M11" s="50"/>
      <c r="N11" s="314">
        <f>分析係数表!I14</f>
        <v>1.9165801846449152E-3</v>
      </c>
      <c r="O11" s="306">
        <f t="shared" ref="O11:O43" si="10">$M$44*N11</f>
        <v>6.8041954168449881E-2</v>
      </c>
      <c r="P11" s="312">
        <f>分析係数表!C14</f>
        <v>0.29759344347769412</v>
      </c>
      <c r="Q11" s="306">
        <f t="shared" si="6"/>
        <v>2.0248839441940444E-2</v>
      </c>
      <c r="R11" s="306">
        <v>7.6116294198390277E-2</v>
      </c>
      <c r="S11" s="307">
        <f t="shared" si="7"/>
        <v>0.4558368779032777</v>
      </c>
      <c r="T11" s="312">
        <f>分析係数表!F14</f>
        <v>0.35598651785260127</v>
      </c>
      <c r="U11" s="309">
        <f t="shared" si="1"/>
        <v>0.1622717828735892</v>
      </c>
      <c r="V11" s="316">
        <f>分析係数表!D14</f>
        <v>4.3833041969742803E-2</v>
      </c>
      <c r="W11" s="297">
        <f t="shared" si="8"/>
        <v>0</v>
      </c>
      <c r="X11" s="312">
        <f>分析係数表!E14</f>
        <v>3.8757158040430381E-2</v>
      </c>
      <c r="Y11" s="298">
        <f t="shared" si="2"/>
        <v>0</v>
      </c>
    </row>
    <row r="12" spans="1:25">
      <c r="A12" s="278">
        <v>8</v>
      </c>
      <c r="B12" s="268" t="s">
        <v>80</v>
      </c>
      <c r="C12" s="283"/>
      <c r="D12" s="312">
        <f>投入係数表!AI12</f>
        <v>8.9643690726943417E-3</v>
      </c>
      <c r="E12" s="302">
        <f t="shared" si="3"/>
        <v>0.89643690726943415</v>
      </c>
      <c r="F12" s="312">
        <f>分析係数表!C15</f>
        <v>0.21593049601829584</v>
      </c>
      <c r="G12" s="302">
        <f t="shared" si="4"/>
        <v>0.19356806603579599</v>
      </c>
      <c r="H12" s="302">
        <v>0.24399908115612048</v>
      </c>
      <c r="I12" s="302">
        <f t="shared" si="5"/>
        <v>0.24399908115612048</v>
      </c>
      <c r="J12" s="312">
        <f>分析係数表!G15</f>
        <v>0.1171240792325445</v>
      </c>
      <c r="K12" s="304">
        <f t="shared" si="9"/>
        <v>2.8578167713997512E-2</v>
      </c>
      <c r="L12" s="49"/>
      <c r="M12" s="50"/>
      <c r="N12" s="314">
        <f>分析係数表!I15</f>
        <v>7.9892300155183192E-3</v>
      </c>
      <c r="O12" s="306">
        <f t="shared" si="10"/>
        <v>0.28363166170259391</v>
      </c>
      <c r="P12" s="312">
        <f>分析係数表!C15</f>
        <v>0.21593049601829584</v>
      </c>
      <c r="Q12" s="306">
        <f t="shared" si="6"/>
        <v>6.1244725397934588E-2</v>
      </c>
      <c r="R12" s="306">
        <v>0.16090657707295822</v>
      </c>
      <c r="S12" s="307">
        <f t="shared" si="7"/>
        <v>0.4049056582290787</v>
      </c>
      <c r="T12" s="312">
        <f>分析係数表!F15</f>
        <v>0.35842164855867914</v>
      </c>
      <c r="U12" s="309">
        <f t="shared" si="1"/>
        <v>0.14512695353320348</v>
      </c>
      <c r="V12" s="316">
        <f>分析係数表!D15</f>
        <v>1.5678367482667734E-2</v>
      </c>
      <c r="W12" s="297">
        <f t="shared" si="8"/>
        <v>0</v>
      </c>
      <c r="X12" s="312">
        <f>分析係数表!E15</f>
        <v>1.5634458686506418E-2</v>
      </c>
      <c r="Y12" s="298">
        <f t="shared" si="2"/>
        <v>0</v>
      </c>
    </row>
    <row r="13" spans="1:25">
      <c r="A13" s="278">
        <v>9</v>
      </c>
      <c r="B13" s="268" t="s">
        <v>81</v>
      </c>
      <c r="C13" s="283"/>
      <c r="D13" s="312">
        <f>投入係数表!AI13</f>
        <v>6.0337546369930092E-3</v>
      </c>
      <c r="E13" s="302">
        <f t="shared" si="3"/>
        <v>0.60337546369930095</v>
      </c>
      <c r="F13" s="312">
        <f>分析係数表!C16</f>
        <v>0.18770505348742417</v>
      </c>
      <c r="G13" s="302">
        <f t="shared" si="4"/>
        <v>0.11325662368667665</v>
      </c>
      <c r="H13" s="302">
        <v>0.16035608425346368</v>
      </c>
      <c r="I13" s="302">
        <f t="shared" si="5"/>
        <v>0.16035608425346368</v>
      </c>
      <c r="J13" s="312">
        <f>分析係数表!G16</f>
        <v>1.5279579137581789E-2</v>
      </c>
      <c r="K13" s="304">
        <f t="shared" si="9"/>
        <v>2.4501734795435311E-3</v>
      </c>
      <c r="L13" s="49"/>
      <c r="M13" s="50"/>
      <c r="N13" s="314">
        <f>分析係数表!I16</f>
        <v>6.0242927132958465E-3</v>
      </c>
      <c r="O13" s="306">
        <f t="shared" si="10"/>
        <v>0.21387294514439822</v>
      </c>
      <c r="P13" s="312">
        <f>分析係数表!C16</f>
        <v>0.18770505348742417</v>
      </c>
      <c r="Q13" s="306">
        <f t="shared" si="6"/>
        <v>4.0145032607842204E-2</v>
      </c>
      <c r="R13" s="306">
        <v>7.8550452319956152E-2</v>
      </c>
      <c r="S13" s="307">
        <f t="shared" si="7"/>
        <v>0.23890653657341981</v>
      </c>
      <c r="T13" s="312">
        <f>分析係数表!F16</f>
        <v>0.2627694146106877</v>
      </c>
      <c r="U13" s="309">
        <f t="shared" si="1"/>
        <v>6.2777330762064376E-2</v>
      </c>
      <c r="V13" s="316">
        <f>分析係数表!D16</f>
        <v>1.0339400475073228E-2</v>
      </c>
      <c r="W13" s="297">
        <f t="shared" si="8"/>
        <v>0</v>
      </c>
      <c r="X13" s="312">
        <f>分析係数表!E16</f>
        <v>1.0339400475073228E-2</v>
      </c>
      <c r="Y13" s="298">
        <f t="shared" si="2"/>
        <v>0</v>
      </c>
    </row>
    <row r="14" spans="1:25">
      <c r="A14" s="278">
        <v>10</v>
      </c>
      <c r="B14" s="268" t="s">
        <v>82</v>
      </c>
      <c r="C14" s="283"/>
      <c r="D14" s="312">
        <f>投入係数表!AI14</f>
        <v>4.1667586416819927E-3</v>
      </c>
      <c r="E14" s="302">
        <f t="shared" si="3"/>
        <v>0.41667586416819929</v>
      </c>
      <c r="F14" s="312">
        <f>分析係数表!C17</f>
        <v>0.24245613901755958</v>
      </c>
      <c r="G14" s="302">
        <f t="shared" si="4"/>
        <v>0.10102562124802671</v>
      </c>
      <c r="H14" s="302">
        <v>0.16580933243210694</v>
      </c>
      <c r="I14" s="302">
        <f t="shared" si="5"/>
        <v>0.16580933243210694</v>
      </c>
      <c r="J14" s="312">
        <f>分析係数表!G17</f>
        <v>0.24054742090319753</v>
      </c>
      <c r="K14" s="304">
        <f t="shared" si="9"/>
        <v>3.9885007278224228E-2</v>
      </c>
      <c r="L14" s="49"/>
      <c r="M14" s="50"/>
      <c r="N14" s="314">
        <f>分析係数表!I17</f>
        <v>2.8816966460243139E-3</v>
      </c>
      <c r="O14" s="306">
        <f t="shared" si="10"/>
        <v>0.10230527931315805</v>
      </c>
      <c r="P14" s="312">
        <f>分析係数表!C17</f>
        <v>0.24245613901755958</v>
      </c>
      <c r="Q14" s="306">
        <f t="shared" si="6"/>
        <v>2.4804543023381313E-2</v>
      </c>
      <c r="R14" s="306">
        <v>6.0901126054772742E-2</v>
      </c>
      <c r="S14" s="307">
        <f t="shared" si="7"/>
        <v>0.22671045848687968</v>
      </c>
      <c r="T14" s="312">
        <f>分析係数表!F17</f>
        <v>0.42825667105631338</v>
      </c>
      <c r="U14" s="309">
        <f t="shared" si="1"/>
        <v>9.7090266245241613E-2</v>
      </c>
      <c r="V14" s="316">
        <f>分析係数表!D17</f>
        <v>5.1560411778863557E-2</v>
      </c>
      <c r="W14" s="297">
        <f t="shared" si="8"/>
        <v>0</v>
      </c>
      <c r="X14" s="312">
        <f>分析係数表!E17</f>
        <v>4.9008807340167618E-2</v>
      </c>
      <c r="Y14" s="298">
        <f t="shared" si="2"/>
        <v>0</v>
      </c>
    </row>
    <row r="15" spans="1:25">
      <c r="A15" s="278">
        <v>11</v>
      </c>
      <c r="B15" s="268" t="s">
        <v>83</v>
      </c>
      <c r="C15" s="283"/>
      <c r="D15" s="312">
        <f>投入係数表!AI15</f>
        <v>1.767082083925362E-3</v>
      </c>
      <c r="E15" s="302">
        <f t="shared" si="3"/>
        <v>0.1767082083925362</v>
      </c>
      <c r="F15" s="312">
        <f>分析係数表!C18</f>
        <v>0.40831687749419565</v>
      </c>
      <c r="G15" s="302">
        <f t="shared" si="4"/>
        <v>7.2152943878434003E-2</v>
      </c>
      <c r="H15" s="302">
        <v>0.11211925972564614</v>
      </c>
      <c r="I15" s="302">
        <f t="shared" si="5"/>
        <v>0.11211925972564614</v>
      </c>
      <c r="J15" s="312">
        <f>分析係数表!G18</f>
        <v>0.21766947174074985</v>
      </c>
      <c r="K15" s="304">
        <f t="shared" si="9"/>
        <v>2.4404940036445326E-2</v>
      </c>
      <c r="L15" s="49"/>
      <c r="M15" s="50"/>
      <c r="N15" s="314">
        <f>分析係数表!I18</f>
        <v>4.4543159123807785E-4</v>
      </c>
      <c r="O15" s="306">
        <f t="shared" si="10"/>
        <v>1.5813601830500072E-2</v>
      </c>
      <c r="P15" s="312">
        <f>分析係数表!C18</f>
        <v>0.40831687749419565</v>
      </c>
      <c r="Q15" s="306">
        <f t="shared" si="6"/>
        <v>6.4569605213662855E-3</v>
      </c>
      <c r="R15" s="306">
        <v>2.0730874688907577E-2</v>
      </c>
      <c r="S15" s="307">
        <f t="shared" si="7"/>
        <v>0.13285013441455371</v>
      </c>
      <c r="T15" s="312">
        <f>分析係数表!F18</f>
        <v>0.48997194925916815</v>
      </c>
      <c r="U15" s="309">
        <f t="shared" si="1"/>
        <v>6.509283931844137E-2</v>
      </c>
      <c r="V15" s="316">
        <f>分析係数表!D18</f>
        <v>3.8565313316438733E-2</v>
      </c>
      <c r="W15" s="297">
        <f t="shared" si="8"/>
        <v>0</v>
      </c>
      <c r="X15" s="312">
        <f>分析係数表!E18</f>
        <v>3.6576455199010559E-2</v>
      </c>
      <c r="Y15" s="298">
        <f t="shared" si="2"/>
        <v>0</v>
      </c>
    </row>
    <row r="16" spans="1:25">
      <c r="A16" s="278">
        <v>12</v>
      </c>
      <c r="B16" s="268" t="s">
        <v>84</v>
      </c>
      <c r="C16" s="283"/>
      <c r="D16" s="312">
        <f>投入係数表!AI16</f>
        <v>0</v>
      </c>
      <c r="E16" s="302">
        <f t="shared" si="3"/>
        <v>0</v>
      </c>
      <c r="F16" s="312">
        <f>分析係数表!C19</f>
        <v>0.72110086081153413</v>
      </c>
      <c r="G16" s="302">
        <f t="shared" si="4"/>
        <v>0</v>
      </c>
      <c r="H16" s="302">
        <v>5.7556301092040886E-2</v>
      </c>
      <c r="I16" s="302">
        <f t="shared" si="5"/>
        <v>5.7556301092040886E-2</v>
      </c>
      <c r="J16" s="312">
        <f>分析係数表!G19</f>
        <v>6.2445810408374151E-2</v>
      </c>
      <c r="K16" s="304">
        <f t="shared" si="9"/>
        <v>3.5941498658008833E-3</v>
      </c>
      <c r="L16" s="49"/>
      <c r="M16" s="50"/>
      <c r="N16" s="314">
        <f>分析係数表!I19</f>
        <v>-1.2604560155461526E-4</v>
      </c>
      <c r="O16" s="306">
        <f t="shared" si="10"/>
        <v>-4.4748396716325096E-3</v>
      </c>
      <c r="P16" s="312">
        <f>分析係数表!C19</f>
        <v>0.72110086081153413</v>
      </c>
      <c r="Q16" s="306">
        <f t="shared" si="6"/>
        <v>-3.2268107392078053E-3</v>
      </c>
      <c r="R16" s="306">
        <v>2.5521936502587661E-2</v>
      </c>
      <c r="S16" s="307">
        <f t="shared" si="7"/>
        <v>8.307823759462854E-2</v>
      </c>
      <c r="T16" s="312">
        <f>分析係数表!F19</f>
        <v>0.21331101927013058</v>
      </c>
      <c r="U16" s="309">
        <f t="shared" si="1"/>
        <v>1.7721503540476295E-2</v>
      </c>
      <c r="V16" s="316">
        <f>分析係数表!D19</f>
        <v>1.2736199640345095E-2</v>
      </c>
      <c r="W16" s="297">
        <f t="shared" si="8"/>
        <v>0</v>
      </c>
      <c r="X16" s="312">
        <f>分析係数表!E19</f>
        <v>1.2523714081279422E-2</v>
      </c>
      <c r="Y16" s="298">
        <f t="shared" si="2"/>
        <v>0</v>
      </c>
    </row>
    <row r="17" spans="1:25">
      <c r="A17" s="278">
        <v>13</v>
      </c>
      <c r="B17" s="268" t="s">
        <v>85</v>
      </c>
      <c r="C17" s="283"/>
      <c r="D17" s="312">
        <f>投入係数表!AI17</f>
        <v>8.0744381875616481E-5</v>
      </c>
      <c r="E17" s="302">
        <f t="shared" si="3"/>
        <v>8.0744381875616483E-3</v>
      </c>
      <c r="F17" s="312">
        <f>分析係数表!C20</f>
        <v>4.9598906854145253E-2</v>
      </c>
      <c r="G17" s="302">
        <f t="shared" si="4"/>
        <v>4.0048330756442362E-4</v>
      </c>
      <c r="H17" s="302">
        <v>2.4373464093611222E-3</v>
      </c>
      <c r="I17" s="302">
        <f t="shared" si="5"/>
        <v>2.4373464093611222E-3</v>
      </c>
      <c r="J17" s="312">
        <f>分析係数表!G20</f>
        <v>0.11671945764775135</v>
      </c>
      <c r="K17" s="304">
        <f t="shared" si="9"/>
        <v>2.8448575100032433E-4</v>
      </c>
      <c r="L17" s="49"/>
      <c r="M17" s="50"/>
      <c r="N17" s="314">
        <f>分析係数表!I20</f>
        <v>7.0439320449493942E-4</v>
      </c>
      <c r="O17" s="306">
        <f t="shared" si="10"/>
        <v>2.5007192770122418E-2</v>
      </c>
      <c r="P17" s="312">
        <f>分析係数表!C20</f>
        <v>4.9598906854145253E-2</v>
      </c>
      <c r="Q17" s="306">
        <f t="shared" si="6"/>
        <v>1.2403294248889564E-3</v>
      </c>
      <c r="R17" s="306">
        <v>2.8406339408150161E-3</v>
      </c>
      <c r="S17" s="307">
        <f t="shared" si="7"/>
        <v>5.2779803501761379E-3</v>
      </c>
      <c r="T17" s="312">
        <f>分析係数表!F20</f>
        <v>0.2109583665362576</v>
      </c>
      <c r="U17" s="309">
        <f t="shared" si="1"/>
        <v>1.1134341132836229E-3</v>
      </c>
      <c r="V17" s="316">
        <f>分析係数表!D20</f>
        <v>3.0797631013066269E-2</v>
      </c>
      <c r="W17" s="297">
        <f t="shared" si="8"/>
        <v>0</v>
      </c>
      <c r="X17" s="312">
        <f>分析係数表!E20</f>
        <v>2.9972730221401771E-2</v>
      </c>
      <c r="Y17" s="298">
        <f t="shared" si="2"/>
        <v>0</v>
      </c>
    </row>
    <row r="18" spans="1:25">
      <c r="A18" s="278">
        <v>14</v>
      </c>
      <c r="B18" s="268" t="s">
        <v>86</v>
      </c>
      <c r="C18" s="283"/>
      <c r="D18" s="312">
        <f>投入係数表!AI18</f>
        <v>2.0970303494314782E-4</v>
      </c>
      <c r="E18" s="302">
        <f t="shared" si="3"/>
        <v>2.0970303494314783E-2</v>
      </c>
      <c r="F18" s="312">
        <f>分析係数表!C21</f>
        <v>0.28411166756853934</v>
      </c>
      <c r="G18" s="302">
        <f t="shared" si="4"/>
        <v>5.9579078951881408E-3</v>
      </c>
      <c r="H18" s="302">
        <v>4.8619104887789921E-2</v>
      </c>
      <c r="I18" s="302">
        <f t="shared" si="5"/>
        <v>4.8619104887789921E-2</v>
      </c>
      <c r="J18" s="312">
        <f>分析係数表!G21</f>
        <v>0.29005387701730417</v>
      </c>
      <c r="K18" s="304">
        <f t="shared" si="9"/>
        <v>1.410215986981443E-2</v>
      </c>
      <c r="L18" s="49"/>
      <c r="M18" s="50"/>
      <c r="N18" s="314">
        <f>分析係数表!I21</f>
        <v>2.3737267060065176E-3</v>
      </c>
      <c r="O18" s="306">
        <f t="shared" si="10"/>
        <v>8.4271456541456666E-2</v>
      </c>
      <c r="P18" s="312">
        <f>分析係数表!C21</f>
        <v>0.28411166756853934</v>
      </c>
      <c r="Q18" s="306">
        <f t="shared" si="6"/>
        <v>2.3942504046422945E-2</v>
      </c>
      <c r="R18" s="306">
        <v>4.6110607289802118E-2</v>
      </c>
      <c r="S18" s="307">
        <f t="shared" si="7"/>
        <v>9.4729712177592046E-2</v>
      </c>
      <c r="T18" s="312">
        <f>分析係数表!F21</f>
        <v>0.45791147145628314</v>
      </c>
      <c r="U18" s="309">
        <f t="shared" si="1"/>
        <v>4.3377821893871356E-2</v>
      </c>
      <c r="V18" s="316">
        <f>分析係数表!D21</f>
        <v>5.9847590028896828E-2</v>
      </c>
      <c r="W18" s="297">
        <f t="shared" si="8"/>
        <v>0</v>
      </c>
      <c r="X18" s="312">
        <f>分析係数表!E21</f>
        <v>5.4782163530779596E-2</v>
      </c>
      <c r="Y18" s="298">
        <f t="shared" si="2"/>
        <v>0</v>
      </c>
    </row>
    <row r="19" spans="1:25">
      <c r="A19" s="278">
        <v>15</v>
      </c>
      <c r="B19" s="268" t="s">
        <v>70</v>
      </c>
      <c r="C19" s="283"/>
      <c r="D19" s="312">
        <f>投入係数表!AI19</f>
        <v>0</v>
      </c>
      <c r="E19" s="302">
        <f t="shared" si="3"/>
        <v>0</v>
      </c>
      <c r="F19" s="312">
        <f>分析係数表!C22</f>
        <v>0.28280144764930404</v>
      </c>
      <c r="G19" s="302">
        <f t="shared" si="4"/>
        <v>0</v>
      </c>
      <c r="H19" s="302">
        <v>2.9642325522976017E-2</v>
      </c>
      <c r="I19" s="302">
        <f t="shared" si="5"/>
        <v>2.9642325522976017E-2</v>
      </c>
      <c r="J19" s="312">
        <f>分析係数表!G22</f>
        <v>0.21325815420745545</v>
      </c>
      <c r="K19" s="304">
        <f t="shared" si="9"/>
        <v>6.3214676274464116E-3</v>
      </c>
      <c r="L19" s="49"/>
      <c r="M19" s="50"/>
      <c r="N19" s="314">
        <f>分析係数表!I22</f>
        <v>5.2408897921031505E-5</v>
      </c>
      <c r="O19" s="306">
        <f t="shared" si="10"/>
        <v>1.8606076901616652E-3</v>
      </c>
      <c r="P19" s="312">
        <f>分析係数表!C22</f>
        <v>0.28280144764930404</v>
      </c>
      <c r="Q19" s="306">
        <f t="shared" si="6"/>
        <v>5.2618254828514671E-4</v>
      </c>
      <c r="R19" s="306">
        <v>7.9315266974504719E-3</v>
      </c>
      <c r="S19" s="307">
        <f t="shared" si="7"/>
        <v>3.7573852220426487E-2</v>
      </c>
      <c r="T19" s="312">
        <f>分析係数表!F22</f>
        <v>0.43073258580094059</v>
      </c>
      <c r="U19" s="309">
        <f t="shared" si="1"/>
        <v>1.6184282525406716E-2</v>
      </c>
      <c r="V19" s="316">
        <f>分析係数表!D22</f>
        <v>2.2938556731137788E-2</v>
      </c>
      <c r="W19" s="297">
        <f t="shared" si="8"/>
        <v>0</v>
      </c>
      <c r="X19" s="312">
        <f>分析係数表!E22</f>
        <v>2.2183368519679003E-2</v>
      </c>
      <c r="Y19" s="298">
        <f t="shared" si="2"/>
        <v>0</v>
      </c>
    </row>
    <row r="20" spans="1:25">
      <c r="A20" s="278">
        <v>16</v>
      </c>
      <c r="B20" s="268" t="s">
        <v>71</v>
      </c>
      <c r="C20" s="283"/>
      <c r="D20" s="312">
        <f>投入係数表!AI20</f>
        <v>0</v>
      </c>
      <c r="E20" s="302">
        <f t="shared" si="3"/>
        <v>0</v>
      </c>
      <c r="F20" s="312">
        <f>分析係数表!C23</f>
        <v>0.31843177703160996</v>
      </c>
      <c r="G20" s="302">
        <f t="shared" si="4"/>
        <v>0</v>
      </c>
      <c r="H20" s="302">
        <v>3.7238320711559539E-2</v>
      </c>
      <c r="I20" s="302">
        <f t="shared" si="5"/>
        <v>3.7238320711559539E-2</v>
      </c>
      <c r="J20" s="312">
        <f>分析係数表!G23</f>
        <v>0.24379890925547271</v>
      </c>
      <c r="K20" s="304">
        <f t="shared" si="9"/>
        <v>9.0786619719836932E-3</v>
      </c>
      <c r="L20" s="49"/>
      <c r="M20" s="50"/>
      <c r="N20" s="314">
        <f>分析係数表!I23</f>
        <v>7.2227388731505603E-6</v>
      </c>
      <c r="O20" s="306">
        <f t="shared" si="10"/>
        <v>2.56419883350011E-4</v>
      </c>
      <c r="P20" s="312">
        <f>分析係数表!C23</f>
        <v>0.31843177703160996</v>
      </c>
      <c r="Q20" s="306">
        <f t="shared" si="6"/>
        <v>8.1652239121382143E-5</v>
      </c>
      <c r="R20" s="306">
        <v>7.823041606318892E-3</v>
      </c>
      <c r="S20" s="307">
        <f t="shared" si="7"/>
        <v>4.5061362317878433E-2</v>
      </c>
      <c r="T20" s="312">
        <f>分析係数表!F23</f>
        <v>0.43764444987651224</v>
      </c>
      <c r="U20" s="309">
        <f t="shared" si="1"/>
        <v>1.9720855122294104E-2</v>
      </c>
      <c r="V20" s="316">
        <f>分析係数表!D23</f>
        <v>3.7770855561684982E-2</v>
      </c>
      <c r="W20" s="297">
        <f t="shared" si="8"/>
        <v>0</v>
      </c>
      <c r="X20" s="312">
        <f>分析係数表!E23</f>
        <v>3.6503495425501575E-2</v>
      </c>
      <c r="Y20" s="298">
        <f t="shared" si="2"/>
        <v>0</v>
      </c>
    </row>
    <row r="21" spans="1:25">
      <c r="A21" s="278">
        <v>17</v>
      </c>
      <c r="B21" s="268" t="s">
        <v>72</v>
      </c>
      <c r="C21" s="283"/>
      <c r="D21" s="312">
        <f>投入係数表!AI21</f>
        <v>0</v>
      </c>
      <c r="E21" s="302">
        <f t="shared" si="3"/>
        <v>0</v>
      </c>
      <c r="F21" s="312">
        <f>分析係数表!C24</f>
        <v>6.5709335168878003E-2</v>
      </c>
      <c r="G21" s="302">
        <f t="shared" si="4"/>
        <v>0</v>
      </c>
      <c r="H21" s="302">
        <v>3.0047810983872786E-3</v>
      </c>
      <c r="I21" s="302">
        <f t="shared" si="5"/>
        <v>3.0047810983872786E-3</v>
      </c>
      <c r="J21" s="312">
        <f>分析係数表!G24</f>
        <v>0.24633125110096343</v>
      </c>
      <c r="K21" s="304">
        <f t="shared" si="9"/>
        <v>7.4017148725026539E-4</v>
      </c>
      <c r="L21" s="49"/>
      <c r="M21" s="50"/>
      <c r="N21" s="314">
        <f>分析係数表!I24</f>
        <v>2.8080599423907303E-4</v>
      </c>
      <c r="O21" s="306">
        <f t="shared" si="10"/>
        <v>9.9691047331687214E-3</v>
      </c>
      <c r="P21" s="312">
        <f>分析係数表!C24</f>
        <v>6.5709335168878003E-2</v>
      </c>
      <c r="Q21" s="306">
        <f t="shared" si="6"/>
        <v>6.550632442454316E-4</v>
      </c>
      <c r="R21" s="306">
        <v>2.9995503407656923E-3</v>
      </c>
      <c r="S21" s="307">
        <f t="shared" si="7"/>
        <v>6.0043314391529708E-3</v>
      </c>
      <c r="T21" s="312">
        <f>分析係数表!F24</f>
        <v>0.36721364788140759</v>
      </c>
      <c r="U21" s="309">
        <f t="shared" si="1"/>
        <v>2.2048724508603843E-3</v>
      </c>
      <c r="V21" s="316">
        <f>分析係数表!D24</f>
        <v>3.9309475738153632E-2</v>
      </c>
      <c r="W21" s="297">
        <f t="shared" si="8"/>
        <v>0</v>
      </c>
      <c r="X21" s="312">
        <f>分析係数表!E24</f>
        <v>3.8550657867992791E-2</v>
      </c>
      <c r="Y21" s="298">
        <f t="shared" si="2"/>
        <v>0</v>
      </c>
    </row>
    <row r="22" spans="1:25">
      <c r="A22" s="278">
        <v>18</v>
      </c>
      <c r="B22" s="268" t="s">
        <v>87</v>
      </c>
      <c r="C22" s="283"/>
      <c r="D22" s="312">
        <f>投入係数表!AI22</f>
        <v>8.9051177996633129E-4</v>
      </c>
      <c r="E22" s="302">
        <f t="shared" si="3"/>
        <v>8.9051177996633132E-2</v>
      </c>
      <c r="F22" s="312">
        <f>分析係数表!C25</f>
        <v>0.13092441386923714</v>
      </c>
      <c r="G22" s="302">
        <f t="shared" si="4"/>
        <v>1.1658973283574301E-2</v>
      </c>
      <c r="H22" s="302">
        <v>3.0171726580112326E-2</v>
      </c>
      <c r="I22" s="302">
        <f t="shared" si="5"/>
        <v>3.0171726580112326E-2</v>
      </c>
      <c r="J22" s="312">
        <f>分析係数表!G25</f>
        <v>0.2605848403511512</v>
      </c>
      <c r="K22" s="304">
        <f t="shared" si="9"/>
        <v>7.862294553997156E-3</v>
      </c>
      <c r="L22" s="49"/>
      <c r="M22" s="50"/>
      <c r="N22" s="314">
        <f>分析係数表!I25</f>
        <v>9.8123550057191766E-5</v>
      </c>
      <c r="O22" s="306">
        <f t="shared" si="10"/>
        <v>3.4835579274623452E-3</v>
      </c>
      <c r="P22" s="312">
        <f>分析係数表!C25</f>
        <v>0.13092441386923714</v>
      </c>
      <c r="Q22" s="306">
        <f t="shared" si="6"/>
        <v>4.5608277983254209E-4</v>
      </c>
      <c r="R22" s="306">
        <v>1.1687679322254436E-2</v>
      </c>
      <c r="S22" s="307">
        <f t="shared" si="7"/>
        <v>4.185940590236676E-2</v>
      </c>
      <c r="T22" s="312">
        <f>分析係数表!F25</f>
        <v>0.33318683873123567</v>
      </c>
      <c r="U22" s="309">
        <f t="shared" si="1"/>
        <v>1.3947003123777208E-2</v>
      </c>
      <c r="V22" s="316">
        <f>分析係数表!D25</f>
        <v>4.284059086963312E-2</v>
      </c>
      <c r="W22" s="297">
        <f t="shared" si="8"/>
        <v>0</v>
      </c>
      <c r="X22" s="312">
        <f>分析係数表!E25</f>
        <v>4.249917369780222E-2</v>
      </c>
      <c r="Y22" s="298">
        <f t="shared" si="2"/>
        <v>0</v>
      </c>
    </row>
    <row r="23" spans="1:25">
      <c r="A23" s="278">
        <v>19</v>
      </c>
      <c r="B23" s="268" t="s">
        <v>88</v>
      </c>
      <c r="C23" s="283"/>
      <c r="D23" s="312">
        <f>投入係数表!AI23</f>
        <v>6.7093353285134548E-4</v>
      </c>
      <c r="E23" s="302">
        <f t="shared" si="3"/>
        <v>6.7093353285134549E-2</v>
      </c>
      <c r="F23" s="312">
        <f>分析係数表!C26</f>
        <v>0.15308736674872969</v>
      </c>
      <c r="G23" s="302">
        <f t="shared" si="4"/>
        <v>1.0271144780763481E-2</v>
      </c>
      <c r="H23" s="302">
        <v>2.0440474520173613E-2</v>
      </c>
      <c r="I23" s="302">
        <f t="shared" si="5"/>
        <v>2.0440474520173613E-2</v>
      </c>
      <c r="J23" s="312">
        <f>分析係数表!G26</f>
        <v>0.20415569699579933</v>
      </c>
      <c r="K23" s="304">
        <f t="shared" si="9"/>
        <v>4.1730393225909209E-3</v>
      </c>
      <c r="L23" s="49"/>
      <c r="M23" s="50"/>
      <c r="N23" s="314">
        <f>分析係数表!I26</f>
        <v>8.8175548492147558E-3</v>
      </c>
      <c r="O23" s="306">
        <f t="shared" si="10"/>
        <v>0.31303864442239271</v>
      </c>
      <c r="P23" s="312">
        <f>分析係数表!C26</f>
        <v>0.15308736674872969</v>
      </c>
      <c r="Q23" s="306">
        <f t="shared" si="6"/>
        <v>4.7922261765216016E-2</v>
      </c>
      <c r="R23" s="306">
        <v>5.2621541282247782E-2</v>
      </c>
      <c r="S23" s="307">
        <f t="shared" si="7"/>
        <v>7.3062015802421387E-2</v>
      </c>
      <c r="T23" s="312">
        <f>分析係数表!F26</f>
        <v>0.33811565690794865</v>
      </c>
      <c r="U23" s="309">
        <f t="shared" si="1"/>
        <v>2.4703411468054631E-2</v>
      </c>
      <c r="V23" s="316">
        <f>分析係数表!D26</f>
        <v>3.3929737559631502E-2</v>
      </c>
      <c r="W23" s="297">
        <f t="shared" si="8"/>
        <v>0</v>
      </c>
      <c r="X23" s="312">
        <f>分析係数表!E26</f>
        <v>3.3531988342571602E-2</v>
      </c>
      <c r="Y23" s="298">
        <f t="shared" si="2"/>
        <v>0</v>
      </c>
    </row>
    <row r="24" spans="1:25">
      <c r="A24" s="278">
        <v>20</v>
      </c>
      <c r="B24" s="268" t="s">
        <v>89</v>
      </c>
      <c r="C24" s="283"/>
      <c r="D24" s="312">
        <f>投入係数表!AI24</f>
        <v>9.6428542383829749E-5</v>
      </c>
      <c r="E24" s="302">
        <f t="shared" si="3"/>
        <v>9.6428542383829741E-3</v>
      </c>
      <c r="F24" s="312">
        <f>分析係数表!C27</f>
        <v>0.18884998044104273</v>
      </c>
      <c r="G24" s="302">
        <f t="shared" si="4"/>
        <v>1.8210528343144507E-3</v>
      </c>
      <c r="H24" s="302">
        <v>4.4279827431378104E-3</v>
      </c>
      <c r="I24" s="302">
        <f t="shared" si="5"/>
        <v>4.4279827431378104E-3</v>
      </c>
      <c r="J24" s="312">
        <f>分析係数表!G27</f>
        <v>0.16481626532719168</v>
      </c>
      <c r="K24" s="304">
        <f t="shared" si="9"/>
        <v>7.2980357865722739E-4</v>
      </c>
      <c r="L24" s="49"/>
      <c r="M24" s="50"/>
      <c r="N24" s="314">
        <f>分析係数表!I27</f>
        <v>2.2388024205688101E-2</v>
      </c>
      <c r="O24" s="306">
        <f t="shared" si="10"/>
        <v>0.79481408037608536</v>
      </c>
      <c r="P24" s="312">
        <f>分析係数表!C27</f>
        <v>0.18884998044104273</v>
      </c>
      <c r="Q24" s="306">
        <f t="shared" si="6"/>
        <v>0.1501006235332891</v>
      </c>
      <c r="R24" s="306">
        <v>0.15141244242068352</v>
      </c>
      <c r="S24" s="307">
        <f t="shared" si="7"/>
        <v>0.15584042516382132</v>
      </c>
      <c r="T24" s="312">
        <f>分析係数表!F27</f>
        <v>0.29536956526946395</v>
      </c>
      <c r="U24" s="309">
        <f t="shared" si="1"/>
        <v>4.6030518632046331E-2</v>
      </c>
      <c r="V24" s="316">
        <f>分析係数表!D27</f>
        <v>2.042747265118797E-2</v>
      </c>
      <c r="W24" s="297">
        <f t="shared" si="8"/>
        <v>0</v>
      </c>
      <c r="X24" s="312">
        <f>分析係数表!E27</f>
        <v>2.035082172191522E-2</v>
      </c>
      <c r="Y24" s="298">
        <f t="shared" si="2"/>
        <v>0</v>
      </c>
    </row>
    <row r="25" spans="1:25">
      <c r="A25" s="278">
        <v>21</v>
      </c>
      <c r="B25" s="268" t="s">
        <v>90</v>
      </c>
      <c r="C25" s="283"/>
      <c r="D25" s="312">
        <f>投入係数表!AI25</f>
        <v>9.8171226884742336E-5</v>
      </c>
      <c r="E25" s="302">
        <f t="shared" si="3"/>
        <v>9.8171226884742335E-3</v>
      </c>
      <c r="F25" s="312">
        <f>分析係数表!C28</f>
        <v>0.2115566871254172</v>
      </c>
      <c r="G25" s="302">
        <f t="shared" si="4"/>
        <v>2.0768779530773778E-3</v>
      </c>
      <c r="H25" s="302">
        <v>4.2916552881159677E-2</v>
      </c>
      <c r="I25" s="302">
        <f t="shared" si="5"/>
        <v>4.2916552881159677E-2</v>
      </c>
      <c r="J25" s="312">
        <f>分析係数表!G28</f>
        <v>0.18177207604774032</v>
      </c>
      <c r="K25" s="304">
        <f t="shared" si="9"/>
        <v>7.8010309140210251E-3</v>
      </c>
      <c r="L25" s="49"/>
      <c r="M25" s="50"/>
      <c r="N25" s="314">
        <f>分析係数表!I28</f>
        <v>7.2231792840574596E-3</v>
      </c>
      <c r="O25" s="306">
        <f t="shared" si="10"/>
        <v>0.25643551870875186</v>
      </c>
      <c r="P25" s="312">
        <f>分析係数表!C28</f>
        <v>0.2115566871254172</v>
      </c>
      <c r="Q25" s="306">
        <f t="shared" si="6"/>
        <v>5.4250648799311484E-2</v>
      </c>
      <c r="R25" s="306">
        <v>7.0821301529711819E-2</v>
      </c>
      <c r="S25" s="307">
        <f t="shared" si="7"/>
        <v>0.1137378544108715</v>
      </c>
      <c r="T25" s="312">
        <f>分析係数表!F28</f>
        <v>0.29628808224417325</v>
      </c>
      <c r="U25" s="309">
        <f t="shared" si="1"/>
        <v>3.3699170761964096E-2</v>
      </c>
      <c r="V25" s="316">
        <f>分析係数表!D28</f>
        <v>3.0551159487848582E-2</v>
      </c>
      <c r="W25" s="297">
        <f t="shared" si="8"/>
        <v>0</v>
      </c>
      <c r="X25" s="312">
        <f>分析係数表!E28</f>
        <v>3.018459578819983E-2</v>
      </c>
      <c r="Y25" s="298">
        <f t="shared" si="2"/>
        <v>0</v>
      </c>
    </row>
    <row r="26" spans="1:25">
      <c r="A26" s="278">
        <v>22</v>
      </c>
      <c r="B26" s="268" t="s">
        <v>64</v>
      </c>
      <c r="C26" s="283"/>
      <c r="D26" s="312">
        <f>投入係数表!AI26</f>
        <v>1.5169487685610421E-2</v>
      </c>
      <c r="E26" s="302">
        <f t="shared" si="3"/>
        <v>1.5169487685610421</v>
      </c>
      <c r="F26" s="312">
        <f>分析係数表!C29</f>
        <v>0.4024048564090591</v>
      </c>
      <c r="G26" s="302">
        <f t="shared" si="4"/>
        <v>0.61042755139270521</v>
      </c>
      <c r="H26" s="302">
        <v>0.70310086573575603</v>
      </c>
      <c r="I26" s="302">
        <f t="shared" si="5"/>
        <v>0.70310086573575603</v>
      </c>
      <c r="J26" s="312">
        <f>分析係数表!G29</f>
        <v>0.28848634430593861</v>
      </c>
      <c r="K26" s="304">
        <f t="shared" si="9"/>
        <v>0.20283499843444883</v>
      </c>
      <c r="L26" s="49"/>
      <c r="M26" s="50"/>
      <c r="N26" s="314">
        <f>分析係数表!I29</f>
        <v>7.7130042947109994E-3</v>
      </c>
      <c r="O26" s="306">
        <f t="shared" si="10"/>
        <v>0.27382516470033003</v>
      </c>
      <c r="P26" s="312">
        <f>分析係数表!C29</f>
        <v>0.4024048564090591</v>
      </c>
      <c r="Q26" s="306">
        <f t="shared" si="6"/>
        <v>0.11018857608242326</v>
      </c>
      <c r="R26" s="306">
        <v>0.1789983373907188</v>
      </c>
      <c r="S26" s="307">
        <f t="shared" si="7"/>
        <v>0.88209920312647483</v>
      </c>
      <c r="T26" s="312">
        <f>分析係数表!F29</f>
        <v>0.40202182464221792</v>
      </c>
      <c r="U26" s="309">
        <f t="shared" si="1"/>
        <v>0.3546231311563518</v>
      </c>
      <c r="V26" s="316">
        <f>分析係数表!D29</f>
        <v>7.9194780809421356E-2</v>
      </c>
      <c r="W26" s="297">
        <f t="shared" si="8"/>
        <v>0</v>
      </c>
      <c r="X26" s="312">
        <f>分析係数表!E29</f>
        <v>6.5944675090492746E-2</v>
      </c>
      <c r="Y26" s="298">
        <f t="shared" si="2"/>
        <v>0</v>
      </c>
    </row>
    <row r="27" spans="1:25">
      <c r="A27" s="278">
        <v>23</v>
      </c>
      <c r="B27" s="268" t="s">
        <v>91</v>
      </c>
      <c r="C27" s="283"/>
      <c r="D27" s="312">
        <f>投入係数表!AI27</f>
        <v>8.7389818772429795E-3</v>
      </c>
      <c r="E27" s="302">
        <f t="shared" si="3"/>
        <v>0.87389818772429795</v>
      </c>
      <c r="F27" s="312">
        <f>分析係数表!C30</f>
        <v>1</v>
      </c>
      <c r="G27" s="302">
        <f t="shared" si="4"/>
        <v>0.87389818772429795</v>
      </c>
      <c r="H27" s="302">
        <v>1.046562967125507</v>
      </c>
      <c r="I27" s="302">
        <f t="shared" si="5"/>
        <v>1.046562967125507</v>
      </c>
      <c r="J27" s="312">
        <f>分析係数表!G30</f>
        <v>0.33838967095036887</v>
      </c>
      <c r="K27" s="304">
        <f t="shared" si="9"/>
        <v>0.35414609807444203</v>
      </c>
      <c r="L27" s="49"/>
      <c r="M27" s="50"/>
      <c r="N27" s="314">
        <f>分析係数表!I30</f>
        <v>0</v>
      </c>
      <c r="O27" s="306">
        <f t="shared" si="10"/>
        <v>0</v>
      </c>
      <c r="P27" s="312">
        <f>分析係数表!C30</f>
        <v>1</v>
      </c>
      <c r="Q27" s="306">
        <f t="shared" si="6"/>
        <v>0</v>
      </c>
      <c r="R27" s="306">
        <v>0.24730585775567115</v>
      </c>
      <c r="S27" s="307">
        <f t="shared" si="7"/>
        <v>1.2938688248811783</v>
      </c>
      <c r="T27" s="312">
        <f>分析係数表!F30</f>
        <v>0.46362091424568164</v>
      </c>
      <c r="U27" s="309">
        <f t="shared" si="1"/>
        <v>0.59986464750539759</v>
      </c>
      <c r="V27" s="316">
        <f>分析係数表!D30</f>
        <v>7.3824536053885614E-2</v>
      </c>
      <c r="W27" s="297">
        <f t="shared" si="8"/>
        <v>0</v>
      </c>
      <c r="X27" s="312">
        <f>分析係数表!E30</f>
        <v>5.6949248710145881E-2</v>
      </c>
      <c r="Y27" s="298">
        <f t="shared" si="2"/>
        <v>0</v>
      </c>
    </row>
    <row r="28" spans="1:25">
      <c r="A28" s="278">
        <v>24</v>
      </c>
      <c r="B28" s="268" t="s">
        <v>92</v>
      </c>
      <c r="C28" s="283"/>
      <c r="D28" s="312">
        <f>投入係数表!AI28</f>
        <v>1.4757633248561414E-2</v>
      </c>
      <c r="E28" s="302">
        <f t="shared" si="3"/>
        <v>1.4757633248561413</v>
      </c>
      <c r="F28" s="312">
        <f>分析係数表!C31</f>
        <v>0.99932498158227889</v>
      </c>
      <c r="G28" s="302">
        <f t="shared" si="4"/>
        <v>1.4747671574316661</v>
      </c>
      <c r="H28" s="302">
        <v>1.9441555184039896</v>
      </c>
      <c r="I28" s="302">
        <f t="shared" si="5"/>
        <v>1.9441555184039896</v>
      </c>
      <c r="J28" s="312">
        <f>分析係数表!G31</f>
        <v>7.0262508387801376E-2</v>
      </c>
      <c r="K28" s="304">
        <f t="shared" si="9"/>
        <v>0.13660124341905064</v>
      </c>
      <c r="L28" s="49"/>
      <c r="M28" s="50"/>
      <c r="N28" s="314">
        <f>分析係数表!I31</f>
        <v>3.314462019579964E-2</v>
      </c>
      <c r="O28" s="306">
        <f t="shared" si="10"/>
        <v>1.1766920822627114</v>
      </c>
      <c r="P28" s="312">
        <f>分析係数表!C31</f>
        <v>0.99932498158227889</v>
      </c>
      <c r="Q28" s="306">
        <f t="shared" si="6"/>
        <v>1.1758977934351975</v>
      </c>
      <c r="R28" s="306">
        <v>1.6279608052511116</v>
      </c>
      <c r="S28" s="307">
        <f t="shared" si="7"/>
        <v>3.5721163236551012</v>
      </c>
      <c r="T28" s="312">
        <f>分析係数表!F31</f>
        <v>0.39948542779773355</v>
      </c>
      <c r="U28" s="309">
        <f t="shared" si="1"/>
        <v>1.4270084176986253</v>
      </c>
      <c r="V28" s="316">
        <f>分析係数表!D31</f>
        <v>2.9145126840892164E-3</v>
      </c>
      <c r="W28" s="297">
        <f t="shared" si="8"/>
        <v>0</v>
      </c>
      <c r="X28" s="312">
        <f>分析係数表!E31</f>
        <v>2.9145126840892164E-3</v>
      </c>
      <c r="Y28" s="298">
        <f t="shared" si="2"/>
        <v>0</v>
      </c>
    </row>
    <row r="29" spans="1:25">
      <c r="A29" s="278">
        <v>25</v>
      </c>
      <c r="B29" s="268" t="s">
        <v>1</v>
      </c>
      <c r="C29" s="283"/>
      <c r="D29" s="312">
        <f>投入係数表!AI29</f>
        <v>7.7688875050683079E-3</v>
      </c>
      <c r="E29" s="302">
        <f t="shared" si="3"/>
        <v>0.77688875050683082</v>
      </c>
      <c r="F29" s="312">
        <f>分析係数表!C32</f>
        <v>0.9998360837770528</v>
      </c>
      <c r="G29" s="302">
        <f t="shared" si="4"/>
        <v>0.77676140583719755</v>
      </c>
      <c r="H29" s="302">
        <v>0.88096477420229946</v>
      </c>
      <c r="I29" s="302">
        <f t="shared" si="5"/>
        <v>0.88096477420229946</v>
      </c>
      <c r="J29" s="312">
        <f>分析係数表!G32</f>
        <v>0.11380414292785156</v>
      </c>
      <c r="K29" s="304">
        <f t="shared" si="9"/>
        <v>0.10025744107772096</v>
      </c>
      <c r="L29" s="49"/>
      <c r="M29" s="50"/>
      <c r="N29" s="314">
        <f>分析係数表!I32</f>
        <v>7.2296973654795713E-3</v>
      </c>
      <c r="O29" s="306">
        <f t="shared" si="10"/>
        <v>0.25666692201811653</v>
      </c>
      <c r="P29" s="312">
        <f>分析係数表!C32</f>
        <v>0.9998360837770528</v>
      </c>
      <c r="Q29" s="306">
        <f t="shared" si="6"/>
        <v>0.25662485014570385</v>
      </c>
      <c r="R29" s="306">
        <v>0.3465542155870468</v>
      </c>
      <c r="S29" s="307">
        <f t="shared" si="7"/>
        <v>1.2275189897893464</v>
      </c>
      <c r="T29" s="312">
        <f>分析係数表!F32</f>
        <v>0.44272670787830282</v>
      </c>
      <c r="U29" s="309">
        <f t="shared" si="1"/>
        <v>0.5434554412075373</v>
      </c>
      <c r="V29" s="316">
        <f>分析係数表!D32</f>
        <v>2.1120085933633119E-2</v>
      </c>
      <c r="W29" s="297">
        <f t="shared" si="8"/>
        <v>0</v>
      </c>
      <c r="X29" s="312">
        <f>分析係数表!E32</f>
        <v>2.1120085933633119E-2</v>
      </c>
      <c r="Y29" s="298">
        <f t="shared" si="2"/>
        <v>0</v>
      </c>
    </row>
    <row r="30" spans="1:25">
      <c r="A30" s="278">
        <v>26</v>
      </c>
      <c r="B30" s="268" t="s">
        <v>2</v>
      </c>
      <c r="C30" s="283"/>
      <c r="D30" s="312">
        <f>投入係数表!AI30</f>
        <v>7.7880570345783455E-3</v>
      </c>
      <c r="E30" s="302">
        <f t="shared" si="3"/>
        <v>0.77880570345783451</v>
      </c>
      <c r="F30" s="312">
        <f>分析係数表!C33</f>
        <v>0.99108509199615646</v>
      </c>
      <c r="G30" s="302">
        <f t="shared" si="4"/>
        <v>0.77186272225863928</v>
      </c>
      <c r="H30" s="302">
        <v>0.8743621421817378</v>
      </c>
      <c r="I30" s="302">
        <f t="shared" si="5"/>
        <v>0.8743621421817378</v>
      </c>
      <c r="J30" s="312">
        <f>分析係数表!G33</f>
        <v>0.4529749017181946</v>
      </c>
      <c r="K30" s="304">
        <f t="shared" si="9"/>
        <v>0.39606410542088277</v>
      </c>
      <c r="L30" s="49"/>
      <c r="M30" s="50"/>
      <c r="N30" s="314">
        <f>分析係数表!I33</f>
        <v>7.7168799106917146E-4</v>
      </c>
      <c r="O30" s="306">
        <f t="shared" si="10"/>
        <v>2.7396275585724959E-2</v>
      </c>
      <c r="P30" s="312">
        <f>分析係数表!C33</f>
        <v>0.99108509199615646</v>
      </c>
      <c r="Q30" s="306">
        <f t="shared" si="6"/>
        <v>2.7152040309230276E-2</v>
      </c>
      <c r="R30" s="306">
        <v>0.16520654198248919</v>
      </c>
      <c r="S30" s="307">
        <f t="shared" si="7"/>
        <v>1.0395686841642271</v>
      </c>
      <c r="T30" s="312">
        <f>分析係数表!F33</f>
        <v>0.63278689994307047</v>
      </c>
      <c r="U30" s="309">
        <f t="shared" si="1"/>
        <v>0.65782544493017825</v>
      </c>
      <c r="V30" s="316">
        <f>分析係数表!D33</f>
        <v>8.7702783269007503E-2</v>
      </c>
      <c r="W30" s="297">
        <f t="shared" si="8"/>
        <v>0</v>
      </c>
      <c r="X30" s="312">
        <f>分析係数表!E33</f>
        <v>8.4336323251883824E-2</v>
      </c>
      <c r="Y30" s="298">
        <f t="shared" si="2"/>
        <v>0</v>
      </c>
    </row>
    <row r="31" spans="1:25">
      <c r="A31" s="278">
        <v>27</v>
      </c>
      <c r="B31" s="268" t="s">
        <v>65</v>
      </c>
      <c r="C31" s="283"/>
      <c r="D31" s="312">
        <f>投入係数表!AI31</f>
        <v>1.8057115903622575E-2</v>
      </c>
      <c r="E31" s="302">
        <f t="shared" si="3"/>
        <v>1.8057115903622574</v>
      </c>
      <c r="F31" s="312">
        <f>分析係数表!C34</f>
        <v>0.24606089914510665</v>
      </c>
      <c r="G31" s="302">
        <f t="shared" si="4"/>
        <v>0.44431501752127756</v>
      </c>
      <c r="H31" s="302">
        <v>0.58548390223194646</v>
      </c>
      <c r="I31" s="302">
        <f t="shared" si="5"/>
        <v>0.58548390223194646</v>
      </c>
      <c r="J31" s="312">
        <f>分析係数表!G34</f>
        <v>0.43749758717185111</v>
      </c>
      <c r="K31" s="304">
        <f t="shared" si="9"/>
        <v>0.25614779455443654</v>
      </c>
      <c r="L31" s="49"/>
      <c r="M31" s="50"/>
      <c r="N31" s="314">
        <f>分析係数表!I34</f>
        <v>0.137069350800852</v>
      </c>
      <c r="O31" s="306">
        <f t="shared" si="10"/>
        <v>4.8662020821313376</v>
      </c>
      <c r="P31" s="312">
        <f>分析係数表!C34</f>
        <v>0.24606089914510665</v>
      </c>
      <c r="Q31" s="306">
        <f t="shared" si="6"/>
        <v>1.197382059751027</v>
      </c>
      <c r="R31" s="306">
        <v>1.3319989747188685</v>
      </c>
      <c r="S31" s="307">
        <f t="shared" si="7"/>
        <v>1.917482876950815</v>
      </c>
      <c r="T31" s="312">
        <f>分析係数表!F34</f>
        <v>0.68044247766447119</v>
      </c>
      <c r="U31" s="309">
        <f t="shared" si="1"/>
        <v>1.3047367996716108</v>
      </c>
      <c r="V31" s="316">
        <f>分析係数表!D34</f>
        <v>0.15389009392691583</v>
      </c>
      <c r="W31" s="297">
        <f t="shared" si="8"/>
        <v>0</v>
      </c>
      <c r="X31" s="312">
        <f>分析係数表!E34</f>
        <v>0.1433320704064108</v>
      </c>
      <c r="Y31" s="298">
        <f t="shared" si="2"/>
        <v>0</v>
      </c>
    </row>
    <row r="32" spans="1:25">
      <c r="A32" s="278">
        <v>28</v>
      </c>
      <c r="B32" s="268" t="s">
        <v>66</v>
      </c>
      <c r="C32" s="283"/>
      <c r="D32" s="312">
        <f>投入係数表!AI32</f>
        <v>9.8415202714870094E-3</v>
      </c>
      <c r="E32" s="302">
        <f t="shared" si="3"/>
        <v>0.98415202714870098</v>
      </c>
      <c r="F32" s="312">
        <f>分析係数表!C35</f>
        <v>0.75377646979277246</v>
      </c>
      <c r="G32" s="302">
        <f t="shared" si="4"/>
        <v>0.74183064076354854</v>
      </c>
      <c r="H32" s="302">
        <v>1.1067813752358737</v>
      </c>
      <c r="I32" s="302">
        <f t="shared" si="5"/>
        <v>1.1067813752358737</v>
      </c>
      <c r="J32" s="312">
        <f>分析係数表!G35</f>
        <v>0.30282397072447498</v>
      </c>
      <c r="K32" s="304">
        <f t="shared" si="9"/>
        <v>0.33515993077282236</v>
      </c>
      <c r="L32" s="49"/>
      <c r="M32" s="50"/>
      <c r="N32" s="314">
        <f>分析係数表!I35</f>
        <v>5.7629969222324183E-2</v>
      </c>
      <c r="O32" s="306">
        <f t="shared" si="10"/>
        <v>2.0459648680344933</v>
      </c>
      <c r="P32" s="312">
        <f>分析係数表!C35</f>
        <v>0.75377646979277246</v>
      </c>
      <c r="Q32" s="306">
        <f t="shared" si="6"/>
        <v>1.542200175547076</v>
      </c>
      <c r="R32" s="306">
        <v>2.3919510997132978</v>
      </c>
      <c r="S32" s="307">
        <f t="shared" si="7"/>
        <v>3.4987324749491715</v>
      </c>
      <c r="T32" s="312">
        <f>分析係数表!F35</f>
        <v>0.60548890850388704</v>
      </c>
      <c r="U32" s="309">
        <f t="shared" si="1"/>
        <v>2.1184437074040772</v>
      </c>
      <c r="V32" s="316">
        <f>分析係数表!D35</f>
        <v>4.0363234612300396E-2</v>
      </c>
      <c r="W32" s="297">
        <f t="shared" si="8"/>
        <v>0</v>
      </c>
      <c r="X32" s="312">
        <f>分析係数表!E35</f>
        <v>3.9154079363329694E-2</v>
      </c>
      <c r="Y32" s="298">
        <f t="shared" si="2"/>
        <v>0</v>
      </c>
    </row>
    <row r="33" spans="1:25">
      <c r="A33" s="278">
        <v>29</v>
      </c>
      <c r="B33" s="268" t="s">
        <v>93</v>
      </c>
      <c r="C33" s="283"/>
      <c r="D33" s="312">
        <f>投入係数表!AI33</f>
        <v>8.4491153552578527E-3</v>
      </c>
      <c r="E33" s="302">
        <f t="shared" si="3"/>
        <v>0.84491153552578524</v>
      </c>
      <c r="F33" s="312">
        <f>分析係数表!C36</f>
        <v>0.99118010215945485</v>
      </c>
      <c r="G33" s="302">
        <f t="shared" si="4"/>
        <v>0.83745950209814968</v>
      </c>
      <c r="H33" s="302">
        <v>1.1805705966891993</v>
      </c>
      <c r="I33" s="302">
        <f t="shared" si="5"/>
        <v>1.1805705966891993</v>
      </c>
      <c r="J33" s="312">
        <f>分析係数表!G36</f>
        <v>5.8650173764370726E-2</v>
      </c>
      <c r="K33" s="304">
        <f t="shared" si="9"/>
        <v>6.9240670636928375E-2</v>
      </c>
      <c r="L33" s="49"/>
      <c r="M33" s="50"/>
      <c r="N33" s="314">
        <f>分析係数表!I36</f>
        <v>0.2375179181177472</v>
      </c>
      <c r="O33" s="306">
        <f t="shared" si="10"/>
        <v>8.4323021954584014</v>
      </c>
      <c r="P33" s="312">
        <f>分析係数表!C36</f>
        <v>0.99118010215945485</v>
      </c>
      <c r="Q33" s="306">
        <f t="shared" si="6"/>
        <v>8.3579301515338535</v>
      </c>
      <c r="R33" s="306">
        <v>9.1379338585829828</v>
      </c>
      <c r="S33" s="307">
        <f t="shared" si="7"/>
        <v>10.318504455272182</v>
      </c>
      <c r="T33" s="312">
        <f>分析係数表!F36</f>
        <v>0.81306518983088305</v>
      </c>
      <c r="U33" s="309">
        <f t="shared" si="1"/>
        <v>8.3896167836966882</v>
      </c>
      <c r="V33" s="316">
        <f>分析係数表!D36</f>
        <v>1.5774342104513773E-2</v>
      </c>
      <c r="W33" s="297">
        <f t="shared" si="8"/>
        <v>0</v>
      </c>
      <c r="X33" s="312">
        <f>分析係数表!E36</f>
        <v>1.3229670821596217E-2</v>
      </c>
      <c r="Y33" s="298">
        <f t="shared" si="2"/>
        <v>0</v>
      </c>
    </row>
    <row r="34" spans="1:25">
      <c r="A34" s="278">
        <v>30</v>
      </c>
      <c r="B34" s="268" t="s">
        <v>94</v>
      </c>
      <c r="C34" s="283"/>
      <c r="D34" s="312">
        <f>投入係数表!AI34</f>
        <v>1.9357158541303366E-2</v>
      </c>
      <c r="E34" s="302">
        <f t="shared" si="3"/>
        <v>1.9357158541303365</v>
      </c>
      <c r="F34" s="312">
        <f>分析係数表!C37</f>
        <v>0.58105140483022077</v>
      </c>
      <c r="G34" s="302">
        <f t="shared" si="4"/>
        <v>1.1247504163945627</v>
      </c>
      <c r="H34" s="302">
        <v>1.4963798271982158</v>
      </c>
      <c r="I34" s="302">
        <f t="shared" si="5"/>
        <v>1.4963798271982158</v>
      </c>
      <c r="J34" s="312">
        <f>分析係数表!G37</f>
        <v>0.40235165952905672</v>
      </c>
      <c r="K34" s="304">
        <f t="shared" si="9"/>
        <v>0.60207090675900521</v>
      </c>
      <c r="L34" s="49"/>
      <c r="M34" s="50"/>
      <c r="N34" s="314">
        <f>分析係数表!I37</f>
        <v>4.2719417558337268E-2</v>
      </c>
      <c r="O34" s="306">
        <f t="shared" si="10"/>
        <v>1.5166141625041292</v>
      </c>
      <c r="P34" s="312">
        <f>分析係数表!C37</f>
        <v>0.58105140483022077</v>
      </c>
      <c r="Q34" s="306">
        <f t="shared" si="6"/>
        <v>0.88123078970843305</v>
      </c>
      <c r="R34" s="306">
        <v>1.1899773614485114</v>
      </c>
      <c r="S34" s="307">
        <f t="shared" si="7"/>
        <v>2.6863571886467272</v>
      </c>
      <c r="T34" s="312">
        <f>分析係数表!F37</f>
        <v>0.63403708963374472</v>
      </c>
      <c r="U34" s="309">
        <f t="shared" si="1"/>
        <v>1.7032500936062596</v>
      </c>
      <c r="V34" s="316">
        <f>分析係数表!D37</f>
        <v>7.9200513574427991E-2</v>
      </c>
      <c r="W34" s="297">
        <f t="shared" si="8"/>
        <v>0</v>
      </c>
      <c r="X34" s="312">
        <f>分析係数表!E37</f>
        <v>7.3600662533244779E-2</v>
      </c>
      <c r="Y34" s="298">
        <f t="shared" si="2"/>
        <v>0</v>
      </c>
    </row>
    <row r="35" spans="1:25">
      <c r="A35" s="278">
        <v>31</v>
      </c>
      <c r="B35" s="268" t="s">
        <v>95</v>
      </c>
      <c r="C35" s="283"/>
      <c r="D35" s="312">
        <f>投入係数表!AI35</f>
        <v>2.8549819283617255E-2</v>
      </c>
      <c r="E35" s="302">
        <f t="shared" si="3"/>
        <v>2.8549819283617257</v>
      </c>
      <c r="F35" s="312">
        <f>分析係数表!C38</f>
        <v>0.47456671407271833</v>
      </c>
      <c r="G35" s="302">
        <f t="shared" si="4"/>
        <v>1.3548793924796172</v>
      </c>
      <c r="H35" s="302">
        <v>1.7806833744268338</v>
      </c>
      <c r="I35" s="302">
        <f t="shared" si="5"/>
        <v>1.7806833744268338</v>
      </c>
      <c r="J35" s="312">
        <f>分析係数表!G38</f>
        <v>0.18003386475673192</v>
      </c>
      <c r="K35" s="304">
        <f t="shared" si="9"/>
        <v>0.3205833098061216</v>
      </c>
      <c r="L35" s="49"/>
      <c r="M35" s="50"/>
      <c r="N35" s="314">
        <f>分析係数表!I38</f>
        <v>5.150358926080905E-2</v>
      </c>
      <c r="O35" s="306">
        <f t="shared" si="10"/>
        <v>1.8284676467339653</v>
      </c>
      <c r="P35" s="312">
        <f>分析係数表!C38</f>
        <v>0.47456671407271833</v>
      </c>
      <c r="Q35" s="306">
        <f t="shared" si="6"/>
        <v>0.86772988289881392</v>
      </c>
      <c r="R35" s="306">
        <v>1.2124222416746768</v>
      </c>
      <c r="S35" s="307">
        <f t="shared" si="7"/>
        <v>2.9931056161015106</v>
      </c>
      <c r="T35" s="312">
        <f>分析係数表!F38</f>
        <v>0.4997199825516766</v>
      </c>
      <c r="U35" s="309">
        <f t="shared" si="1"/>
        <v>1.4957146862535722</v>
      </c>
      <c r="V35" s="316">
        <f>分析係数表!D38</f>
        <v>3.5590827435143364E-2</v>
      </c>
      <c r="W35" s="297">
        <f t="shared" si="8"/>
        <v>0</v>
      </c>
      <c r="X35" s="312">
        <f>分析係数表!E38</f>
        <v>3.1059891839156476E-2</v>
      </c>
      <c r="Y35" s="298">
        <f t="shared" si="2"/>
        <v>0</v>
      </c>
    </row>
    <row r="36" spans="1:25">
      <c r="A36" s="278">
        <v>32</v>
      </c>
      <c r="B36" s="268" t="s">
        <v>67</v>
      </c>
      <c r="C36" s="283"/>
      <c r="D36" s="312">
        <f>投入係数表!AI36</f>
        <v>0</v>
      </c>
      <c r="E36" s="302">
        <f t="shared" si="3"/>
        <v>0</v>
      </c>
      <c r="F36" s="312">
        <f>分析係数表!C39</f>
        <v>1</v>
      </c>
      <c r="G36" s="302">
        <f t="shared" si="4"/>
        <v>0</v>
      </c>
      <c r="H36" s="302">
        <v>4.7603314355880055E-2</v>
      </c>
      <c r="I36" s="302">
        <f t="shared" si="5"/>
        <v>4.7603314355880055E-2</v>
      </c>
      <c r="J36" s="312">
        <f>分析係数表!G39</f>
        <v>0.33345520667958617</v>
      </c>
      <c r="K36" s="304">
        <f t="shared" si="9"/>
        <v>1.5873573027173297E-2</v>
      </c>
      <c r="L36" s="49"/>
      <c r="M36" s="50"/>
      <c r="N36" s="314">
        <f>分析係数表!I39</f>
        <v>5.0851604954235139E-3</v>
      </c>
      <c r="O36" s="306">
        <f t="shared" si="10"/>
        <v>0.18053210616540044</v>
      </c>
      <c r="P36" s="312">
        <f>分析係数表!C39</f>
        <v>1</v>
      </c>
      <c r="Q36" s="306">
        <f t="shared" si="6"/>
        <v>0.18053210616540044</v>
      </c>
      <c r="R36" s="306">
        <v>0.18870740858363744</v>
      </c>
      <c r="S36" s="307">
        <f t="shared" si="7"/>
        <v>0.23631072293951749</v>
      </c>
      <c r="T36" s="312">
        <f>分析係数表!F39</f>
        <v>0.70859596344355691</v>
      </c>
      <c r="U36" s="309">
        <f t="shared" si="1"/>
        <v>0.16744882439337083</v>
      </c>
      <c r="V36" s="316">
        <f>分析係数表!D39</f>
        <v>4.8027598057070089E-2</v>
      </c>
      <c r="W36" s="297">
        <f t="shared" si="8"/>
        <v>0</v>
      </c>
      <c r="X36" s="312">
        <f>分析係数表!E39</f>
        <v>4.8027598057070089E-2</v>
      </c>
      <c r="Y36" s="298">
        <f t="shared" si="2"/>
        <v>0</v>
      </c>
    </row>
    <row r="37" spans="1:25">
      <c r="A37" s="278">
        <v>33</v>
      </c>
      <c r="B37" s="268" t="s">
        <v>96</v>
      </c>
      <c r="C37" s="282">
        <f>'データ入力（最終需要額等）'!C38</f>
        <v>100</v>
      </c>
      <c r="D37" s="312">
        <f>投入係数表!AI37</f>
        <v>1.1037001839113044E-5</v>
      </c>
      <c r="E37" s="302">
        <f t="shared" si="3"/>
        <v>1.1037001839113044E-3</v>
      </c>
      <c r="F37" s="312">
        <f>分析係数表!C40</f>
        <v>0.78927678494152065</v>
      </c>
      <c r="G37" s="302">
        <f t="shared" si="4"/>
        <v>8.711249326968794E-4</v>
      </c>
      <c r="H37" s="302">
        <v>3.0211494765651763E-2</v>
      </c>
      <c r="I37" s="302">
        <f t="shared" si="5"/>
        <v>100.03021149476565</v>
      </c>
      <c r="J37" s="312">
        <f>分析係数表!G40</f>
        <v>0.52314226927728547</v>
      </c>
      <c r="K37" s="304">
        <f t="shared" si="9"/>
        <v>52.33003183765851</v>
      </c>
      <c r="L37" s="49"/>
      <c r="M37" s="50"/>
      <c r="N37" s="314">
        <f>分析係数表!I40</f>
        <v>3.428475595158087E-2</v>
      </c>
      <c r="O37" s="306">
        <f t="shared" si="10"/>
        <v>1.2171688989710352</v>
      </c>
      <c r="P37" s="312">
        <f>分析係数表!C40</f>
        <v>0.78927678494152065</v>
      </c>
      <c r="Q37" s="306">
        <f t="shared" si="6"/>
        <v>0.96068315531066917</v>
      </c>
      <c r="R37" s="306">
        <v>0.98058000079048924</v>
      </c>
      <c r="S37" s="307">
        <f t="shared" si="7"/>
        <v>101.01079149555613</v>
      </c>
      <c r="T37" s="312">
        <f>分析係数表!F40</f>
        <v>0.70623799726049996</v>
      </c>
      <c r="U37" s="309">
        <f t="shared" si="1"/>
        <v>71.337659087519512</v>
      </c>
      <c r="V37" s="316">
        <f>分析係数表!D40</f>
        <v>9.0697433955161888E-2</v>
      </c>
      <c r="W37" s="297">
        <f t="shared" si="8"/>
        <v>9</v>
      </c>
      <c r="X37" s="312">
        <f>分析係数表!E40</f>
        <v>9.0562666353757981E-2</v>
      </c>
      <c r="Y37" s="298">
        <f t="shared" si="2"/>
        <v>9</v>
      </c>
    </row>
    <row r="38" spans="1:25">
      <c r="A38" s="278">
        <v>34</v>
      </c>
      <c r="B38" s="268" t="s">
        <v>97</v>
      </c>
      <c r="C38" s="283"/>
      <c r="D38" s="312">
        <f>投入係数表!AI38</f>
        <v>1.1037001839113044E-5</v>
      </c>
      <c r="E38" s="302">
        <f t="shared" si="3"/>
        <v>1.1037001839113044E-3</v>
      </c>
      <c r="F38" s="312">
        <f>分析係数表!C41</f>
        <v>0.99594790611943085</v>
      </c>
      <c r="G38" s="302">
        <f t="shared" si="4"/>
        <v>1.0992278871500944E-3</v>
      </c>
      <c r="H38" s="302">
        <v>4.4182876079358968E-3</v>
      </c>
      <c r="I38" s="302">
        <f t="shared" si="5"/>
        <v>4.4182876079358968E-3</v>
      </c>
      <c r="J38" s="312">
        <f>分析係数表!G41</f>
        <v>0.50896339569449323</v>
      </c>
      <c r="K38" s="304">
        <f t="shared" si="9"/>
        <v>2.2487466640899539E-3</v>
      </c>
      <c r="L38" s="49"/>
      <c r="M38" s="50"/>
      <c r="N38" s="314">
        <f>分析係数表!I41</f>
        <v>5.504775199299148E-2</v>
      </c>
      <c r="O38" s="306">
        <f t="shared" si="10"/>
        <v>1.9542916326651165</v>
      </c>
      <c r="P38" s="312">
        <f>分析係数表!C41</f>
        <v>0.99594790611943085</v>
      </c>
      <c r="Q38" s="306">
        <f t="shared" si="6"/>
        <v>1.9463726594995467</v>
      </c>
      <c r="R38" s="306">
        <v>1.9782353815846405</v>
      </c>
      <c r="S38" s="307">
        <f t="shared" si="7"/>
        <v>1.9826536691925765</v>
      </c>
      <c r="T38" s="312">
        <f>分析係数表!F41</f>
        <v>0.58132099287543681</v>
      </c>
      <c r="U38" s="309">
        <f t="shared" si="1"/>
        <v>1.1525581995031564</v>
      </c>
      <c r="V38" s="316">
        <f>分析係数表!D41</f>
        <v>0.12149342216939719</v>
      </c>
      <c r="W38" s="297">
        <f t="shared" si="8"/>
        <v>0</v>
      </c>
      <c r="X38" s="312">
        <f>分析係数表!E41</f>
        <v>0.11755967401821014</v>
      </c>
      <c r="Y38" s="298">
        <f t="shared" si="2"/>
        <v>0</v>
      </c>
    </row>
    <row r="39" spans="1:25">
      <c r="A39" s="278">
        <v>35</v>
      </c>
      <c r="B39" s="268" t="s">
        <v>3</v>
      </c>
      <c r="C39" s="283"/>
      <c r="D39" s="312">
        <f>投入係数表!AI39</f>
        <v>2.1376929877861051E-3</v>
      </c>
      <c r="E39" s="302">
        <f t="shared" si="3"/>
        <v>0.21376929877861051</v>
      </c>
      <c r="F39" s="312">
        <f>分析係数表!C42</f>
        <v>0.9655414908579466</v>
      </c>
      <c r="G39" s="302">
        <f>E39*F39</f>
        <v>0.20640312744235742</v>
      </c>
      <c r="H39" s="302">
        <v>0.24501717313077973</v>
      </c>
      <c r="I39" s="302">
        <f>C39+H39</f>
        <v>0.24501717313077973</v>
      </c>
      <c r="J39" s="312">
        <f>分析係数表!G42</f>
        <v>0.53299358903562055</v>
      </c>
      <c r="K39" s="304">
        <f>I39*J39</f>
        <v>0.13059258248233629</v>
      </c>
      <c r="L39" s="49"/>
      <c r="M39" s="50"/>
      <c r="N39" s="314">
        <f>分析係数表!I42</f>
        <v>1.3420289237220641E-2</v>
      </c>
      <c r="O39" s="306">
        <f t="shared" si="10"/>
        <v>0.47644377862306136</v>
      </c>
      <c r="P39" s="312">
        <f>分析係数表!C42</f>
        <v>0.9655414908579466</v>
      </c>
      <c r="Q39" s="306">
        <f>O39*P39</f>
        <v>0.46002623632170414</v>
      </c>
      <c r="R39" s="306">
        <v>0.49436867876996937</v>
      </c>
      <c r="S39" s="307">
        <f>I39+R39</f>
        <v>0.73938585190074912</v>
      </c>
      <c r="T39" s="312">
        <f>分析係数表!F42</f>
        <v>0.58706867988829459</v>
      </c>
      <c r="U39" s="309">
        <f>S39*T39</f>
        <v>0.43407027600345488</v>
      </c>
      <c r="V39" s="316">
        <f>分析係数表!D42</f>
        <v>0.12536880137580664</v>
      </c>
      <c r="W39" s="297">
        <f>ROUND(S39*V39,0)</f>
        <v>0</v>
      </c>
      <c r="X39" s="312">
        <f>分析係数表!E42</f>
        <v>0.11770088827882173</v>
      </c>
      <c r="Y39" s="298">
        <f>ROUND(S39*X39,0)</f>
        <v>0</v>
      </c>
    </row>
    <row r="40" spans="1:25">
      <c r="A40" s="278">
        <v>36</v>
      </c>
      <c r="B40" s="268" t="s">
        <v>98</v>
      </c>
      <c r="C40" s="283"/>
      <c r="D40" s="312">
        <f>投入係数表!AI40</f>
        <v>9.1535665200100841E-2</v>
      </c>
      <c r="E40" s="302">
        <f t="shared" si="3"/>
        <v>9.1535665200100844</v>
      </c>
      <c r="F40" s="312">
        <f>分析係数表!C43</f>
        <v>0.68354347123018677</v>
      </c>
      <c r="G40" s="302">
        <f>E40*F40</f>
        <v>6.2568606332241137</v>
      </c>
      <c r="H40" s="302">
        <v>8.013754452139942</v>
      </c>
      <c r="I40" s="302">
        <f>C40+H40</f>
        <v>8.013754452139942</v>
      </c>
      <c r="J40" s="312">
        <f>分析係数表!G43</f>
        <v>0.37257380440005849</v>
      </c>
      <c r="K40" s="304">
        <f>I40*J40</f>
        <v>2.9857149837616848</v>
      </c>
      <c r="L40" s="49"/>
      <c r="M40" s="50"/>
      <c r="N40" s="314">
        <f>分析係数表!I43</f>
        <v>1.4147055315786071E-2</v>
      </c>
      <c r="O40" s="306">
        <f t="shared" si="10"/>
        <v>0.50224524761721911</v>
      </c>
      <c r="P40" s="312">
        <f>分析係数表!C43</f>
        <v>0.68354347123018677</v>
      </c>
      <c r="Q40" s="306">
        <f>O40*P40</f>
        <v>0.34330645996513864</v>
      </c>
      <c r="R40" s="306">
        <v>1.6236469213750211</v>
      </c>
      <c r="S40" s="307">
        <f>I40+R40</f>
        <v>9.6374013735149635</v>
      </c>
      <c r="T40" s="312">
        <f>分析係数表!F43</f>
        <v>0.62240825035949521</v>
      </c>
      <c r="U40" s="309">
        <f>S40*T40</f>
        <v>5.9983981269016446</v>
      </c>
      <c r="V40" s="316">
        <f>分析係数表!D43</f>
        <v>0.13048156468325811</v>
      </c>
      <c r="W40" s="297">
        <f>ROUND(S40*V40,0)</f>
        <v>1</v>
      </c>
      <c r="X40" s="312">
        <f>分析係数表!E43</f>
        <v>0.11291103502841897</v>
      </c>
      <c r="Y40" s="298">
        <f>ROUND(S40*X40,0)</f>
        <v>1</v>
      </c>
    </row>
    <row r="41" spans="1:25">
      <c r="A41" s="278">
        <v>37</v>
      </c>
      <c r="B41" s="268" t="s">
        <v>99</v>
      </c>
      <c r="C41" s="283"/>
      <c r="D41" s="312">
        <f>投入係数表!AI41</f>
        <v>1.0158688850653101E-2</v>
      </c>
      <c r="E41" s="302">
        <f t="shared" si="3"/>
        <v>1.0158688850653101</v>
      </c>
      <c r="F41" s="312">
        <f>分析係数表!C44</f>
        <v>0.55987382763194615</v>
      </c>
      <c r="G41" s="302">
        <f>E41*F41</f>
        <v>0.56875840105371278</v>
      </c>
      <c r="H41" s="302">
        <v>0.59033846937513168</v>
      </c>
      <c r="I41" s="302">
        <f>C41+H41</f>
        <v>0.59033846937513168</v>
      </c>
      <c r="J41" s="312">
        <f>分析係数表!G44</f>
        <v>0.32381925449611038</v>
      </c>
      <c r="K41" s="304">
        <f>I41*J41</f>
        <v>0.19116296305343003</v>
      </c>
      <c r="L41" s="49"/>
      <c r="M41" s="50"/>
      <c r="N41" s="314">
        <f>分析係数表!I44</f>
        <v>0.11509284654657072</v>
      </c>
      <c r="O41" s="306">
        <f t="shared" si="10"/>
        <v>4.0859976809627065</v>
      </c>
      <c r="P41" s="312">
        <f>分析係数表!C44</f>
        <v>0.55987382763194615</v>
      </c>
      <c r="Q41" s="306">
        <f>O41*P41</f>
        <v>2.2876431613358461</v>
      </c>
      <c r="R41" s="306">
        <v>2.3491596328352542</v>
      </c>
      <c r="S41" s="307">
        <f>I41+R41</f>
        <v>2.9394981022103859</v>
      </c>
      <c r="T41" s="312">
        <f>分析係数表!F44</f>
        <v>0.5344179716450459</v>
      </c>
      <c r="U41" s="309">
        <f>S41*T41</f>
        <v>1.5709206134377363</v>
      </c>
      <c r="V41" s="316">
        <f>分析係数表!D44</f>
        <v>0.19836337849438287</v>
      </c>
      <c r="W41" s="297">
        <f>ROUND(S41*V41,0)</f>
        <v>1</v>
      </c>
      <c r="X41" s="312">
        <f>分析係数表!E44</f>
        <v>0.16230318686650563</v>
      </c>
      <c r="Y41" s="298">
        <f>ROUND(S41*X41,0)</f>
        <v>0</v>
      </c>
    </row>
    <row r="42" spans="1:25">
      <c r="A42" s="278">
        <v>38</v>
      </c>
      <c r="B42" s="268" t="s">
        <v>4</v>
      </c>
      <c r="C42" s="283"/>
      <c r="D42" s="312">
        <f>投入係数表!AI42</f>
        <v>3.5597235405307754E-3</v>
      </c>
      <c r="E42" s="302">
        <f t="shared" si="3"/>
        <v>0.35597235405307753</v>
      </c>
      <c r="F42" s="312">
        <f>分析係数表!C45</f>
        <v>1</v>
      </c>
      <c r="G42" s="302">
        <f>E42*F42</f>
        <v>0.35597235405307753</v>
      </c>
      <c r="H42" s="302">
        <v>0.3897285749890107</v>
      </c>
      <c r="I42" s="302">
        <f>C42+H42</f>
        <v>0.3897285749890107</v>
      </c>
      <c r="J42" s="312">
        <f>分析係数表!G45</f>
        <v>0</v>
      </c>
      <c r="K42" s="304">
        <f>I42*J42</f>
        <v>0</v>
      </c>
      <c r="L42" s="49"/>
      <c r="M42" s="50"/>
      <c r="N42" s="314">
        <f>分析係数表!I45</f>
        <v>0</v>
      </c>
      <c r="O42" s="306">
        <f t="shared" si="10"/>
        <v>0</v>
      </c>
      <c r="P42" s="312">
        <f>分析係数表!C45</f>
        <v>1</v>
      </c>
      <c r="Q42" s="306">
        <f>O42*P42</f>
        <v>0</v>
      </c>
      <c r="R42" s="306">
        <v>4.0105750069956994E-2</v>
      </c>
      <c r="S42" s="307">
        <f>I42+R42</f>
        <v>0.42983432505896768</v>
      </c>
      <c r="T42" s="312">
        <f>分析係数表!F45</f>
        <v>0</v>
      </c>
      <c r="U42" s="309">
        <f>S42*T42</f>
        <v>0</v>
      </c>
      <c r="V42" s="316">
        <f>分析係数表!D45</f>
        <v>0</v>
      </c>
      <c r="W42" s="297">
        <f>ROUND(S42*V42,0)</f>
        <v>0</v>
      </c>
      <c r="X42" s="312">
        <f>分析係数表!E45</f>
        <v>0</v>
      </c>
      <c r="Y42" s="298">
        <f>ROUND(S42*X42,0)</f>
        <v>0</v>
      </c>
    </row>
    <row r="43" spans="1:25">
      <c r="A43" s="278">
        <v>39</v>
      </c>
      <c r="B43" s="268" t="s">
        <v>5</v>
      </c>
      <c r="C43" s="283"/>
      <c r="D43" s="312">
        <f>投入係数表!AI43</f>
        <v>6.2957382069635352E-3</v>
      </c>
      <c r="E43" s="302">
        <f t="shared" si="3"/>
        <v>0.62957382069635348</v>
      </c>
      <c r="F43" s="312">
        <f>分析係数表!C46</f>
        <v>0.63561708735819755</v>
      </c>
      <c r="G43" s="302">
        <f>E43*F43</f>
        <v>0.40016787818798832</v>
      </c>
      <c r="H43" s="302">
        <v>0.46901529206769699</v>
      </c>
      <c r="I43" s="302">
        <f>C43+H43</f>
        <v>0.46901529206769699</v>
      </c>
      <c r="J43" s="312">
        <f>分析係数表!G46</f>
        <v>7.4261727822867345E-3</v>
      </c>
      <c r="K43" s="304">
        <f>I43*J43</f>
        <v>3.4829885964293948E-3</v>
      </c>
      <c r="L43" s="49"/>
      <c r="M43" s="50"/>
      <c r="N43" s="314">
        <f>分析係数表!I46</f>
        <v>7.1346566917706757E-6</v>
      </c>
      <c r="O43" s="306">
        <f t="shared" si="10"/>
        <v>2.5329281160184016E-4</v>
      </c>
      <c r="P43" s="312">
        <f>分析係数表!C46</f>
        <v>0.63561708735819755</v>
      </c>
      <c r="Q43" s="306">
        <f>O43*P43</f>
        <v>1.6099723915913032E-4</v>
      </c>
      <c r="R43" s="306">
        <v>8.0547791751764089E-2</v>
      </c>
      <c r="S43" s="307">
        <f>I43+R43</f>
        <v>0.54956308381946106</v>
      </c>
      <c r="T43" s="312">
        <f>分析係数表!F46</f>
        <v>0.64740426293918441</v>
      </c>
      <c r="U43" s="309">
        <f>S43*T43</f>
        <v>0.35578948321872339</v>
      </c>
      <c r="V43" s="316">
        <f>分析係数表!D46</f>
        <v>3.6867524451068895E-3</v>
      </c>
      <c r="W43" s="297">
        <f>ROUND(S43*V43,0)</f>
        <v>0</v>
      </c>
      <c r="X43" s="312">
        <f>分析係数表!E46</f>
        <v>3.6024838177901608E-3</v>
      </c>
      <c r="Y43" s="298">
        <f>ROUND(S43*X43,0)</f>
        <v>0</v>
      </c>
    </row>
    <row r="44" spans="1:25">
      <c r="A44" s="279">
        <v>40</v>
      </c>
      <c r="B44" s="276" t="s">
        <v>298</v>
      </c>
      <c r="C44" s="289">
        <f>SUM(C5:C43)</f>
        <v>100</v>
      </c>
      <c r="D44" s="313">
        <f>投入係数表!AI44</f>
        <v>0.29027663373767487</v>
      </c>
      <c r="E44" s="303">
        <f>SUM(E5:E43)</f>
        <v>29.027663373767489</v>
      </c>
      <c r="F44" s="313">
        <f>分析係数表!C47</f>
        <v>0.59941121331825653</v>
      </c>
      <c r="G44" s="303">
        <f>SUM(G5:G43)</f>
        <v>17.717425854112438</v>
      </c>
      <c r="H44" s="303">
        <f>SUM(H5:H43)</f>
        <v>22.943387703315764</v>
      </c>
      <c r="I44" s="303">
        <f>SUM(I5:I43)</f>
        <v>122.94338770331574</v>
      </c>
      <c r="J44" s="313">
        <f>分析係数表!G47</f>
        <v>0.26745444124294698</v>
      </c>
      <c r="K44" s="305">
        <f>SUM(K5:K43)</f>
        <v>58.680581615575676</v>
      </c>
      <c r="L44" s="318">
        <f>'データ入力（最終需要額等）'!$H$32</f>
        <v>0.60499999999999998</v>
      </c>
      <c r="M44" s="303">
        <f>K44*L44</f>
        <v>35.501751877423281</v>
      </c>
      <c r="N44" s="315">
        <f>分析係数表!I47</f>
        <v>1</v>
      </c>
      <c r="O44" s="311">
        <f>SUM(O5:O43)</f>
        <v>35.501751877423281</v>
      </c>
      <c r="P44" s="313">
        <f>分析係数表!C47</f>
        <v>0.59941121331825653</v>
      </c>
      <c r="Q44" s="303">
        <f>SUM(Q5:Q43)</f>
        <v>22.084049226111627</v>
      </c>
      <c r="R44" s="303">
        <f>SUM(R5:R43)</f>
        <v>27.593226388385503</v>
      </c>
      <c r="S44" s="308">
        <f>SUM(S5:S43)</f>
        <v>150.53661409170127</v>
      </c>
      <c r="T44" s="313">
        <f>分析係数表!F47</f>
        <v>0.52032812004185636</v>
      </c>
      <c r="U44" s="310">
        <f>SUM(U5:U43)</f>
        <v>100.87867267286745</v>
      </c>
      <c r="V44" s="317">
        <f>分析係数表!D47</f>
        <v>6.7043132898265148E-2</v>
      </c>
      <c r="W44" s="300">
        <f>SUM(W5:W43)</f>
        <v>11</v>
      </c>
      <c r="X44" s="313">
        <f>分析係数表!E47</f>
        <v>6.0489972943054145E-2</v>
      </c>
      <c r="Y44" s="301">
        <f>SUM(Y5:Y43)</f>
        <v>10</v>
      </c>
    </row>
    <row r="45" spans="1:25">
      <c r="B45" s="292" t="s">
        <v>299</v>
      </c>
      <c r="C45" s="104" t="s">
        <v>300</v>
      </c>
      <c r="D45" s="104" t="s">
        <v>301</v>
      </c>
      <c r="E45" s="104"/>
      <c r="F45" s="104" t="s">
        <v>131</v>
      </c>
      <c r="G45" s="104"/>
      <c r="H45" s="104" t="s">
        <v>302</v>
      </c>
      <c r="I45" s="104"/>
      <c r="J45" s="104" t="s">
        <v>131</v>
      </c>
      <c r="K45" s="104"/>
      <c r="L45" s="104" t="s">
        <v>300</v>
      </c>
      <c r="M45" s="104"/>
      <c r="N45" s="104" t="s">
        <v>131</v>
      </c>
      <c r="O45" s="104"/>
      <c r="P45" s="104" t="s">
        <v>131</v>
      </c>
      <c r="Q45" s="104"/>
      <c r="R45" s="104"/>
      <c r="S45" s="104" t="s">
        <v>302</v>
      </c>
      <c r="T45" s="104" t="s">
        <v>131</v>
      </c>
      <c r="U45" s="104"/>
      <c r="V45" s="104" t="s">
        <v>131</v>
      </c>
      <c r="W45" s="104"/>
      <c r="X45" s="104" t="s">
        <v>131</v>
      </c>
      <c r="Y45" s="293"/>
    </row>
    <row r="46" spans="1:25">
      <c r="B46" s="83" t="s">
        <v>303</v>
      </c>
    </row>
  </sheetData>
  <phoneticPr fontId="3"/>
  <pageMargins left="0.75" right="0.75" top="1" bottom="1" header="0.51200000000000001" footer="0.5120000000000000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C8E41-411E-43DE-992E-1D17797ED883}">
  <dimension ref="A1:Y46"/>
  <sheetViews>
    <sheetView showGridLines="0"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8.1640625" defaultRowHeight="11"/>
  <cols>
    <col min="1" max="1" width="2.75" style="83" customWidth="1"/>
    <col min="2" max="2" width="17.5" style="83" customWidth="1"/>
    <col min="3" max="3" width="8.58203125" style="83" customWidth="1"/>
    <col min="4" max="4" width="8.1640625" style="83" customWidth="1"/>
    <col min="5" max="5" width="8.25" style="83" customWidth="1"/>
    <col min="6" max="16384" width="8.1640625" style="83"/>
  </cols>
  <sheetData>
    <row r="1" spans="1:25" ht="13">
      <c r="B1" s="284" t="s">
        <v>257</v>
      </c>
      <c r="F1" s="285"/>
      <c r="G1" s="83" t="s">
        <v>374</v>
      </c>
    </row>
    <row r="2" spans="1:25">
      <c r="B2" s="83" t="s">
        <v>125</v>
      </c>
      <c r="S2" s="83" t="s">
        <v>259</v>
      </c>
      <c r="U2" s="286" t="s">
        <v>245</v>
      </c>
      <c r="W2" s="83" t="s">
        <v>233</v>
      </c>
      <c r="Y2" s="83" t="s">
        <v>260</v>
      </c>
    </row>
    <row r="3" spans="1:25" ht="44">
      <c r="B3" s="39"/>
      <c r="C3" s="40" t="s">
        <v>261</v>
      </c>
      <c r="D3" s="40" t="s">
        <v>364</v>
      </c>
      <c r="E3" s="40" t="s">
        <v>263</v>
      </c>
      <c r="F3" s="40" t="s">
        <v>264</v>
      </c>
      <c r="G3" s="40" t="s">
        <v>265</v>
      </c>
      <c r="H3" s="40" t="s">
        <v>266</v>
      </c>
      <c r="I3" s="40" t="s">
        <v>267</v>
      </c>
      <c r="J3" s="40" t="s">
        <v>268</v>
      </c>
      <c r="K3" s="41" t="s">
        <v>269</v>
      </c>
      <c r="L3" s="40" t="s">
        <v>402</v>
      </c>
      <c r="M3" s="40" t="s">
        <v>270</v>
      </c>
      <c r="N3" s="40" t="s">
        <v>186</v>
      </c>
      <c r="O3" s="40" t="s">
        <v>270</v>
      </c>
      <c r="P3" s="40" t="s">
        <v>264</v>
      </c>
      <c r="Q3" s="40" t="s">
        <v>271</v>
      </c>
      <c r="R3" s="40" t="s">
        <v>272</v>
      </c>
      <c r="S3" s="42" t="s">
        <v>273</v>
      </c>
      <c r="T3" s="40" t="s">
        <v>403</v>
      </c>
      <c r="U3" s="43" t="s">
        <v>245</v>
      </c>
      <c r="V3" s="44" t="s">
        <v>274</v>
      </c>
      <c r="W3" s="42" t="s">
        <v>275</v>
      </c>
      <c r="X3" s="40" t="s">
        <v>276</v>
      </c>
      <c r="Y3" s="43" t="s">
        <v>277</v>
      </c>
    </row>
    <row r="4" spans="1:25" ht="19">
      <c r="B4" s="45"/>
      <c r="C4" s="46" t="s">
        <v>197</v>
      </c>
      <c r="D4" s="46" t="s">
        <v>198</v>
      </c>
      <c r="E4" s="46" t="s">
        <v>278</v>
      </c>
      <c r="F4" s="46" t="s">
        <v>200</v>
      </c>
      <c r="G4" s="46" t="s">
        <v>279</v>
      </c>
      <c r="H4" s="46" t="s">
        <v>280</v>
      </c>
      <c r="I4" s="46" t="s">
        <v>281</v>
      </c>
      <c r="J4" s="46" t="s">
        <v>282</v>
      </c>
      <c r="K4" s="47" t="s">
        <v>283</v>
      </c>
      <c r="L4" s="46" t="s">
        <v>284</v>
      </c>
      <c r="M4" s="46" t="s">
        <v>285</v>
      </c>
      <c r="N4" s="46" t="s">
        <v>286</v>
      </c>
      <c r="O4" s="46" t="s">
        <v>287</v>
      </c>
      <c r="P4" s="46" t="s">
        <v>288</v>
      </c>
      <c r="Q4" s="46" t="s">
        <v>289</v>
      </c>
      <c r="R4" s="46" t="s">
        <v>290</v>
      </c>
      <c r="S4" s="46" t="s">
        <v>291</v>
      </c>
      <c r="T4" s="48" t="s">
        <v>292</v>
      </c>
      <c r="U4" s="47" t="s">
        <v>293</v>
      </c>
      <c r="V4" s="46" t="s">
        <v>294</v>
      </c>
      <c r="W4" s="46" t="s">
        <v>295</v>
      </c>
      <c r="X4" s="46" t="s">
        <v>296</v>
      </c>
      <c r="Y4" s="47" t="s">
        <v>297</v>
      </c>
    </row>
    <row r="5" spans="1:25">
      <c r="A5" s="277">
        <v>1</v>
      </c>
      <c r="B5" s="268" t="s">
        <v>73</v>
      </c>
      <c r="C5" s="283"/>
      <c r="D5" s="294">
        <f>投入係数表!AJ5</f>
        <v>1.5309810255073708E-3</v>
      </c>
      <c r="E5" s="302">
        <f>$C$38*D5</f>
        <v>0.15309810255073708</v>
      </c>
      <c r="F5" s="312">
        <f>分析係数表!C8</f>
        <v>0.17333290637377241</v>
      </c>
      <c r="G5" s="302">
        <f>E5*F5</f>
        <v>2.6536939075429117E-2</v>
      </c>
      <c r="H5" s="302">
        <f t="array" ref="H5:H43">MMULT(逆行列係数表!C5:AO43,G5:G43)</f>
        <v>3.7739860571192711E-2</v>
      </c>
      <c r="I5" s="302">
        <f>C5+H5</f>
        <v>3.7739860571192711E-2</v>
      </c>
      <c r="J5" s="312">
        <f>分析係数表!G8</f>
        <v>0.15155149614048036</v>
      </c>
      <c r="K5" s="304">
        <f>I5*J5</f>
        <v>5.719532333697379E-3</v>
      </c>
      <c r="L5" s="49" t="s">
        <v>132</v>
      </c>
      <c r="M5" s="50" t="s">
        <v>132</v>
      </c>
      <c r="N5" s="314">
        <f>分析係数表!I8</f>
        <v>1.1299182227411633E-2</v>
      </c>
      <c r="O5" s="306">
        <f>$M$44*N5</f>
        <v>0.38818713411758682</v>
      </c>
      <c r="P5" s="312">
        <f>分析係数表!C8</f>
        <v>0.17333290637377241</v>
      </c>
      <c r="Q5" s="306">
        <f t="shared" ref="Q5:Q10" si="0">O5*P5</f>
        <v>6.7285604173506708E-2</v>
      </c>
      <c r="R5" s="306">
        <f t="array" ref="R5:R43">MMULT(逆行列係数表!C5:AO43,Q5:Q43)</f>
        <v>0.10177806995392343</v>
      </c>
      <c r="S5" s="307">
        <f>I5+R5</f>
        <v>0.13951793052511613</v>
      </c>
      <c r="T5" s="312">
        <f>分析係数表!F8</f>
        <v>0.42721038226158625</v>
      </c>
      <c r="U5" s="309">
        <f>S5*T5</f>
        <v>5.9603508431980298E-2</v>
      </c>
      <c r="V5" s="316">
        <f>分析係数表!D8</f>
        <v>0.32298797552049696</v>
      </c>
      <c r="W5" s="287">
        <f>ROUND(S5*V5,0)</f>
        <v>0</v>
      </c>
      <c r="X5" s="312">
        <f>分析係数表!E8</f>
        <v>0.12265584155979949</v>
      </c>
      <c r="Y5" s="288">
        <f>ROUND(S5*X5,0)</f>
        <v>0</v>
      </c>
    </row>
    <row r="6" spans="1:25">
      <c r="A6" s="278">
        <v>2</v>
      </c>
      <c r="B6" s="268" t="s">
        <v>74</v>
      </c>
      <c r="C6" s="283"/>
      <c r="D6" s="294">
        <f>投入係数表!AJ6</f>
        <v>4.3167368325732526E-5</v>
      </c>
      <c r="E6" s="302">
        <f>$C$38*D6</f>
        <v>4.3167368325732524E-3</v>
      </c>
      <c r="F6" s="312">
        <f>分析係数表!C9</f>
        <v>0.39351462480142041</v>
      </c>
      <c r="G6" s="302">
        <f>E6*F6</f>
        <v>1.6986990750365353E-3</v>
      </c>
      <c r="H6" s="302">
        <v>5.3753313524294369E-3</v>
      </c>
      <c r="I6" s="302">
        <f>C6+H6</f>
        <v>5.3753313524294369E-3</v>
      </c>
      <c r="J6" s="312">
        <f>分析係数表!G9</f>
        <v>0.22817522849038765</v>
      </c>
      <c r="K6" s="304">
        <f>I6*J6</f>
        <v>1.2265174595521313E-3</v>
      </c>
      <c r="L6" s="49"/>
      <c r="M6" s="50"/>
      <c r="N6" s="314">
        <f>分析係数表!I9</f>
        <v>5.0911500837573466E-4</v>
      </c>
      <c r="O6" s="306">
        <f>$M$44*N6</f>
        <v>1.7490814119111724E-2</v>
      </c>
      <c r="P6" s="312">
        <f>分析係数表!C9</f>
        <v>0.39351462480142041</v>
      </c>
      <c r="Q6" s="306">
        <f t="shared" si="0"/>
        <v>6.8828911555536372E-3</v>
      </c>
      <c r="R6" s="306">
        <v>9.4764970227358327E-3</v>
      </c>
      <c r="S6" s="307">
        <f>I6+R6</f>
        <v>1.485182837516527E-2</v>
      </c>
      <c r="T6" s="312">
        <f>分析係数表!F9</f>
        <v>0.63987813845992225</v>
      </c>
      <c r="U6" s="309">
        <f>S6*T6</f>
        <v>9.5033602934270038E-3</v>
      </c>
      <c r="V6" s="316">
        <f>分析係数表!D9</f>
        <v>0.29572434079210003</v>
      </c>
      <c r="W6" s="287">
        <f t="shared" ref="W6:W43" si="1">ROUND(S6*V6,0)</f>
        <v>0</v>
      </c>
      <c r="X6" s="312">
        <f>分析係数表!E9</f>
        <v>0.26862065342998215</v>
      </c>
      <c r="Y6" s="288">
        <f>ROUND(S6*X6,0)</f>
        <v>0</v>
      </c>
    </row>
    <row r="7" spans="1:25">
      <c r="A7" s="278">
        <v>3</v>
      </c>
      <c r="B7" s="268" t="s">
        <v>75</v>
      </c>
      <c r="C7" s="283"/>
      <c r="D7" s="294">
        <f>投入係数表!AJ7</f>
        <v>2.8756607771878958E-4</v>
      </c>
      <c r="E7" s="302">
        <f>$C$38*D7</f>
        <v>2.8756607771878957E-2</v>
      </c>
      <c r="F7" s="312">
        <f>分析係数表!C10</f>
        <v>0.12671464860287895</v>
      </c>
      <c r="G7" s="302">
        <f>E7*F7</f>
        <v>3.6438834488244599E-3</v>
      </c>
      <c r="H7" s="302">
        <v>4.7427775147043747E-3</v>
      </c>
      <c r="I7" s="302">
        <f>C7+H7</f>
        <v>4.7427775147043747E-3</v>
      </c>
      <c r="J7" s="312">
        <f>分析係数表!G10</f>
        <v>0.17153349174243465</v>
      </c>
      <c r="K7" s="304">
        <f>I7*J7</f>
        <v>8.1354518765474758E-4</v>
      </c>
      <c r="L7" s="49"/>
      <c r="M7" s="50"/>
      <c r="N7" s="314">
        <f>分析係数表!I10</f>
        <v>1.1608350684055029E-3</v>
      </c>
      <c r="O7" s="306">
        <f>$M$44*N7</f>
        <v>3.9880871847019619E-2</v>
      </c>
      <c r="P7" s="312">
        <f>分析係数表!C10</f>
        <v>0.12671464860287895</v>
      </c>
      <c r="Q7" s="306">
        <f t="shared" si="0"/>
        <v>5.053490662071539E-3</v>
      </c>
      <c r="R7" s="306">
        <v>7.7208580964450643E-3</v>
      </c>
      <c r="S7" s="307">
        <f>I7+R7</f>
        <v>1.2463635611149439E-2</v>
      </c>
      <c r="T7" s="312">
        <f>分析係数表!F10</f>
        <v>0.47381340455197063</v>
      </c>
      <c r="U7" s="309">
        <f>S7*T7</f>
        <v>5.9054376220138965E-3</v>
      </c>
      <c r="V7" s="316">
        <f>分析係数表!D10</f>
        <v>9.5045460793747427E-2</v>
      </c>
      <c r="W7" s="287">
        <f t="shared" si="1"/>
        <v>0</v>
      </c>
      <c r="X7" s="312">
        <f>分析係数表!E10</f>
        <v>4.2279520059697977E-2</v>
      </c>
      <c r="Y7" s="288">
        <f t="shared" ref="Y7:Y43" si="2">ROUND(S7*X7,0)</f>
        <v>0</v>
      </c>
    </row>
    <row r="8" spans="1:25">
      <c r="A8" s="278">
        <v>4</v>
      </c>
      <c r="B8" s="268" t="s">
        <v>76</v>
      </c>
      <c r="C8" s="283"/>
      <c r="D8" s="294">
        <f>投入係数表!AJ8</f>
        <v>5.1930668662535366E-6</v>
      </c>
      <c r="E8" s="302">
        <f>$C$38*D8</f>
        <v>5.1930668662535367E-4</v>
      </c>
      <c r="F8" s="312">
        <f>分析係数表!C11</f>
        <v>9.348517078458185E-3</v>
      </c>
      <c r="G8" s="302">
        <f>E8*F8</f>
        <v>4.8547474288746513E-6</v>
      </c>
      <c r="H8" s="302">
        <v>4.8103147138063036E-3</v>
      </c>
      <c r="I8" s="302">
        <f>C8+H8</f>
        <v>4.8103147138063036E-3</v>
      </c>
      <c r="J8" s="312">
        <f>分析係数表!G11</f>
        <v>0.2579516055394917</v>
      </c>
      <c r="K8" s="304">
        <f>I8*J8</f>
        <v>1.2408284035765765E-3</v>
      </c>
      <c r="L8" s="49"/>
      <c r="M8" s="50"/>
      <c r="N8" s="314">
        <f>分析係数表!I11</f>
        <v>-1.9466162084954558E-5</v>
      </c>
      <c r="O8" s="306">
        <f>$M$44*N8</f>
        <v>-6.6876642220133054E-4</v>
      </c>
      <c r="P8" s="312">
        <f>分析係数表!C11</f>
        <v>9.348517078458185E-3</v>
      </c>
      <c r="Q8" s="306">
        <f t="shared" si="0"/>
        <v>-6.251974319448516E-6</v>
      </c>
      <c r="R8" s="306">
        <v>4.1801076426009019E-3</v>
      </c>
      <c r="S8" s="307">
        <f>I8+R8</f>
        <v>8.9904223564072055E-3</v>
      </c>
      <c r="T8" s="312">
        <f>分析係数表!F11</f>
        <v>0.54360066960888753</v>
      </c>
      <c r="U8" s="309">
        <f>S8*T8</f>
        <v>4.8871996130096691E-3</v>
      </c>
      <c r="V8" s="316">
        <f>分析係数表!D11</f>
        <v>4.0785268604474206E-2</v>
      </c>
      <c r="W8" s="287">
        <f t="shared" si="1"/>
        <v>0</v>
      </c>
      <c r="X8" s="312">
        <f>分析係数表!E11</f>
        <v>3.926343022371024E-2</v>
      </c>
      <c r="Y8" s="288">
        <f t="shared" si="2"/>
        <v>0</v>
      </c>
    </row>
    <row r="9" spans="1:25">
      <c r="A9" s="278">
        <v>5</v>
      </c>
      <c r="B9" s="268" t="s">
        <v>77</v>
      </c>
      <c r="C9" s="283"/>
      <c r="D9" s="294">
        <f>投入係数表!AJ9</f>
        <v>6.5942212201045691E-3</v>
      </c>
      <c r="E9" s="302">
        <f t="shared" ref="E9:E43" si="3">$C$38*D9</f>
        <v>0.65942212201045691</v>
      </c>
      <c r="F9" s="312">
        <f>分析係数表!C12</f>
        <v>0.26169189557273109</v>
      </c>
      <c r="G9" s="302">
        <f t="shared" ref="G9:G38" si="4">E9*F9</f>
        <v>0.17256542509150924</v>
      </c>
      <c r="H9" s="302">
        <v>0.2379742861902428</v>
      </c>
      <c r="I9" s="302">
        <f t="shared" ref="I9:I38" si="5">C9+H9</f>
        <v>0.2379742861902428</v>
      </c>
      <c r="J9" s="312">
        <f>分析係数表!G12</f>
        <v>0.13770114594385849</v>
      </c>
      <c r="K9" s="304">
        <f t="shared" ref="K9:K38" si="6">I9*J9</f>
        <v>3.2769331913568171E-2</v>
      </c>
      <c r="L9" s="49"/>
      <c r="M9" s="50"/>
      <c r="N9" s="314">
        <f>分析係数表!I12</f>
        <v>0.10146071966313146</v>
      </c>
      <c r="O9" s="306">
        <f t="shared" ref="O9:O43" si="7">$M$44*N9</f>
        <v>3.4857165057476203</v>
      </c>
      <c r="P9" s="312">
        <f>分析係数表!C12</f>
        <v>0.26169189557273109</v>
      </c>
      <c r="Q9" s="306">
        <f t="shared" si="0"/>
        <v>0.91218375981825139</v>
      </c>
      <c r="R9" s="306">
        <v>1.0477516180331001</v>
      </c>
      <c r="S9" s="307">
        <f t="shared" ref="S9:S38" si="8">I9+R9</f>
        <v>1.2857259042233429</v>
      </c>
      <c r="T9" s="312">
        <f>分析係数表!F12</f>
        <v>0.33651535386825859</v>
      </c>
      <c r="U9" s="309">
        <f t="shared" ref="U9:U43" si="9">S9*T9</f>
        <v>0.43266650763730496</v>
      </c>
      <c r="V9" s="316">
        <f>分析係数表!D12</f>
        <v>3.4578030097235327E-2</v>
      </c>
      <c r="W9" s="287">
        <f t="shared" si="1"/>
        <v>0</v>
      </c>
      <c r="X9" s="312">
        <f>分析係数表!E12</f>
        <v>3.3355134693599395E-2</v>
      </c>
      <c r="Y9" s="288">
        <f t="shared" si="2"/>
        <v>0</v>
      </c>
    </row>
    <row r="10" spans="1:25">
      <c r="A10" s="278">
        <v>6</v>
      </c>
      <c r="B10" s="268" t="s">
        <v>78</v>
      </c>
      <c r="C10" s="283"/>
      <c r="D10" s="294">
        <f>投入係数表!AJ10</f>
        <v>3.3618616625408831E-3</v>
      </c>
      <c r="E10" s="302">
        <f t="shared" si="3"/>
        <v>0.33618616625408831</v>
      </c>
      <c r="F10" s="312">
        <f>分析係数表!C13</f>
        <v>8.2810371123538395E-2</v>
      </c>
      <c r="G10" s="302">
        <f t="shared" si="4"/>
        <v>2.7839701194100633E-2</v>
      </c>
      <c r="H10" s="302">
        <v>3.27220412789863E-2</v>
      </c>
      <c r="I10" s="302">
        <f t="shared" si="5"/>
        <v>3.27220412789863E-2</v>
      </c>
      <c r="J10" s="312">
        <f>分析係数表!G13</f>
        <v>0.2721720626600464</v>
      </c>
      <c r="K10" s="304">
        <f t="shared" si="6"/>
        <v>8.9060254693488841E-3</v>
      </c>
      <c r="L10" s="49"/>
      <c r="M10" s="50"/>
      <c r="N10" s="314">
        <f>分析係数表!I13</f>
        <v>1.212874021164739E-2</v>
      </c>
      <c r="O10" s="306">
        <f t="shared" si="7"/>
        <v>0.41668687241755126</v>
      </c>
      <c r="P10" s="312">
        <f>分析係数表!C13</f>
        <v>8.2810371123538395E-2</v>
      </c>
      <c r="Q10" s="306">
        <f t="shared" si="0"/>
        <v>3.4505994547203912E-2</v>
      </c>
      <c r="R10" s="306">
        <v>3.9298766399582782E-2</v>
      </c>
      <c r="S10" s="307">
        <f t="shared" si="8"/>
        <v>7.2020807678569082E-2</v>
      </c>
      <c r="T10" s="312">
        <f>分析係数表!F13</f>
        <v>0.39077170920544851</v>
      </c>
      <c r="U10" s="309">
        <f t="shared" si="9"/>
        <v>2.8143694114911331E-2</v>
      </c>
      <c r="V10" s="316">
        <f>分析係数表!D13</f>
        <v>0.12720758845381647</v>
      </c>
      <c r="W10" s="287">
        <f t="shared" si="1"/>
        <v>0</v>
      </c>
      <c r="X10" s="312">
        <f>分析係数表!E13</f>
        <v>9.5492852763317662E-2</v>
      </c>
      <c r="Y10" s="288">
        <f t="shared" si="2"/>
        <v>0</v>
      </c>
    </row>
    <row r="11" spans="1:25">
      <c r="A11" s="278">
        <v>7</v>
      </c>
      <c r="B11" s="268" t="s">
        <v>79</v>
      </c>
      <c r="C11" s="283"/>
      <c r="D11" s="294">
        <f>投入係数表!AJ11</f>
        <v>5.8814727927112712E-3</v>
      </c>
      <c r="E11" s="302">
        <f t="shared" si="3"/>
        <v>0.58814727927112709</v>
      </c>
      <c r="F11" s="312">
        <f>分析係数表!C14</f>
        <v>0.29759344347769412</v>
      </c>
      <c r="G11" s="302">
        <f t="shared" si="4"/>
        <v>0.17502877411033174</v>
      </c>
      <c r="H11" s="302">
        <v>0.29058642375342908</v>
      </c>
      <c r="I11" s="302">
        <f t="shared" si="5"/>
        <v>0.29058642375342908</v>
      </c>
      <c r="J11" s="312">
        <f>分析係数表!G14</f>
        <v>0.17335642824825784</v>
      </c>
      <c r="K11" s="304">
        <f t="shared" si="6"/>
        <v>5.0375024519329174E-2</v>
      </c>
      <c r="L11" s="49"/>
      <c r="M11" s="50"/>
      <c r="N11" s="314">
        <f>分析係数表!I14</f>
        <v>1.9165801846449152E-3</v>
      </c>
      <c r="O11" s="306">
        <f t="shared" si="7"/>
        <v>6.5844744708953629E-2</v>
      </c>
      <c r="P11" s="312">
        <f>分析係数表!C14</f>
        <v>0.29759344347769412</v>
      </c>
      <c r="Q11" s="306">
        <f t="shared" ref="Q11:Q38" si="10">O11*P11</f>
        <v>1.9594964312847192E-2</v>
      </c>
      <c r="R11" s="306">
        <v>7.3658348307823085E-2</v>
      </c>
      <c r="S11" s="307">
        <f t="shared" si="8"/>
        <v>0.36424477206125216</v>
      </c>
      <c r="T11" s="312">
        <f>分析係数表!F14</f>
        <v>0.35598651785260127</v>
      </c>
      <c r="U11" s="309">
        <f t="shared" si="9"/>
        <v>0.12966622805209962</v>
      </c>
      <c r="V11" s="316">
        <f>分析係数表!D14</f>
        <v>4.3833041969742803E-2</v>
      </c>
      <c r="W11" s="287">
        <f t="shared" si="1"/>
        <v>0</v>
      </c>
      <c r="X11" s="312">
        <f>分析係数表!E14</f>
        <v>3.8757158040430381E-2</v>
      </c>
      <c r="Y11" s="288">
        <f t="shared" si="2"/>
        <v>0</v>
      </c>
    </row>
    <row r="12" spans="1:25">
      <c r="A12" s="278">
        <v>8</v>
      </c>
      <c r="B12" s="268" t="s">
        <v>80</v>
      </c>
      <c r="C12" s="283"/>
      <c r="D12" s="294">
        <f>投入係数表!AJ12</f>
        <v>0.15753720102134641</v>
      </c>
      <c r="E12" s="302">
        <f t="shared" si="3"/>
        <v>15.753720102134642</v>
      </c>
      <c r="F12" s="312">
        <f>分析係数表!C15</f>
        <v>0.21593049601829584</v>
      </c>
      <c r="G12" s="302">
        <f t="shared" si="4"/>
        <v>3.4017085957873312</v>
      </c>
      <c r="H12" s="302">
        <v>3.742223568234198</v>
      </c>
      <c r="I12" s="302">
        <f t="shared" si="5"/>
        <v>3.742223568234198</v>
      </c>
      <c r="J12" s="312">
        <f>分析係数表!G15</f>
        <v>0.1171240792325445</v>
      </c>
      <c r="K12" s="304">
        <f t="shared" si="6"/>
        <v>0.43830448971175762</v>
      </c>
      <c r="L12" s="49"/>
      <c r="M12" s="50"/>
      <c r="N12" s="314">
        <f>分析係数表!I15</f>
        <v>7.9892300155183192E-3</v>
      </c>
      <c r="O12" s="306">
        <f t="shared" si="7"/>
        <v>0.27447263360409546</v>
      </c>
      <c r="P12" s="312">
        <f>分析係数表!C15</f>
        <v>0.21593049601829584</v>
      </c>
      <c r="Q12" s="306">
        <f t="shared" si="10"/>
        <v>5.9267011917580305E-2</v>
      </c>
      <c r="R12" s="306">
        <v>0.15571058501834145</v>
      </c>
      <c r="S12" s="307">
        <f t="shared" si="8"/>
        <v>3.8979341532525393</v>
      </c>
      <c r="T12" s="312">
        <f>分析係数表!F15</f>
        <v>0.35842164855867914</v>
      </c>
      <c r="U12" s="309">
        <f t="shared" si="9"/>
        <v>1.3971039851819542</v>
      </c>
      <c r="V12" s="316">
        <f>分析係数表!D15</f>
        <v>1.5678367482667734E-2</v>
      </c>
      <c r="W12" s="287">
        <f t="shared" si="1"/>
        <v>0</v>
      </c>
      <c r="X12" s="312">
        <f>分析係数表!E15</f>
        <v>1.5634458686506418E-2</v>
      </c>
      <c r="Y12" s="288">
        <f t="shared" si="2"/>
        <v>0</v>
      </c>
    </row>
    <row r="13" spans="1:25">
      <c r="A13" s="278">
        <v>9</v>
      </c>
      <c r="B13" s="268" t="s">
        <v>81</v>
      </c>
      <c r="C13" s="283"/>
      <c r="D13" s="294">
        <f>投入係数表!AJ13</f>
        <v>3.1814025889385727E-3</v>
      </c>
      <c r="E13" s="302">
        <f t="shared" si="3"/>
        <v>0.31814025889385728</v>
      </c>
      <c r="F13" s="312">
        <f>分析係数表!C16</f>
        <v>0.18770505348742417</v>
      </c>
      <c r="G13" s="302">
        <f t="shared" si="4"/>
        <v>5.9716534312174455E-2</v>
      </c>
      <c r="H13" s="302">
        <v>0.1022093896987321</v>
      </c>
      <c r="I13" s="302">
        <f t="shared" si="5"/>
        <v>0.1022093896987321</v>
      </c>
      <c r="J13" s="312">
        <f>分析係数表!G16</f>
        <v>1.5279579137581789E-2</v>
      </c>
      <c r="K13" s="304">
        <f t="shared" si="6"/>
        <v>1.561716458505714E-3</v>
      </c>
      <c r="L13" s="49"/>
      <c r="M13" s="50"/>
      <c r="N13" s="314">
        <f>分析係数表!I16</f>
        <v>6.0242927132958465E-3</v>
      </c>
      <c r="O13" s="306">
        <f t="shared" si="7"/>
        <v>0.206966564163067</v>
      </c>
      <c r="P13" s="312">
        <f>分析係数表!C16</f>
        <v>0.18770505348742417</v>
      </c>
      <c r="Q13" s="306">
        <f t="shared" si="10"/>
        <v>3.8848669996336897E-2</v>
      </c>
      <c r="R13" s="306">
        <v>7.6013902642710907E-2</v>
      </c>
      <c r="S13" s="307">
        <f t="shared" si="8"/>
        <v>0.17822329234144302</v>
      </c>
      <c r="T13" s="312">
        <f>分析係数表!F16</f>
        <v>0.2627694146106877</v>
      </c>
      <c r="U13" s="309">
        <f t="shared" si="9"/>
        <v>4.6831630198550446E-2</v>
      </c>
      <c r="V13" s="316">
        <f>分析係数表!D16</f>
        <v>1.0339400475073228E-2</v>
      </c>
      <c r="W13" s="287">
        <f t="shared" si="1"/>
        <v>0</v>
      </c>
      <c r="X13" s="312">
        <f>分析係数表!E16</f>
        <v>1.0339400475073228E-2</v>
      </c>
      <c r="Y13" s="288">
        <f t="shared" si="2"/>
        <v>0</v>
      </c>
    </row>
    <row r="14" spans="1:25">
      <c r="A14" s="278">
        <v>10</v>
      </c>
      <c r="B14" s="268" t="s">
        <v>82</v>
      </c>
      <c r="C14" s="283"/>
      <c r="D14" s="294">
        <f>投入係数表!AJ14</f>
        <v>2.3177306557447814E-3</v>
      </c>
      <c r="E14" s="302">
        <f t="shared" si="3"/>
        <v>0.23177306557447813</v>
      </c>
      <c r="F14" s="312">
        <f>分析係数表!C17</f>
        <v>0.24245613901755958</v>
      </c>
      <c r="G14" s="302">
        <f t="shared" si="4"/>
        <v>5.6194802607451626E-2</v>
      </c>
      <c r="H14" s="302">
        <v>0.12371608754957993</v>
      </c>
      <c r="I14" s="302">
        <f t="shared" si="5"/>
        <v>0.12371608754957993</v>
      </c>
      <c r="J14" s="312">
        <f>分析係数表!G17</f>
        <v>0.24054742090319753</v>
      </c>
      <c r="K14" s="304">
        <f t="shared" si="6"/>
        <v>2.9759585784285638E-2</v>
      </c>
      <c r="L14" s="49"/>
      <c r="M14" s="50"/>
      <c r="N14" s="314">
        <f>分析係数表!I17</f>
        <v>2.8816966460243139E-3</v>
      </c>
      <c r="O14" s="306">
        <f t="shared" si="7"/>
        <v>9.9001639225062138E-2</v>
      </c>
      <c r="P14" s="312">
        <f>分析係数表!C17</f>
        <v>0.24245613901755958</v>
      </c>
      <c r="Q14" s="306">
        <f t="shared" si="10"/>
        <v>2.4003555202917946E-2</v>
      </c>
      <c r="R14" s="306">
        <v>5.8934508077719307E-2</v>
      </c>
      <c r="S14" s="307">
        <f t="shared" si="8"/>
        <v>0.18265059562729924</v>
      </c>
      <c r="T14" s="312">
        <f>分析係数表!F17</f>
        <v>0.42825667105631338</v>
      </c>
      <c r="U14" s="309">
        <f t="shared" si="9"/>
        <v>7.82213360498E-2</v>
      </c>
      <c r="V14" s="316">
        <f>分析係数表!D17</f>
        <v>5.1560411778863557E-2</v>
      </c>
      <c r="W14" s="287">
        <f t="shared" si="1"/>
        <v>0</v>
      </c>
      <c r="X14" s="312">
        <f>分析係数表!E17</f>
        <v>4.9008807340167618E-2</v>
      </c>
      <c r="Y14" s="288">
        <f t="shared" si="2"/>
        <v>0</v>
      </c>
    </row>
    <row r="15" spans="1:25">
      <c r="A15" s="278">
        <v>11</v>
      </c>
      <c r="B15" s="268" t="s">
        <v>83</v>
      </c>
      <c r="C15" s="283"/>
      <c r="D15" s="294">
        <f>投入係数表!AJ15</f>
        <v>6.7704609268780486E-4</v>
      </c>
      <c r="E15" s="302">
        <f t="shared" si="3"/>
        <v>6.7704609268780483E-2</v>
      </c>
      <c r="F15" s="312">
        <f>分析係数表!C18</f>
        <v>0.40831687749419565</v>
      </c>
      <c r="G15" s="302">
        <f t="shared" si="4"/>
        <v>2.7644934648593023E-2</v>
      </c>
      <c r="H15" s="302">
        <v>6.0070367901764572E-2</v>
      </c>
      <c r="I15" s="302">
        <f t="shared" si="5"/>
        <v>6.0070367901764572E-2</v>
      </c>
      <c r="J15" s="312">
        <f>分析係数表!G18</f>
        <v>0.21766947174074985</v>
      </c>
      <c r="K15" s="304">
        <f t="shared" si="6"/>
        <v>1.307548524844959E-2</v>
      </c>
      <c r="L15" s="49"/>
      <c r="M15" s="50"/>
      <c r="N15" s="314">
        <f>分析係数表!I18</f>
        <v>4.4543159123807785E-4</v>
      </c>
      <c r="O15" s="306">
        <f t="shared" si="7"/>
        <v>1.5302949308018681E-2</v>
      </c>
      <c r="P15" s="312">
        <f>分析係数表!C18</f>
        <v>0.40831687749419565</v>
      </c>
      <c r="Q15" s="306">
        <f t="shared" si="10"/>
        <v>6.24845247790215E-3</v>
      </c>
      <c r="R15" s="306">
        <v>2.0061433687002601E-2</v>
      </c>
      <c r="S15" s="307">
        <f t="shared" si="8"/>
        <v>8.0131801588767176E-2</v>
      </c>
      <c r="T15" s="312">
        <f>分析係数表!F18</f>
        <v>0.48997194925916815</v>
      </c>
      <c r="U15" s="309">
        <f t="shared" si="9"/>
        <v>3.926233502209716E-2</v>
      </c>
      <c r="V15" s="316">
        <f>分析係数表!D18</f>
        <v>3.8565313316438733E-2</v>
      </c>
      <c r="W15" s="287">
        <f t="shared" si="1"/>
        <v>0</v>
      </c>
      <c r="X15" s="312">
        <f>分析係数表!E18</f>
        <v>3.6576455199010559E-2</v>
      </c>
      <c r="Y15" s="288">
        <f t="shared" si="2"/>
        <v>0</v>
      </c>
    </row>
    <row r="16" spans="1:25">
      <c r="A16" s="278">
        <v>12</v>
      </c>
      <c r="B16" s="268" t="s">
        <v>84</v>
      </c>
      <c r="C16" s="283"/>
      <c r="D16" s="294">
        <f>投入係数表!AJ16</f>
        <v>2.5965334331267683E-6</v>
      </c>
      <c r="E16" s="302">
        <f t="shared" si="3"/>
        <v>2.5965334331267683E-4</v>
      </c>
      <c r="F16" s="312">
        <f>分析係数表!C19</f>
        <v>0.72110086081153413</v>
      </c>
      <c r="G16" s="302">
        <f t="shared" si="4"/>
        <v>1.8723624937536408E-4</v>
      </c>
      <c r="H16" s="302">
        <v>3.5247542431112742E-2</v>
      </c>
      <c r="I16" s="302">
        <f t="shared" si="5"/>
        <v>3.5247542431112742E-2</v>
      </c>
      <c r="J16" s="312">
        <f>分析係数表!G19</f>
        <v>6.2445810408374151E-2</v>
      </c>
      <c r="K16" s="304">
        <f t="shared" si="6"/>
        <v>2.2010613520143897E-3</v>
      </c>
      <c r="L16" s="49"/>
      <c r="M16" s="50"/>
      <c r="N16" s="314">
        <f>分析係数表!I19</f>
        <v>-1.2604560155461526E-4</v>
      </c>
      <c r="O16" s="306">
        <f t="shared" si="7"/>
        <v>-4.3303382360638191E-3</v>
      </c>
      <c r="P16" s="312">
        <f>分析係数表!C19</f>
        <v>0.72110086081153413</v>
      </c>
      <c r="Q16" s="306">
        <f t="shared" si="10"/>
        <v>-3.12261062963072E-3</v>
      </c>
      <c r="R16" s="306">
        <v>2.4697782625858616E-2</v>
      </c>
      <c r="S16" s="307">
        <f t="shared" si="8"/>
        <v>5.9945325056971359E-2</v>
      </c>
      <c r="T16" s="312">
        <f>分析係数表!F19</f>
        <v>0.21331101927013058</v>
      </c>
      <c r="U16" s="309">
        <f t="shared" si="9"/>
        <v>1.2786998388381859E-2</v>
      </c>
      <c r="V16" s="316">
        <f>分析係数表!D19</f>
        <v>1.2736199640345095E-2</v>
      </c>
      <c r="W16" s="287">
        <f t="shared" si="1"/>
        <v>0</v>
      </c>
      <c r="X16" s="312">
        <f>分析係数表!E19</f>
        <v>1.2523714081279422E-2</v>
      </c>
      <c r="Y16" s="288">
        <f t="shared" si="2"/>
        <v>0</v>
      </c>
    </row>
    <row r="17" spans="1:25">
      <c r="A17" s="278">
        <v>13</v>
      </c>
      <c r="B17" s="268" t="s">
        <v>85</v>
      </c>
      <c r="C17" s="283"/>
      <c r="D17" s="294">
        <f>投入係数表!AJ17</f>
        <v>1.6705446975379345E-3</v>
      </c>
      <c r="E17" s="302">
        <f t="shared" si="3"/>
        <v>0.16705446975379346</v>
      </c>
      <c r="F17" s="312">
        <f>分析係数表!C20</f>
        <v>4.9598906854145253E-2</v>
      </c>
      <c r="G17" s="302">
        <f t="shared" si="4"/>
        <v>8.2857190848870266E-3</v>
      </c>
      <c r="H17" s="302">
        <v>1.0908786813927342E-2</v>
      </c>
      <c r="I17" s="302">
        <f t="shared" si="5"/>
        <v>1.0908786813927342E-2</v>
      </c>
      <c r="J17" s="312">
        <f>分析係数表!G20</f>
        <v>0.11671945764775135</v>
      </c>
      <c r="K17" s="304">
        <f t="shared" si="6"/>
        <v>1.2732676805165409E-3</v>
      </c>
      <c r="L17" s="49"/>
      <c r="M17" s="50"/>
      <c r="N17" s="314">
        <f>分析係数表!I20</f>
        <v>7.0439320449493942E-4</v>
      </c>
      <c r="O17" s="306">
        <f t="shared" si="7"/>
        <v>2.4199660987982086E-2</v>
      </c>
      <c r="P17" s="312">
        <f>分析係数表!C20</f>
        <v>4.9598906854145253E-2</v>
      </c>
      <c r="Q17" s="306">
        <f t="shared" si="10"/>
        <v>1.2002767312448161E-3</v>
      </c>
      <c r="R17" s="306">
        <v>2.7489042448942758E-3</v>
      </c>
      <c r="S17" s="307">
        <f t="shared" si="8"/>
        <v>1.3657691058821617E-2</v>
      </c>
      <c r="T17" s="312">
        <f>分析係数表!F20</f>
        <v>0.2109583665362576</v>
      </c>
      <c r="U17" s="309">
        <f t="shared" si="9"/>
        <v>2.8812041964258591E-3</v>
      </c>
      <c r="V17" s="316">
        <f>分析係数表!D20</f>
        <v>3.0797631013066269E-2</v>
      </c>
      <c r="W17" s="287">
        <f t="shared" si="1"/>
        <v>0</v>
      </c>
      <c r="X17" s="312">
        <f>分析係数表!E20</f>
        <v>2.9972730221401771E-2</v>
      </c>
      <c r="Y17" s="288">
        <f t="shared" si="2"/>
        <v>0</v>
      </c>
    </row>
    <row r="18" spans="1:25">
      <c r="A18" s="278">
        <v>14</v>
      </c>
      <c r="B18" s="268" t="s">
        <v>86</v>
      </c>
      <c r="C18" s="283"/>
      <c r="D18" s="294">
        <f>投入係数表!AJ18</f>
        <v>3.8298868138619835E-4</v>
      </c>
      <c r="E18" s="302">
        <f t="shared" si="3"/>
        <v>3.8298868138619838E-2</v>
      </c>
      <c r="F18" s="312">
        <f>分析係数表!C21</f>
        <v>0.28411166756853934</v>
      </c>
      <c r="G18" s="302">
        <f t="shared" si="4"/>
        <v>1.0881155292850882E-2</v>
      </c>
      <c r="H18" s="302">
        <v>4.9420885265834408E-2</v>
      </c>
      <c r="I18" s="302">
        <f t="shared" si="5"/>
        <v>4.9420885265834408E-2</v>
      </c>
      <c r="J18" s="312">
        <f>分析係数表!G21</f>
        <v>0.29005387701730417</v>
      </c>
      <c r="K18" s="304">
        <f t="shared" si="6"/>
        <v>1.4334719376982634E-2</v>
      </c>
      <c r="L18" s="49"/>
      <c r="M18" s="50"/>
      <c r="N18" s="314">
        <f>分析係数表!I21</f>
        <v>2.3737267060065176E-3</v>
      </c>
      <c r="O18" s="306">
        <f t="shared" si="7"/>
        <v>8.1550164307256368E-2</v>
      </c>
      <c r="P18" s="312">
        <f>分析係数表!C21</f>
        <v>0.28411166756853934</v>
      </c>
      <c r="Q18" s="306">
        <f t="shared" si="10"/>
        <v>2.3169353171822983E-2</v>
      </c>
      <c r="R18" s="306">
        <v>4.4621604456793404E-2</v>
      </c>
      <c r="S18" s="307">
        <f t="shared" si="8"/>
        <v>9.4042489722627812E-2</v>
      </c>
      <c r="T18" s="312">
        <f>分析係数表!F21</f>
        <v>0.45791147145628314</v>
      </c>
      <c r="U18" s="309">
        <f t="shared" si="9"/>
        <v>4.3063134848300884E-2</v>
      </c>
      <c r="V18" s="316">
        <f>分析係数表!D21</f>
        <v>5.9847590028896828E-2</v>
      </c>
      <c r="W18" s="287">
        <f t="shared" si="1"/>
        <v>0</v>
      </c>
      <c r="X18" s="312">
        <f>分析係数表!E21</f>
        <v>5.4782163530779596E-2</v>
      </c>
      <c r="Y18" s="288">
        <f t="shared" si="2"/>
        <v>0</v>
      </c>
    </row>
    <row r="19" spans="1:25">
      <c r="A19" s="278">
        <v>15</v>
      </c>
      <c r="B19" s="268" t="s">
        <v>70</v>
      </c>
      <c r="C19" s="283"/>
      <c r="D19" s="294">
        <f>投入係数表!AJ19</f>
        <v>0</v>
      </c>
      <c r="E19" s="302">
        <f t="shared" si="3"/>
        <v>0</v>
      </c>
      <c r="F19" s="312">
        <f>分析係数表!C22</f>
        <v>0.28280144764930404</v>
      </c>
      <c r="G19" s="302">
        <f t="shared" si="4"/>
        <v>0</v>
      </c>
      <c r="H19" s="302">
        <v>1.7366276483788412E-2</v>
      </c>
      <c r="I19" s="302">
        <f t="shared" si="5"/>
        <v>1.7366276483788412E-2</v>
      </c>
      <c r="J19" s="312">
        <f>分析係数表!G22</f>
        <v>0.21325815420745545</v>
      </c>
      <c r="K19" s="304">
        <f t="shared" si="6"/>
        <v>3.7035000683890563E-3</v>
      </c>
      <c r="L19" s="49"/>
      <c r="M19" s="50"/>
      <c r="N19" s="314">
        <f>分析係数表!I22</f>
        <v>5.2408897921031505E-5</v>
      </c>
      <c r="O19" s="306">
        <f t="shared" si="7"/>
        <v>1.8005249828497362E-3</v>
      </c>
      <c r="P19" s="312">
        <f>分析係数表!C22</f>
        <v>0.28280144764930404</v>
      </c>
      <c r="Q19" s="306">
        <f t="shared" si="10"/>
        <v>5.0919107167864369E-4</v>
      </c>
      <c r="R19" s="306">
        <v>7.6754019917322763E-3</v>
      </c>
      <c r="S19" s="307">
        <f t="shared" si="8"/>
        <v>2.504167847552069E-2</v>
      </c>
      <c r="T19" s="312">
        <f>分析係数表!F22</f>
        <v>0.43073258580094059</v>
      </c>
      <c r="U19" s="309">
        <f t="shared" si="9"/>
        <v>1.0786266922556784E-2</v>
      </c>
      <c r="V19" s="316">
        <f>分析係数表!D22</f>
        <v>2.2938556731137788E-2</v>
      </c>
      <c r="W19" s="287">
        <f t="shared" si="1"/>
        <v>0</v>
      </c>
      <c r="X19" s="312">
        <f>分析係数表!E22</f>
        <v>2.2183368519679003E-2</v>
      </c>
      <c r="Y19" s="288">
        <f t="shared" si="2"/>
        <v>0</v>
      </c>
    </row>
    <row r="20" spans="1:25">
      <c r="A20" s="278">
        <v>16</v>
      </c>
      <c r="B20" s="268" t="s">
        <v>71</v>
      </c>
      <c r="C20" s="283"/>
      <c r="D20" s="294">
        <f>投入係数表!AJ20</f>
        <v>0</v>
      </c>
      <c r="E20" s="302">
        <f t="shared" si="3"/>
        <v>0</v>
      </c>
      <c r="F20" s="312">
        <f>分析係数表!C23</f>
        <v>0.31843177703160996</v>
      </c>
      <c r="G20" s="302">
        <f t="shared" si="4"/>
        <v>0</v>
      </c>
      <c r="H20" s="302">
        <v>2.1721381449261758E-2</v>
      </c>
      <c r="I20" s="302">
        <f t="shared" si="5"/>
        <v>2.1721381449261758E-2</v>
      </c>
      <c r="J20" s="312">
        <f>分析係数表!G23</f>
        <v>0.24379890925547271</v>
      </c>
      <c r="K20" s="304">
        <f t="shared" si="6"/>
        <v>5.2956491048520753E-3</v>
      </c>
      <c r="L20" s="49"/>
      <c r="M20" s="50"/>
      <c r="N20" s="314">
        <f>分析係数表!I23</f>
        <v>7.2227388731505603E-6</v>
      </c>
      <c r="O20" s="306">
        <f t="shared" si="7"/>
        <v>2.4813957746836699E-4</v>
      </c>
      <c r="P20" s="312">
        <f>分析係数表!C23</f>
        <v>0.31843177703160996</v>
      </c>
      <c r="Q20" s="306">
        <f t="shared" si="10"/>
        <v>7.9015526605124946E-5</v>
      </c>
      <c r="R20" s="306">
        <v>7.570420099051736E-3</v>
      </c>
      <c r="S20" s="307">
        <f t="shared" si="8"/>
        <v>2.9291801548313495E-2</v>
      </c>
      <c r="T20" s="312">
        <f>分析係数表!F23</f>
        <v>0.43764444987651224</v>
      </c>
      <c r="U20" s="309">
        <f t="shared" si="9"/>
        <v>1.2819394374503629E-2</v>
      </c>
      <c r="V20" s="316">
        <f>分析係数表!D23</f>
        <v>3.7770855561684982E-2</v>
      </c>
      <c r="W20" s="287">
        <f t="shared" si="1"/>
        <v>0</v>
      </c>
      <c r="X20" s="312">
        <f>分析係数表!E23</f>
        <v>3.6503495425501575E-2</v>
      </c>
      <c r="Y20" s="288">
        <f t="shared" si="2"/>
        <v>0</v>
      </c>
    </row>
    <row r="21" spans="1:25">
      <c r="A21" s="278">
        <v>17</v>
      </c>
      <c r="B21" s="268" t="s">
        <v>72</v>
      </c>
      <c r="C21" s="283"/>
      <c r="D21" s="294">
        <f>投入係数表!AJ21</f>
        <v>1.1679856515562486E-2</v>
      </c>
      <c r="E21" s="302">
        <f t="shared" si="3"/>
        <v>1.1679856515562486</v>
      </c>
      <c r="F21" s="312">
        <f>分析係数表!C24</f>
        <v>6.5709335168878003E-2</v>
      </c>
      <c r="G21" s="302">
        <f t="shared" si="4"/>
        <v>7.6747560650549898E-2</v>
      </c>
      <c r="H21" s="302">
        <v>8.0532030595716855E-2</v>
      </c>
      <c r="I21" s="302">
        <f t="shared" si="5"/>
        <v>8.0532030595716855E-2</v>
      </c>
      <c r="J21" s="312">
        <f>分析係数表!G24</f>
        <v>0.24633125110096343</v>
      </c>
      <c r="K21" s="304">
        <f t="shared" si="6"/>
        <v>1.9837555850344E-2</v>
      </c>
      <c r="L21" s="49"/>
      <c r="M21" s="50"/>
      <c r="N21" s="314">
        <f>分析係数表!I24</f>
        <v>2.8080599423907303E-4</v>
      </c>
      <c r="O21" s="306">
        <f t="shared" si="7"/>
        <v>9.6471825971848058E-3</v>
      </c>
      <c r="P21" s="312">
        <f>分析係数表!C24</f>
        <v>6.5709335168878003E-2</v>
      </c>
      <c r="Q21" s="306">
        <f t="shared" si="10"/>
        <v>6.3390995471378339E-4</v>
      </c>
      <c r="R21" s="306">
        <v>2.9026889195512269E-3</v>
      </c>
      <c r="S21" s="307">
        <f t="shared" si="8"/>
        <v>8.3434719515268083E-2</v>
      </c>
      <c r="T21" s="312">
        <f>分析係数表!F24</f>
        <v>0.36721364788140759</v>
      </c>
      <c r="U21" s="309">
        <f t="shared" si="9"/>
        <v>3.063836771316366E-2</v>
      </c>
      <c r="V21" s="316">
        <f>分析係数表!D24</f>
        <v>3.9309475738153632E-2</v>
      </c>
      <c r="W21" s="287">
        <f t="shared" si="1"/>
        <v>0</v>
      </c>
      <c r="X21" s="312">
        <f>分析係数表!E24</f>
        <v>3.8550657867992791E-2</v>
      </c>
      <c r="Y21" s="288">
        <f t="shared" si="2"/>
        <v>0</v>
      </c>
    </row>
    <row r="22" spans="1:25">
      <c r="A22" s="278">
        <v>18</v>
      </c>
      <c r="B22" s="268" t="s">
        <v>87</v>
      </c>
      <c r="C22" s="283"/>
      <c r="D22" s="294">
        <f>投入係数表!AJ22</f>
        <v>1.6228333957042302E-6</v>
      </c>
      <c r="E22" s="302">
        <f t="shared" si="3"/>
        <v>1.6228333957042301E-4</v>
      </c>
      <c r="F22" s="312">
        <f>分析係数表!C25</f>
        <v>0.13092441386923714</v>
      </c>
      <c r="G22" s="302">
        <f t="shared" si="4"/>
        <v>2.124685111400001E-5</v>
      </c>
      <c r="H22" s="302">
        <v>1.192240349670416E-2</v>
      </c>
      <c r="I22" s="302">
        <f t="shared" si="5"/>
        <v>1.192240349670416E-2</v>
      </c>
      <c r="J22" s="312">
        <f>分析係数表!G25</f>
        <v>0.2605848403511512</v>
      </c>
      <c r="K22" s="304">
        <f t="shared" si="6"/>
        <v>3.1067976117906604E-3</v>
      </c>
      <c r="L22" s="49"/>
      <c r="M22" s="50"/>
      <c r="N22" s="314">
        <f>分析係数表!I25</f>
        <v>9.8123550057191766E-5</v>
      </c>
      <c r="O22" s="306">
        <f t="shared" si="7"/>
        <v>3.3710669426800107E-3</v>
      </c>
      <c r="P22" s="312">
        <f>分析係数表!C25</f>
        <v>0.13092441386923714</v>
      </c>
      <c r="Q22" s="306">
        <f t="shared" si="10"/>
        <v>4.4135496358434163E-4</v>
      </c>
      <c r="R22" s="306">
        <v>1.1310261009093703E-2</v>
      </c>
      <c r="S22" s="307">
        <f t="shared" si="8"/>
        <v>2.3232664505797862E-2</v>
      </c>
      <c r="T22" s="312">
        <f>分析係数表!F25</f>
        <v>0.33318683873123567</v>
      </c>
      <c r="U22" s="309">
        <f t="shared" si="9"/>
        <v>7.7408180419901752E-3</v>
      </c>
      <c r="V22" s="316">
        <f>分析係数表!D25</f>
        <v>4.284059086963312E-2</v>
      </c>
      <c r="W22" s="287">
        <f t="shared" si="1"/>
        <v>0</v>
      </c>
      <c r="X22" s="312">
        <f>分析係数表!E25</f>
        <v>4.249917369780222E-2</v>
      </c>
      <c r="Y22" s="288">
        <f t="shared" si="2"/>
        <v>0</v>
      </c>
    </row>
    <row r="23" spans="1:25">
      <c r="A23" s="278">
        <v>19</v>
      </c>
      <c r="B23" s="268" t="s">
        <v>88</v>
      </c>
      <c r="C23" s="283"/>
      <c r="D23" s="294">
        <f>投入係数表!AJ23</f>
        <v>6.1667669036760743E-5</v>
      </c>
      <c r="E23" s="302">
        <f t="shared" si="3"/>
        <v>6.1667669036760747E-3</v>
      </c>
      <c r="F23" s="312">
        <f>分析係数表!C26</f>
        <v>0.15308736674872969</v>
      </c>
      <c r="G23" s="302">
        <f t="shared" si="4"/>
        <v>9.4405410663698749E-4</v>
      </c>
      <c r="H23" s="302">
        <v>6.8382938511000529E-3</v>
      </c>
      <c r="I23" s="302">
        <f t="shared" si="5"/>
        <v>6.8382938511000529E-3</v>
      </c>
      <c r="J23" s="312">
        <f>分析係数表!G26</f>
        <v>0.20415569699579933</v>
      </c>
      <c r="K23" s="304">
        <f t="shared" si="6"/>
        <v>1.39607664743342E-3</v>
      </c>
      <c r="L23" s="49"/>
      <c r="M23" s="50"/>
      <c r="N23" s="314">
        <f>分析係数表!I26</f>
        <v>8.8175548492147558E-3</v>
      </c>
      <c r="O23" s="306">
        <f t="shared" si="7"/>
        <v>0.30293000661034569</v>
      </c>
      <c r="P23" s="312">
        <f>分析係数表!C26</f>
        <v>0.15308736674872969</v>
      </c>
      <c r="Q23" s="306">
        <f t="shared" si="10"/>
        <v>4.6374757021153103E-2</v>
      </c>
      <c r="R23" s="306">
        <v>5.0922287495497487E-2</v>
      </c>
      <c r="S23" s="307">
        <f t="shared" si="8"/>
        <v>5.7760581346597541E-2</v>
      </c>
      <c r="T23" s="312">
        <f>分析係数表!F26</f>
        <v>0.33811565690794865</v>
      </c>
      <c r="U23" s="309">
        <f t="shared" si="9"/>
        <v>1.9529756905389831E-2</v>
      </c>
      <c r="V23" s="316">
        <f>分析係数表!D26</f>
        <v>3.3929737559631502E-2</v>
      </c>
      <c r="W23" s="287">
        <f t="shared" si="1"/>
        <v>0</v>
      </c>
      <c r="X23" s="312">
        <f>分析係数表!E26</f>
        <v>3.3531988342571602E-2</v>
      </c>
      <c r="Y23" s="288">
        <f t="shared" si="2"/>
        <v>0</v>
      </c>
    </row>
    <row r="24" spans="1:25">
      <c r="A24" s="278">
        <v>20</v>
      </c>
      <c r="B24" s="268" t="s">
        <v>89</v>
      </c>
      <c r="C24" s="283"/>
      <c r="D24" s="294">
        <f>投入係数表!AJ24</f>
        <v>1.7202033994464838E-5</v>
      </c>
      <c r="E24" s="302">
        <f t="shared" si="3"/>
        <v>1.7202033994464837E-3</v>
      </c>
      <c r="F24" s="312">
        <f>分析係数表!C27</f>
        <v>0.18884998044104273</v>
      </c>
      <c r="G24" s="302">
        <f t="shared" si="4"/>
        <v>3.2486037834008366E-4</v>
      </c>
      <c r="H24" s="302">
        <v>1.8966215179865653E-3</v>
      </c>
      <c r="I24" s="302">
        <f t="shared" si="5"/>
        <v>1.8966215179865653E-3</v>
      </c>
      <c r="J24" s="312">
        <f>分析係数表!G27</f>
        <v>0.16481626532719168</v>
      </c>
      <c r="K24" s="304">
        <f t="shared" si="6"/>
        <v>3.1259407533373482E-4</v>
      </c>
      <c r="L24" s="49"/>
      <c r="M24" s="50"/>
      <c r="N24" s="314">
        <f>分析係数表!I27</f>
        <v>2.2388024205688101E-2</v>
      </c>
      <c r="O24" s="306">
        <f t="shared" si="7"/>
        <v>0.76914795956450954</v>
      </c>
      <c r="P24" s="312">
        <f>分析係数表!C27</f>
        <v>0.18884998044104273</v>
      </c>
      <c r="Q24" s="306">
        <f t="shared" si="10"/>
        <v>0.14525357712002554</v>
      </c>
      <c r="R24" s="306">
        <v>0.14652303477744427</v>
      </c>
      <c r="S24" s="307">
        <f t="shared" si="8"/>
        <v>0.14841965629543083</v>
      </c>
      <c r="T24" s="312">
        <f>分析係数表!F27</f>
        <v>0.29536956526946395</v>
      </c>
      <c r="U24" s="309">
        <f t="shared" si="9"/>
        <v>4.383864935742466E-2</v>
      </c>
      <c r="V24" s="316">
        <f>分析係数表!D27</f>
        <v>2.042747265118797E-2</v>
      </c>
      <c r="W24" s="287">
        <f t="shared" si="1"/>
        <v>0</v>
      </c>
      <c r="X24" s="312">
        <f>分析係数表!E27</f>
        <v>2.035082172191522E-2</v>
      </c>
      <c r="Y24" s="288">
        <f t="shared" si="2"/>
        <v>0</v>
      </c>
    </row>
    <row r="25" spans="1:25">
      <c r="A25" s="278">
        <v>21</v>
      </c>
      <c r="B25" s="268" t="s">
        <v>90</v>
      </c>
      <c r="C25" s="283"/>
      <c r="D25" s="294">
        <f>投入係数表!AJ25</f>
        <v>3.2456667914084604E-7</v>
      </c>
      <c r="E25" s="302">
        <f t="shared" si="3"/>
        <v>3.2456667914084604E-5</v>
      </c>
      <c r="F25" s="312">
        <f>分析係数表!C28</f>
        <v>0.2115566871254172</v>
      </c>
      <c r="G25" s="302">
        <f t="shared" si="4"/>
        <v>6.8664251390335635E-6</v>
      </c>
      <c r="H25" s="302">
        <v>2.4569932060369257E-2</v>
      </c>
      <c r="I25" s="302">
        <f t="shared" si="5"/>
        <v>2.4569932060369257E-2</v>
      </c>
      <c r="J25" s="312">
        <f>分析係数表!G28</f>
        <v>0.18177207604774032</v>
      </c>
      <c r="K25" s="304">
        <f t="shared" si="6"/>
        <v>4.4661275589652537E-3</v>
      </c>
      <c r="L25" s="49"/>
      <c r="M25" s="50"/>
      <c r="N25" s="314">
        <f>分析係数表!I28</f>
        <v>7.2231792840574596E-3</v>
      </c>
      <c r="O25" s="306">
        <f t="shared" si="7"/>
        <v>0.24815470793040775</v>
      </c>
      <c r="P25" s="312">
        <f>分析係数表!C28</f>
        <v>0.2115566871254172</v>
      </c>
      <c r="Q25" s="306">
        <f t="shared" si="10"/>
        <v>5.2498787904332558E-2</v>
      </c>
      <c r="R25" s="306">
        <v>6.8534341439328766E-2</v>
      </c>
      <c r="S25" s="307">
        <f t="shared" si="8"/>
        <v>9.310427349969802E-2</v>
      </c>
      <c r="T25" s="312">
        <f>分析係数表!F28</f>
        <v>0.29628808224417325</v>
      </c>
      <c r="U25" s="309">
        <f t="shared" si="9"/>
        <v>2.7585686643962527E-2</v>
      </c>
      <c r="V25" s="316">
        <f>分析係数表!D28</f>
        <v>3.0551159487848582E-2</v>
      </c>
      <c r="W25" s="287">
        <f t="shared" si="1"/>
        <v>0</v>
      </c>
      <c r="X25" s="312">
        <f>分析係数表!E28</f>
        <v>3.018459578819983E-2</v>
      </c>
      <c r="Y25" s="288">
        <f t="shared" si="2"/>
        <v>0</v>
      </c>
    </row>
    <row r="26" spans="1:25">
      <c r="A26" s="278">
        <v>22</v>
      </c>
      <c r="B26" s="268" t="s">
        <v>64</v>
      </c>
      <c r="C26" s="283"/>
      <c r="D26" s="294">
        <f>投入係数表!AJ26</f>
        <v>3.3453087619046999E-3</v>
      </c>
      <c r="E26" s="302">
        <f t="shared" si="3"/>
        <v>0.33453087619047001</v>
      </c>
      <c r="F26" s="312">
        <f>分析係数表!C29</f>
        <v>0.4024048564090591</v>
      </c>
      <c r="G26" s="302">
        <f t="shared" si="4"/>
        <v>0.1346168491978228</v>
      </c>
      <c r="H26" s="302">
        <v>0.20442991117414483</v>
      </c>
      <c r="I26" s="302">
        <f t="shared" si="5"/>
        <v>0.20442991117414483</v>
      </c>
      <c r="J26" s="312">
        <f>分析係数表!G29</f>
        <v>0.28848634430593861</v>
      </c>
      <c r="K26" s="304">
        <f t="shared" si="6"/>
        <v>5.8975237741416796E-2</v>
      </c>
      <c r="L26" s="49"/>
      <c r="M26" s="50"/>
      <c r="N26" s="314">
        <f>分析係数表!I29</f>
        <v>7.7130042947109994E-3</v>
      </c>
      <c r="O26" s="306">
        <f t="shared" si="7"/>
        <v>0.26498280781213446</v>
      </c>
      <c r="P26" s="312">
        <f>分析係数表!C29</f>
        <v>0.4024048564090591</v>
      </c>
      <c r="Q26" s="306">
        <f t="shared" si="10"/>
        <v>0.10663036872851127</v>
      </c>
      <c r="R26" s="306">
        <v>0.17321812656409685</v>
      </c>
      <c r="S26" s="307">
        <f t="shared" si="8"/>
        <v>0.37764803773824168</v>
      </c>
      <c r="T26" s="312">
        <f>分析係数表!F29</f>
        <v>0.40202182464221792</v>
      </c>
      <c r="U26" s="309">
        <f t="shared" si="9"/>
        <v>0.15182275320408109</v>
      </c>
      <c r="V26" s="316">
        <f>分析係数表!D29</f>
        <v>7.9194780809421356E-2</v>
      </c>
      <c r="W26" s="287">
        <f t="shared" si="1"/>
        <v>0</v>
      </c>
      <c r="X26" s="312">
        <f>分析係数表!E29</f>
        <v>6.5944675090492746E-2</v>
      </c>
      <c r="Y26" s="288">
        <f t="shared" si="2"/>
        <v>0</v>
      </c>
    </row>
    <row r="27" spans="1:25">
      <c r="A27" s="278">
        <v>23</v>
      </c>
      <c r="B27" s="268" t="s">
        <v>91</v>
      </c>
      <c r="C27" s="283"/>
      <c r="D27" s="294">
        <f>投入係数表!AJ27</f>
        <v>3.0077594155982204E-3</v>
      </c>
      <c r="E27" s="302">
        <f t="shared" si="3"/>
        <v>0.30077594155982201</v>
      </c>
      <c r="F27" s="312">
        <f>分析係数表!C30</f>
        <v>1</v>
      </c>
      <c r="G27" s="302">
        <f t="shared" si="4"/>
        <v>0.30077594155982201</v>
      </c>
      <c r="H27" s="302">
        <v>0.46779697529382652</v>
      </c>
      <c r="I27" s="302">
        <f t="shared" si="5"/>
        <v>0.46779697529382652</v>
      </c>
      <c r="J27" s="312">
        <f>分析係数表!G30</f>
        <v>0.33838967095036887</v>
      </c>
      <c r="K27" s="304">
        <f t="shared" si="6"/>
        <v>0.15829766454125579</v>
      </c>
      <c r="L27" s="49"/>
      <c r="M27" s="50"/>
      <c r="N27" s="314">
        <f>分析係数表!I30</f>
        <v>0</v>
      </c>
      <c r="O27" s="306">
        <f t="shared" si="7"/>
        <v>0</v>
      </c>
      <c r="P27" s="312">
        <f>分析係数表!C30</f>
        <v>1</v>
      </c>
      <c r="Q27" s="306">
        <f t="shared" si="10"/>
        <v>0</v>
      </c>
      <c r="R27" s="306">
        <v>0.23931986181110504</v>
      </c>
      <c r="S27" s="307">
        <f t="shared" si="8"/>
        <v>0.70711683710493156</v>
      </c>
      <c r="T27" s="312">
        <f>分析係数表!F30</f>
        <v>0.46362091424568164</v>
      </c>
      <c r="U27" s="309">
        <f t="shared" si="9"/>
        <v>0.32783415449710313</v>
      </c>
      <c r="V27" s="316">
        <f>分析係数表!D30</f>
        <v>7.3824536053885614E-2</v>
      </c>
      <c r="W27" s="287">
        <f t="shared" si="1"/>
        <v>0</v>
      </c>
      <c r="X27" s="312">
        <f>分析係数表!E30</f>
        <v>5.6949248710145881E-2</v>
      </c>
      <c r="Y27" s="288">
        <f t="shared" si="2"/>
        <v>0</v>
      </c>
    </row>
    <row r="28" spans="1:25">
      <c r="A28" s="278">
        <v>24</v>
      </c>
      <c r="B28" s="268" t="s">
        <v>92</v>
      </c>
      <c r="C28" s="283"/>
      <c r="D28" s="294">
        <f>投入係数表!AJ28</f>
        <v>1.1835323954870951E-2</v>
      </c>
      <c r="E28" s="302">
        <f t="shared" si="3"/>
        <v>1.1835323954870951</v>
      </c>
      <c r="F28" s="312">
        <f>分析係数表!C31</f>
        <v>0.99932498158227889</v>
      </c>
      <c r="G28" s="302">
        <f t="shared" si="4"/>
        <v>1.1827334893221717</v>
      </c>
      <c r="H28" s="302">
        <v>1.699797899225572</v>
      </c>
      <c r="I28" s="302">
        <f t="shared" si="5"/>
        <v>1.699797899225572</v>
      </c>
      <c r="J28" s="312">
        <f>分析係数表!G31</f>
        <v>7.0262508387801376E-2</v>
      </c>
      <c r="K28" s="304">
        <f t="shared" si="6"/>
        <v>0.11943206415190391</v>
      </c>
      <c r="L28" s="49"/>
      <c r="M28" s="50"/>
      <c r="N28" s="314">
        <f>分析係数表!I31</f>
        <v>3.314462019579964E-2</v>
      </c>
      <c r="O28" s="306">
        <f t="shared" si="7"/>
        <v>1.1386943644478873</v>
      </c>
      <c r="P28" s="312">
        <f>分析係数表!C31</f>
        <v>0.99932498158227889</v>
      </c>
      <c r="Q28" s="306">
        <f t="shared" si="10"/>
        <v>1.1379257247797296</v>
      </c>
      <c r="R28" s="306">
        <v>1.575390726617987</v>
      </c>
      <c r="S28" s="307">
        <f t="shared" si="8"/>
        <v>3.2751886258435592</v>
      </c>
      <c r="T28" s="312">
        <f>分析係数表!F31</f>
        <v>0.39948542779773355</v>
      </c>
      <c r="U28" s="309">
        <f t="shared" si="9"/>
        <v>1.3083901293133853</v>
      </c>
      <c r="V28" s="316">
        <f>分析係数表!D31</f>
        <v>2.9145126840892164E-3</v>
      </c>
      <c r="W28" s="287">
        <f t="shared" si="1"/>
        <v>0</v>
      </c>
      <c r="X28" s="312">
        <f>分析係数表!E31</f>
        <v>2.9145126840892164E-3</v>
      </c>
      <c r="Y28" s="288">
        <f t="shared" si="2"/>
        <v>0</v>
      </c>
    </row>
    <row r="29" spans="1:25">
      <c r="A29" s="278">
        <v>25</v>
      </c>
      <c r="B29" s="268" t="s">
        <v>1</v>
      </c>
      <c r="C29" s="283"/>
      <c r="D29" s="294">
        <f>投入係数表!AJ29</f>
        <v>4.4400721706467734E-3</v>
      </c>
      <c r="E29" s="302">
        <f t="shared" si="3"/>
        <v>0.44400721706467733</v>
      </c>
      <c r="F29" s="312">
        <f>分析係数表!C32</f>
        <v>0.9998360837770528</v>
      </c>
      <c r="G29" s="302">
        <f t="shared" si="4"/>
        <v>0.44393443707869479</v>
      </c>
      <c r="H29" s="302">
        <v>0.53577546250428221</v>
      </c>
      <c r="I29" s="302">
        <f t="shared" si="5"/>
        <v>0.53577546250428221</v>
      </c>
      <c r="J29" s="312">
        <f>分析係数表!G32</f>
        <v>0.11380414292785156</v>
      </c>
      <c r="K29" s="304">
        <f t="shared" si="6"/>
        <v>6.0973467312073107E-2</v>
      </c>
      <c r="L29" s="49"/>
      <c r="M29" s="50"/>
      <c r="N29" s="314">
        <f>分析係数表!I32</f>
        <v>7.2296973654795713E-3</v>
      </c>
      <c r="O29" s="306">
        <f t="shared" si="7"/>
        <v>0.24837863876861091</v>
      </c>
      <c r="P29" s="312">
        <f>分析係数表!C32</f>
        <v>0.9998360837770528</v>
      </c>
      <c r="Q29" s="306">
        <f t="shared" si="10"/>
        <v>0.24833792548028319</v>
      </c>
      <c r="R29" s="306">
        <v>0.33536329360336825</v>
      </c>
      <c r="S29" s="307">
        <f t="shared" si="8"/>
        <v>0.87113875610765046</v>
      </c>
      <c r="T29" s="312">
        <f>分析係数表!F32</f>
        <v>0.44272670787830282</v>
      </c>
      <c r="U29" s="309">
        <f t="shared" si="9"/>
        <v>0.38567639359673983</v>
      </c>
      <c r="V29" s="316">
        <f>分析係数表!D32</f>
        <v>2.1120085933633119E-2</v>
      </c>
      <c r="W29" s="287">
        <f t="shared" si="1"/>
        <v>0</v>
      </c>
      <c r="X29" s="312">
        <f>分析係数表!E32</f>
        <v>2.1120085933633119E-2</v>
      </c>
      <c r="Y29" s="288">
        <f t="shared" si="2"/>
        <v>0</v>
      </c>
    </row>
    <row r="30" spans="1:25">
      <c r="A30" s="278">
        <v>26</v>
      </c>
      <c r="B30" s="268" t="s">
        <v>2</v>
      </c>
      <c r="C30" s="283"/>
      <c r="D30" s="294">
        <f>投入係数表!AJ30</f>
        <v>4.9532120903684517E-3</v>
      </c>
      <c r="E30" s="302">
        <f t="shared" si="3"/>
        <v>0.49532120903684518</v>
      </c>
      <c r="F30" s="312">
        <f>分析係数表!C33</f>
        <v>0.99108509199615646</v>
      </c>
      <c r="G30" s="302">
        <f t="shared" si="4"/>
        <v>0.49090546602592916</v>
      </c>
      <c r="H30" s="302">
        <v>0.60171106850724509</v>
      </c>
      <c r="I30" s="302">
        <f t="shared" si="5"/>
        <v>0.60171106850724509</v>
      </c>
      <c r="J30" s="312">
        <f>分析係数表!G33</f>
        <v>0.4529749017181946</v>
      </c>
      <c r="K30" s="304">
        <f t="shared" si="6"/>
        <v>0.27256001211981923</v>
      </c>
      <c r="L30" s="49"/>
      <c r="M30" s="50"/>
      <c r="N30" s="314">
        <f>分析係数表!I33</f>
        <v>7.7168799106917146E-4</v>
      </c>
      <c r="O30" s="306">
        <f t="shared" si="7"/>
        <v>2.6511595587809311E-2</v>
      </c>
      <c r="P30" s="312">
        <f>分析係数表!C33</f>
        <v>0.99108509199615646</v>
      </c>
      <c r="Q30" s="306">
        <f t="shared" si="10"/>
        <v>2.6275247152108886E-2</v>
      </c>
      <c r="R30" s="306">
        <v>0.15987169554471733</v>
      </c>
      <c r="S30" s="307">
        <f t="shared" si="8"/>
        <v>0.76158276405196246</v>
      </c>
      <c r="T30" s="312">
        <f>分析係数表!F33</f>
        <v>0.63278689994307047</v>
      </c>
      <c r="U30" s="309">
        <f t="shared" si="9"/>
        <v>0.4819195963145162</v>
      </c>
      <c r="V30" s="316">
        <f>分析係数表!D33</f>
        <v>8.7702783269007503E-2</v>
      </c>
      <c r="W30" s="287">
        <f t="shared" si="1"/>
        <v>0</v>
      </c>
      <c r="X30" s="312">
        <f>分析係数表!E33</f>
        <v>8.4336323251883824E-2</v>
      </c>
      <c r="Y30" s="288">
        <f t="shared" si="2"/>
        <v>0</v>
      </c>
    </row>
    <row r="31" spans="1:25">
      <c r="A31" s="278">
        <v>27</v>
      </c>
      <c r="B31" s="268" t="s">
        <v>65</v>
      </c>
      <c r="C31" s="283"/>
      <c r="D31" s="294">
        <f>投入係数表!AJ31</f>
        <v>4.2903171048911871E-2</v>
      </c>
      <c r="E31" s="302">
        <f t="shared" si="3"/>
        <v>4.2903171048911872</v>
      </c>
      <c r="F31" s="312">
        <f>分析係数表!C34</f>
        <v>0.24606089914510665</v>
      </c>
      <c r="G31" s="302">
        <f t="shared" si="4"/>
        <v>1.0556792844471563</v>
      </c>
      <c r="H31" s="302">
        <v>1.2226820478036688</v>
      </c>
      <c r="I31" s="302">
        <f t="shared" si="5"/>
        <v>1.2226820478036688</v>
      </c>
      <c r="J31" s="312">
        <f>分析係数表!G34</f>
        <v>0.43749758717185111</v>
      </c>
      <c r="K31" s="304">
        <f t="shared" si="6"/>
        <v>0.53492044579244302</v>
      </c>
      <c r="L31" s="49"/>
      <c r="M31" s="50"/>
      <c r="N31" s="314">
        <f>分析係数表!I34</f>
        <v>0.137069350800852</v>
      </c>
      <c r="O31" s="306">
        <f t="shared" si="7"/>
        <v>4.709062779221119</v>
      </c>
      <c r="P31" s="312">
        <f>分析係数表!C34</f>
        <v>0.24606089914510665</v>
      </c>
      <c r="Q31" s="306">
        <f t="shared" si="10"/>
        <v>1.1587162215859035</v>
      </c>
      <c r="R31" s="306">
        <v>1.2889860897560694</v>
      </c>
      <c r="S31" s="307">
        <f t="shared" si="8"/>
        <v>2.5116681375597381</v>
      </c>
      <c r="T31" s="312">
        <f>分析係数表!F34</f>
        <v>0.68044247766447119</v>
      </c>
      <c r="U31" s="309">
        <f t="shared" si="9"/>
        <v>1.7090456905920559</v>
      </c>
      <c r="V31" s="316">
        <f>分析係数表!D34</f>
        <v>0.15389009392691583</v>
      </c>
      <c r="W31" s="287">
        <f t="shared" si="1"/>
        <v>0</v>
      </c>
      <c r="X31" s="312">
        <f>分析係数表!E34</f>
        <v>0.1433320704064108</v>
      </c>
      <c r="Y31" s="288">
        <f t="shared" si="2"/>
        <v>0</v>
      </c>
    </row>
    <row r="32" spans="1:25">
      <c r="A32" s="278">
        <v>28</v>
      </c>
      <c r="B32" s="268" t="s">
        <v>66</v>
      </c>
      <c r="C32" s="283"/>
      <c r="D32" s="294">
        <f>投入係数表!AJ32</f>
        <v>7.6471155272374736E-3</v>
      </c>
      <c r="E32" s="302">
        <f t="shared" si="3"/>
        <v>0.76471155272374736</v>
      </c>
      <c r="F32" s="312">
        <f>分析係数表!C35</f>
        <v>0.75377646979277246</v>
      </c>
      <c r="G32" s="302">
        <f t="shared" si="4"/>
        <v>0.57642157462185584</v>
      </c>
      <c r="H32" s="302">
        <v>0.97061900932715217</v>
      </c>
      <c r="I32" s="302">
        <f t="shared" si="5"/>
        <v>0.97061900932715217</v>
      </c>
      <c r="J32" s="312">
        <f>分析係数表!G35</f>
        <v>0.30282397072447498</v>
      </c>
      <c r="K32" s="304">
        <f t="shared" si="6"/>
        <v>0.29392670246510444</v>
      </c>
      <c r="L32" s="49"/>
      <c r="M32" s="50"/>
      <c r="N32" s="314">
        <f>分析係数表!I35</f>
        <v>5.7629969222324183E-2</v>
      </c>
      <c r="O32" s="306">
        <f t="shared" si="7"/>
        <v>1.9798966103428759</v>
      </c>
      <c r="P32" s="312">
        <f>分析係数表!C35</f>
        <v>0.75377646979277246</v>
      </c>
      <c r="Q32" s="306">
        <f t="shared" si="10"/>
        <v>1.4923994774989293</v>
      </c>
      <c r="R32" s="306">
        <v>2.3147102613633108</v>
      </c>
      <c r="S32" s="307">
        <f t="shared" si="8"/>
        <v>3.2853292706904629</v>
      </c>
      <c r="T32" s="312">
        <f>分析係数表!F35</f>
        <v>0.60548890850388704</v>
      </c>
      <c r="U32" s="309">
        <f t="shared" si="9"/>
        <v>1.9892304341862397</v>
      </c>
      <c r="V32" s="316">
        <f>分析係数表!D35</f>
        <v>4.0363234612300396E-2</v>
      </c>
      <c r="W32" s="287">
        <f t="shared" si="1"/>
        <v>0</v>
      </c>
      <c r="X32" s="312">
        <f>分析係数表!E35</f>
        <v>3.9154079363329694E-2</v>
      </c>
      <c r="Y32" s="288">
        <f t="shared" si="2"/>
        <v>0</v>
      </c>
    </row>
    <row r="33" spans="1:25">
      <c r="A33" s="278">
        <v>29</v>
      </c>
      <c r="B33" s="268" t="s">
        <v>93</v>
      </c>
      <c r="C33" s="283"/>
      <c r="D33" s="294">
        <f>投入係数表!AJ33</f>
        <v>1.9898209398087847E-2</v>
      </c>
      <c r="E33" s="302">
        <f t="shared" si="3"/>
        <v>1.9898209398087847</v>
      </c>
      <c r="F33" s="312">
        <f>分析係数表!C36</f>
        <v>0.99118010215945485</v>
      </c>
      <c r="G33" s="302">
        <f t="shared" si="4"/>
        <v>1.9722709223986936</v>
      </c>
      <c r="H33" s="302">
        <v>2.3735472932789605</v>
      </c>
      <c r="I33" s="302">
        <f t="shared" si="5"/>
        <v>2.3735472932789605</v>
      </c>
      <c r="J33" s="312">
        <f>分析係数表!G36</f>
        <v>5.8650173764370726E-2</v>
      </c>
      <c r="K33" s="304">
        <f t="shared" si="6"/>
        <v>0.13920896118876283</v>
      </c>
      <c r="L33" s="49"/>
      <c r="M33" s="50"/>
      <c r="N33" s="314">
        <f>分析係数表!I36</f>
        <v>0.2375179181177472</v>
      </c>
      <c r="O33" s="306">
        <f t="shared" si="7"/>
        <v>8.160006457106677</v>
      </c>
      <c r="P33" s="312">
        <f>分析係数表!C36</f>
        <v>0.99118010215945485</v>
      </c>
      <c r="Q33" s="306">
        <f t="shared" si="10"/>
        <v>8.0880360337768078</v>
      </c>
      <c r="R33" s="306">
        <v>8.8428518763015393</v>
      </c>
      <c r="S33" s="307">
        <f t="shared" si="8"/>
        <v>11.2163991695805</v>
      </c>
      <c r="T33" s="312">
        <f>分析係数表!F36</f>
        <v>0.81306518983088305</v>
      </c>
      <c r="U33" s="309">
        <f t="shared" si="9"/>
        <v>9.1196637200339286</v>
      </c>
      <c r="V33" s="316">
        <f>分析係数表!D36</f>
        <v>1.5774342104513773E-2</v>
      </c>
      <c r="W33" s="287">
        <f t="shared" si="1"/>
        <v>0</v>
      </c>
      <c r="X33" s="312">
        <f>分析係数表!E36</f>
        <v>1.3229670821596217E-2</v>
      </c>
      <c r="Y33" s="288">
        <f t="shared" si="2"/>
        <v>0</v>
      </c>
    </row>
    <row r="34" spans="1:25">
      <c r="A34" s="278">
        <v>30</v>
      </c>
      <c r="B34" s="268" t="s">
        <v>94</v>
      </c>
      <c r="C34" s="283"/>
      <c r="D34" s="294">
        <f>投入係数表!AJ34</f>
        <v>1.306283513538163E-2</v>
      </c>
      <c r="E34" s="302">
        <f t="shared" si="3"/>
        <v>1.306283513538163</v>
      </c>
      <c r="F34" s="312">
        <f>分析係数表!C37</f>
        <v>0.58105140483022077</v>
      </c>
      <c r="G34" s="302">
        <f t="shared" si="4"/>
        <v>0.75901787064790627</v>
      </c>
      <c r="H34" s="302">
        <v>1.08366142351302</v>
      </c>
      <c r="I34" s="302">
        <f t="shared" si="5"/>
        <v>1.08366142351302</v>
      </c>
      <c r="J34" s="312">
        <f>分析係数表!G37</f>
        <v>0.40235165952905672</v>
      </c>
      <c r="K34" s="304">
        <f t="shared" si="6"/>
        <v>0.43601297211808354</v>
      </c>
      <c r="L34" s="49"/>
      <c r="M34" s="50"/>
      <c r="N34" s="314">
        <f>分析係数表!I37</f>
        <v>4.2719417558337268E-2</v>
      </c>
      <c r="O34" s="306">
        <f t="shared" si="7"/>
        <v>1.4676396874911055</v>
      </c>
      <c r="P34" s="312">
        <f>分析係数表!C37</f>
        <v>0.58105140483022077</v>
      </c>
      <c r="Q34" s="306">
        <f t="shared" si="10"/>
        <v>0.85277410220129302</v>
      </c>
      <c r="R34" s="306">
        <v>1.1515506356568315</v>
      </c>
      <c r="S34" s="307">
        <f t="shared" si="8"/>
        <v>2.2352120591698514</v>
      </c>
      <c r="T34" s="312">
        <f>分析係数表!F37</f>
        <v>0.63403708963374472</v>
      </c>
      <c r="U34" s="309">
        <f t="shared" si="9"/>
        <v>1.4172073487103023</v>
      </c>
      <c r="V34" s="316">
        <f>分析係数表!D37</f>
        <v>7.9200513574427991E-2</v>
      </c>
      <c r="W34" s="287">
        <f t="shared" si="1"/>
        <v>0</v>
      </c>
      <c r="X34" s="312">
        <f>分析係数表!E37</f>
        <v>7.3600662533244779E-2</v>
      </c>
      <c r="Y34" s="288">
        <f t="shared" si="2"/>
        <v>0</v>
      </c>
    </row>
    <row r="35" spans="1:25">
      <c r="A35" s="278">
        <v>31</v>
      </c>
      <c r="B35" s="268" t="s">
        <v>95</v>
      </c>
      <c r="C35" s="283"/>
      <c r="D35" s="294">
        <f>投入係数表!AJ35</f>
        <v>1.2667188353508939E-2</v>
      </c>
      <c r="E35" s="302">
        <f t="shared" si="3"/>
        <v>1.2667188353508938</v>
      </c>
      <c r="F35" s="312">
        <f>分析係数表!C38</f>
        <v>0.47456671407271833</v>
      </c>
      <c r="G35" s="302">
        <f t="shared" si="4"/>
        <v>0.60114259534649439</v>
      </c>
      <c r="H35" s="302">
        <v>0.9060854312393809</v>
      </c>
      <c r="I35" s="302">
        <f t="shared" si="5"/>
        <v>0.9060854312393809</v>
      </c>
      <c r="J35" s="312">
        <f>分析係数表!G38</f>
        <v>0.18003386475673192</v>
      </c>
      <c r="K35" s="304">
        <f t="shared" si="6"/>
        <v>0.16312606198579582</v>
      </c>
      <c r="L35" s="49"/>
      <c r="M35" s="50"/>
      <c r="N35" s="314">
        <f>分析係数表!I38</f>
        <v>5.150358926080905E-2</v>
      </c>
      <c r="O35" s="306">
        <f t="shared" si="7"/>
        <v>1.7694228050787622</v>
      </c>
      <c r="P35" s="312">
        <f>分析係数表!C38</f>
        <v>0.47456671407271833</v>
      </c>
      <c r="Q35" s="306">
        <f t="shared" si="10"/>
        <v>0.83970916641156013</v>
      </c>
      <c r="R35" s="306">
        <v>1.1732707262476483</v>
      </c>
      <c r="S35" s="307">
        <f t="shared" si="8"/>
        <v>2.0793561574870294</v>
      </c>
      <c r="T35" s="312">
        <f>分析係数表!F38</f>
        <v>0.4997199825516766</v>
      </c>
      <c r="U35" s="309">
        <f t="shared" si="9"/>
        <v>1.0390958227381397</v>
      </c>
      <c r="V35" s="316">
        <f>分析係数表!D38</f>
        <v>3.5590827435143364E-2</v>
      </c>
      <c r="W35" s="287">
        <f t="shared" si="1"/>
        <v>0</v>
      </c>
      <c r="X35" s="312">
        <f>分析係数表!E38</f>
        <v>3.1059891839156476E-2</v>
      </c>
      <c r="Y35" s="288">
        <f t="shared" si="2"/>
        <v>0</v>
      </c>
    </row>
    <row r="36" spans="1:25">
      <c r="A36" s="278">
        <v>32</v>
      </c>
      <c r="B36" s="268" t="s">
        <v>67</v>
      </c>
      <c r="C36" s="283"/>
      <c r="D36" s="294">
        <f>投入係数表!AJ36</f>
        <v>0</v>
      </c>
      <c r="E36" s="302">
        <f t="shared" si="3"/>
        <v>0</v>
      </c>
      <c r="F36" s="312">
        <f>分析係数表!C39</f>
        <v>1</v>
      </c>
      <c r="G36" s="302">
        <f t="shared" si="4"/>
        <v>0</v>
      </c>
      <c r="H36" s="302">
        <v>2.351374406977667E-2</v>
      </c>
      <c r="I36" s="302">
        <f t="shared" si="5"/>
        <v>2.351374406977667E-2</v>
      </c>
      <c r="J36" s="312">
        <f>分析係数表!G39</f>
        <v>0.33345520667958617</v>
      </c>
      <c r="K36" s="304">
        <f t="shared" si="6"/>
        <v>7.8407803885982737E-3</v>
      </c>
      <c r="L36" s="49"/>
      <c r="M36" s="50"/>
      <c r="N36" s="314">
        <f>分析係数表!I39</f>
        <v>5.0851604954235139E-3</v>
      </c>
      <c r="O36" s="306">
        <f t="shared" si="7"/>
        <v>0.17470236690736296</v>
      </c>
      <c r="P36" s="312">
        <f>分析係数表!C39</f>
        <v>1</v>
      </c>
      <c r="Q36" s="306">
        <f t="shared" si="10"/>
        <v>0.17470236690736296</v>
      </c>
      <c r="R36" s="306">
        <v>0.18261367261905148</v>
      </c>
      <c r="S36" s="307">
        <f t="shared" si="8"/>
        <v>0.20612741668882814</v>
      </c>
      <c r="T36" s="312">
        <f>分析係数表!F39</f>
        <v>0.70859596344355691</v>
      </c>
      <c r="U36" s="309">
        <f t="shared" si="9"/>
        <v>0.14606105542075168</v>
      </c>
      <c r="V36" s="316">
        <f>分析係数表!D39</f>
        <v>4.8027598057070089E-2</v>
      </c>
      <c r="W36" s="287">
        <f t="shared" si="1"/>
        <v>0</v>
      </c>
      <c r="X36" s="312">
        <f>分析係数表!E39</f>
        <v>4.8027598057070089E-2</v>
      </c>
      <c r="Y36" s="288">
        <f t="shared" si="2"/>
        <v>0</v>
      </c>
    </row>
    <row r="37" spans="1:25">
      <c r="A37" s="278">
        <v>33</v>
      </c>
      <c r="B37" s="268" t="s">
        <v>96</v>
      </c>
      <c r="C37" s="283"/>
      <c r="D37" s="294">
        <f>投入係数表!AJ37</f>
        <v>1.9506457416364846E-4</v>
      </c>
      <c r="E37" s="302">
        <f t="shared" si="3"/>
        <v>1.9506457416364847E-2</v>
      </c>
      <c r="F37" s="312">
        <f>分析係数表!C40</f>
        <v>0.78927678494152065</v>
      </c>
      <c r="G37" s="302">
        <f t="shared" si="4"/>
        <v>1.5395993995187127E-2</v>
      </c>
      <c r="H37" s="302">
        <v>3.5854449397412023E-2</v>
      </c>
      <c r="I37" s="302">
        <f t="shared" si="5"/>
        <v>3.5854449397412023E-2</v>
      </c>
      <c r="J37" s="312">
        <f>分析係数表!G40</f>
        <v>0.52314226927728547</v>
      </c>
      <c r="K37" s="304">
        <f t="shared" si="6"/>
        <v>1.8756978021449728E-2</v>
      </c>
      <c r="L37" s="49"/>
      <c r="M37" s="50"/>
      <c r="N37" s="314">
        <f>分析係数表!I40</f>
        <v>3.428475595158087E-2</v>
      </c>
      <c r="O37" s="306">
        <f t="shared" si="7"/>
        <v>1.1778641045789915</v>
      </c>
      <c r="P37" s="312">
        <f>分析係数表!C40</f>
        <v>0.78927678494152065</v>
      </c>
      <c r="Q37" s="306">
        <f t="shared" si="10"/>
        <v>0.92966079356012943</v>
      </c>
      <c r="R37" s="306">
        <v>0.948915130493029</v>
      </c>
      <c r="S37" s="307">
        <f t="shared" si="8"/>
        <v>0.984769579890441</v>
      </c>
      <c r="T37" s="312">
        <f>分析係数表!F40</f>
        <v>0.70623799726049996</v>
      </c>
      <c r="U37" s="309">
        <f t="shared" si="9"/>
        <v>0.69548169586488895</v>
      </c>
      <c r="V37" s="316">
        <f>分析係数表!D40</f>
        <v>9.0697433955161888E-2</v>
      </c>
      <c r="W37" s="287">
        <f t="shared" si="1"/>
        <v>0</v>
      </c>
      <c r="X37" s="312">
        <f>分析係数表!E40</f>
        <v>9.0562666353757981E-2</v>
      </c>
      <c r="Y37" s="288">
        <f t="shared" si="2"/>
        <v>0</v>
      </c>
    </row>
    <row r="38" spans="1:25">
      <c r="A38" s="278">
        <v>34</v>
      </c>
      <c r="B38" s="268" t="s">
        <v>97</v>
      </c>
      <c r="C38" s="282">
        <f>'データ入力（最終需要額等）'!C39</f>
        <v>100</v>
      </c>
      <c r="D38" s="294">
        <f>投入係数表!AJ38</f>
        <v>1.4579210660327663E-2</v>
      </c>
      <c r="E38" s="302">
        <f t="shared" si="3"/>
        <v>1.4579210660327662</v>
      </c>
      <c r="F38" s="312">
        <f>分析係数表!C41</f>
        <v>0.99594790611943085</v>
      </c>
      <c r="G38" s="302">
        <f t="shared" si="4"/>
        <v>1.4520134330027419</v>
      </c>
      <c r="H38" s="302">
        <v>1.4759112741511609</v>
      </c>
      <c r="I38" s="302">
        <f t="shared" si="5"/>
        <v>101.47591127415116</v>
      </c>
      <c r="J38" s="312">
        <f>分析係数表!G41</f>
        <v>0.50896339569449323</v>
      </c>
      <c r="K38" s="304">
        <f t="shared" si="6"/>
        <v>51.647524383285081</v>
      </c>
      <c r="L38" s="49"/>
      <c r="M38" s="50"/>
      <c r="N38" s="314">
        <f>分析係数表!I41</f>
        <v>5.504775199299148E-2</v>
      </c>
      <c r="O38" s="306">
        <f t="shared" si="7"/>
        <v>1.8911836853055266</v>
      </c>
      <c r="P38" s="312">
        <f>分析係数表!C41</f>
        <v>0.99594790611943085</v>
      </c>
      <c r="Q38" s="306">
        <f t="shared" si="10"/>
        <v>1.8835204314672678</v>
      </c>
      <c r="R38" s="306">
        <v>1.9143542431510323</v>
      </c>
      <c r="S38" s="307">
        <f t="shared" si="8"/>
        <v>103.3902655173022</v>
      </c>
      <c r="T38" s="312">
        <f>分析係数表!F41</f>
        <v>0.58132099287543681</v>
      </c>
      <c r="U38" s="309">
        <f t="shared" si="9"/>
        <v>60.102931804173153</v>
      </c>
      <c r="V38" s="316">
        <f>分析係数表!D41</f>
        <v>0.12149342216939719</v>
      </c>
      <c r="W38" s="287">
        <f t="shared" si="1"/>
        <v>13</v>
      </c>
      <c r="X38" s="312">
        <f>分析係数表!E41</f>
        <v>0.11755967401821014</v>
      </c>
      <c r="Y38" s="288">
        <f>ROUND(S38*X38,0)</f>
        <v>12</v>
      </c>
    </row>
    <row r="39" spans="1:25">
      <c r="A39" s="278">
        <v>35</v>
      </c>
      <c r="B39" s="268" t="s">
        <v>3</v>
      </c>
      <c r="C39" s="283"/>
      <c r="D39" s="294">
        <f>投入係数表!AJ39</f>
        <v>1.1028775757205948E-3</v>
      </c>
      <c r="E39" s="302">
        <f t="shared" si="3"/>
        <v>0.11028775757205948</v>
      </c>
      <c r="F39" s="312">
        <f>分析係数表!C42</f>
        <v>0.9655414908579466</v>
      </c>
      <c r="G39" s="302">
        <f>E39*F39</f>
        <v>0.1064874058695061</v>
      </c>
      <c r="H39" s="302">
        <v>0.14021137449218057</v>
      </c>
      <c r="I39" s="302">
        <f>C39+H39</f>
        <v>0.14021137449218057</v>
      </c>
      <c r="J39" s="312">
        <f>分析係数表!G42</f>
        <v>0.53299358903562055</v>
      </c>
      <c r="K39" s="304">
        <f>I39*J39</f>
        <v>7.4731763714204785E-2</v>
      </c>
      <c r="L39" s="49"/>
      <c r="M39" s="50"/>
      <c r="N39" s="314">
        <f>分析係数表!I42</f>
        <v>1.3420289237220641E-2</v>
      </c>
      <c r="O39" s="306">
        <f t="shared" si="7"/>
        <v>0.46105846539826667</v>
      </c>
      <c r="P39" s="312">
        <f>分析係数表!C42</f>
        <v>0.9655414908579466</v>
      </c>
      <c r="Q39" s="306">
        <f>O39*P39</f>
        <v>0.4451710780533194</v>
      </c>
      <c r="R39" s="306">
        <v>0.47840453501855851</v>
      </c>
      <c r="S39" s="307">
        <f>I39+R39</f>
        <v>0.61861590951073908</v>
      </c>
      <c r="T39" s="312">
        <f>分析係数表!F42</f>
        <v>0.58706867988829459</v>
      </c>
      <c r="U39" s="309">
        <f t="shared" si="9"/>
        <v>0.36317002535436627</v>
      </c>
      <c r="V39" s="316">
        <f>分析係数表!D42</f>
        <v>0.12536880137580664</v>
      </c>
      <c r="W39" s="287">
        <f t="shared" si="1"/>
        <v>0</v>
      </c>
      <c r="X39" s="312">
        <f>分析係数表!E42</f>
        <v>0.11770088827882173</v>
      </c>
      <c r="Y39" s="288">
        <f t="shared" si="2"/>
        <v>0</v>
      </c>
    </row>
    <row r="40" spans="1:25">
      <c r="A40" s="278">
        <v>36</v>
      </c>
      <c r="B40" s="268" t="s">
        <v>98</v>
      </c>
      <c r="C40" s="283"/>
      <c r="D40" s="294">
        <f>投入係数表!AJ40</f>
        <v>4.7969981476979624E-2</v>
      </c>
      <c r="E40" s="302">
        <f t="shared" si="3"/>
        <v>4.7969981476979626</v>
      </c>
      <c r="F40" s="312">
        <f>分析係数表!C43</f>
        <v>0.68354347123018677</v>
      </c>
      <c r="G40" s="302">
        <f>E40*F40</f>
        <v>3.2789567653622416</v>
      </c>
      <c r="H40" s="302">
        <v>4.6580579299503881</v>
      </c>
      <c r="I40" s="302">
        <f>C40+H40</f>
        <v>4.6580579299503881</v>
      </c>
      <c r="J40" s="312">
        <f>分析係数表!G43</f>
        <v>0.37257380440005849</v>
      </c>
      <c r="K40" s="304">
        <f>I40*J40</f>
        <v>1.7354703640774773</v>
      </c>
      <c r="L40" s="49"/>
      <c r="M40" s="50"/>
      <c r="N40" s="314">
        <f>分析係数表!I43</f>
        <v>1.4147055315786071E-2</v>
      </c>
      <c r="O40" s="306">
        <f t="shared" si="7"/>
        <v>0.48602675385791905</v>
      </c>
      <c r="P40" s="312">
        <f>分析係数表!C43</f>
        <v>0.68354347123018677</v>
      </c>
      <c r="Q40" s="306">
        <f>O40*P40</f>
        <v>0.33222041444278155</v>
      </c>
      <c r="R40" s="306">
        <v>1.5712161465960492</v>
      </c>
      <c r="S40" s="307">
        <f>I40+R40</f>
        <v>6.2292740765464369</v>
      </c>
      <c r="T40" s="312">
        <f>分析係数表!F43</f>
        <v>0.62240825035949521</v>
      </c>
      <c r="U40" s="309">
        <f t="shared" si="9"/>
        <v>3.8771515789930282</v>
      </c>
      <c r="V40" s="316">
        <f>分析係数表!D43</f>
        <v>0.13048156468325811</v>
      </c>
      <c r="W40" s="287">
        <f t="shared" si="1"/>
        <v>1</v>
      </c>
      <c r="X40" s="312">
        <f>分析係数表!E43</f>
        <v>0.11291103502841897</v>
      </c>
      <c r="Y40" s="288">
        <f t="shared" si="2"/>
        <v>1</v>
      </c>
    </row>
    <row r="41" spans="1:25">
      <c r="A41" s="278">
        <v>37</v>
      </c>
      <c r="B41" s="268" t="s">
        <v>99</v>
      </c>
      <c r="C41" s="283"/>
      <c r="D41" s="294">
        <f>投入係数表!AJ41</f>
        <v>2.2585621501374054E-2</v>
      </c>
      <c r="E41" s="302">
        <f t="shared" si="3"/>
        <v>2.2585621501374051</v>
      </c>
      <c r="F41" s="312">
        <f>分析係数表!C44</f>
        <v>0.55987382763194615</v>
      </c>
      <c r="G41" s="302">
        <f>E41*F41</f>
        <v>1.2645098359420672</v>
      </c>
      <c r="H41" s="302">
        <v>1.3047763255661744</v>
      </c>
      <c r="I41" s="302">
        <f>C41+H41</f>
        <v>1.3047763255661744</v>
      </c>
      <c r="J41" s="312">
        <f>分析係数表!G44</f>
        <v>0.32381925449611038</v>
      </c>
      <c r="K41" s="304">
        <f>I41*J41</f>
        <v>0.42251169702901281</v>
      </c>
      <c r="L41" s="49"/>
      <c r="M41" s="50"/>
      <c r="N41" s="314">
        <f>分析係数表!I44</f>
        <v>0.11509284654657072</v>
      </c>
      <c r="O41" s="306">
        <f t="shared" si="7"/>
        <v>3.9540527233874894</v>
      </c>
      <c r="P41" s="312">
        <f>分析係数表!C44</f>
        <v>0.55987382763194615</v>
      </c>
      <c r="Q41" s="306">
        <f>O41*P41</f>
        <v>2.2137706329014746</v>
      </c>
      <c r="R41" s="306">
        <v>2.2733006157007098</v>
      </c>
      <c r="S41" s="307">
        <f>I41+R41</f>
        <v>3.5780769412668842</v>
      </c>
      <c r="T41" s="312">
        <f>分析係数表!F44</f>
        <v>0.5344179716450459</v>
      </c>
      <c r="U41" s="309">
        <f t="shared" si="9"/>
        <v>1.9121886213417583</v>
      </c>
      <c r="V41" s="316">
        <f>分析係数表!D44</f>
        <v>0.19836337849438287</v>
      </c>
      <c r="W41" s="287">
        <f t="shared" si="1"/>
        <v>1</v>
      </c>
      <c r="X41" s="312">
        <f>分析係数表!E44</f>
        <v>0.16230318686650563</v>
      </c>
      <c r="Y41" s="288">
        <f t="shared" si="2"/>
        <v>1</v>
      </c>
    </row>
    <row r="42" spans="1:25">
      <c r="A42" s="278">
        <v>38</v>
      </c>
      <c r="B42" s="268" t="s">
        <v>4</v>
      </c>
      <c r="C42" s="283"/>
      <c r="D42" s="294">
        <f>投入係数表!AJ42</f>
        <v>2.4040653923962465E-3</v>
      </c>
      <c r="E42" s="302">
        <f t="shared" si="3"/>
        <v>0.24040653923962466</v>
      </c>
      <c r="F42" s="312">
        <f>分析係数表!C45</f>
        <v>1</v>
      </c>
      <c r="G42" s="302">
        <f>E42*F42</f>
        <v>0.24040653923962466</v>
      </c>
      <c r="H42" s="302">
        <v>0.27191541725788154</v>
      </c>
      <c r="I42" s="302">
        <f>C42+H42</f>
        <v>0.27191541725788154</v>
      </c>
      <c r="J42" s="312">
        <f>分析係数表!G45</f>
        <v>0</v>
      </c>
      <c r="K42" s="304">
        <f>I42*J42</f>
        <v>0</v>
      </c>
      <c r="L42" s="49"/>
      <c r="M42" s="50"/>
      <c r="N42" s="314">
        <f>分析係数表!I45</f>
        <v>0</v>
      </c>
      <c r="O42" s="306">
        <f t="shared" si="7"/>
        <v>0</v>
      </c>
      <c r="P42" s="312">
        <f>分析係数表!C45</f>
        <v>1</v>
      </c>
      <c r="Q42" s="306">
        <f>O42*P42</f>
        <v>0</v>
      </c>
      <c r="R42" s="306">
        <v>3.8810655969400393E-2</v>
      </c>
      <c r="S42" s="307">
        <f>I42+R42</f>
        <v>0.31072607322728196</v>
      </c>
      <c r="T42" s="312">
        <f>分析係数表!F45</f>
        <v>0</v>
      </c>
      <c r="U42" s="309">
        <f t="shared" si="9"/>
        <v>0</v>
      </c>
      <c r="V42" s="316">
        <f>分析係数表!D45</f>
        <v>0</v>
      </c>
      <c r="W42" s="287">
        <f t="shared" si="1"/>
        <v>0</v>
      </c>
      <c r="X42" s="312">
        <f>分析係数表!E45</f>
        <v>0</v>
      </c>
      <c r="Y42" s="288">
        <f t="shared" si="2"/>
        <v>0</v>
      </c>
    </row>
    <row r="43" spans="1:25">
      <c r="A43" s="278">
        <v>39</v>
      </c>
      <c r="B43" s="268" t="s">
        <v>5</v>
      </c>
      <c r="C43" s="283"/>
      <c r="D43" s="294">
        <f>投入係数表!AJ43</f>
        <v>2.7461586722106984E-3</v>
      </c>
      <c r="E43" s="302">
        <f t="shared" si="3"/>
        <v>0.27461586722106984</v>
      </c>
      <c r="F43" s="312">
        <f>分析係数表!C46</f>
        <v>0.63561708735819755</v>
      </c>
      <c r="G43" s="302">
        <f>E43*F43</f>
        <v>0.17455053766540193</v>
      </c>
      <c r="H43" s="302">
        <v>0.23167096013618529</v>
      </c>
      <c r="I43" s="302">
        <f>C43+H43</f>
        <v>0.23167096013618529</v>
      </c>
      <c r="J43" s="312">
        <f>分析係数表!G46</f>
        <v>7.4261727822867345E-3</v>
      </c>
      <c r="K43" s="304">
        <f>I43*J43</f>
        <v>1.7204285786095743E-3</v>
      </c>
      <c r="L43" s="49"/>
      <c r="M43" s="50"/>
      <c r="N43" s="314">
        <f>分析係数表!I46</f>
        <v>7.1346566917706757E-6</v>
      </c>
      <c r="O43" s="306">
        <f t="shared" si="7"/>
        <v>2.4511348506021621E-4</v>
      </c>
      <c r="P43" s="312">
        <f>分析係数表!C46</f>
        <v>0.63561708735819755</v>
      </c>
      <c r="Q43" s="306">
        <f>O43*P43</f>
        <v>1.5579831944619168E-4</v>
      </c>
      <c r="R43" s="306">
        <v>7.7946744028467324E-2</v>
      </c>
      <c r="S43" s="307">
        <f>I43+R43</f>
        <v>0.30961770416465262</v>
      </c>
      <c r="T43" s="312">
        <f>分析係数表!F46</f>
        <v>0.64740426293918441</v>
      </c>
      <c r="U43" s="309">
        <f t="shared" si="9"/>
        <v>0.20044782155763938</v>
      </c>
      <c r="V43" s="316">
        <f>分析係数表!D46</f>
        <v>3.6867524451068895E-3</v>
      </c>
      <c r="W43" s="287">
        <f t="shared" si="1"/>
        <v>0</v>
      </c>
      <c r="X43" s="312">
        <f>分析係数表!E46</f>
        <v>3.6024838177901608E-3</v>
      </c>
      <c r="Y43" s="288">
        <f t="shared" si="2"/>
        <v>0</v>
      </c>
    </row>
    <row r="44" spans="1:25">
      <c r="A44" s="279">
        <v>40</v>
      </c>
      <c r="B44" s="276" t="s">
        <v>298</v>
      </c>
      <c r="C44" s="289">
        <f>SUM(C5:C43)</f>
        <v>100</v>
      </c>
      <c r="D44" s="296">
        <f>投入係数表!AJ44</f>
        <v>0.41057782281320765</v>
      </c>
      <c r="E44" s="303">
        <f>SUM(E5:E43)</f>
        <v>41.057782281320769</v>
      </c>
      <c r="F44" s="313">
        <f>分析係数表!C47</f>
        <v>0.59941121331825653</v>
      </c>
      <c r="G44" s="303">
        <f>SUM(G5:G43)</f>
        <v>18.09980078486042</v>
      </c>
      <c r="H44" s="303">
        <f>SUM(H5:H43)</f>
        <v>23.110612599613283</v>
      </c>
      <c r="I44" s="303">
        <f>SUM(I5:I43)</f>
        <v>123.11061259961329</v>
      </c>
      <c r="J44" s="313">
        <f>分析係数表!G47</f>
        <v>0.26745444124294698</v>
      </c>
      <c r="K44" s="305">
        <f>SUM(K5:K43)</f>
        <v>56.785669416327444</v>
      </c>
      <c r="L44" s="318">
        <f>'データ入力（最終需要額等）'!$H$32</f>
        <v>0.60499999999999998</v>
      </c>
      <c r="M44" s="303">
        <f>K44*L44</f>
        <v>34.355329996878105</v>
      </c>
      <c r="N44" s="315">
        <f>分析係数表!I47</f>
        <v>1</v>
      </c>
      <c r="O44" s="303">
        <f>SUM(O5:O43)</f>
        <v>34.355329996878105</v>
      </c>
      <c r="P44" s="313">
        <f>分析係数表!C47</f>
        <v>0.59941121331825653</v>
      </c>
      <c r="Q44" s="303">
        <f>SUM(Q5:Q43)</f>
        <v>21.370911538392292</v>
      </c>
      <c r="R44" s="303">
        <f>SUM(R5:R43)</f>
        <v>26.702186458984201</v>
      </c>
      <c r="S44" s="308">
        <f>SUM(S5:S43)</f>
        <v>149.81279905859748</v>
      </c>
      <c r="T44" s="313">
        <f>分析係数表!F47</f>
        <v>0.52032812004185636</v>
      </c>
      <c r="U44" s="310">
        <f>SUM(U5:U43)</f>
        <v>87.670784145501315</v>
      </c>
      <c r="V44" s="317">
        <f>分析係数表!D47</f>
        <v>6.7043132898265148E-2</v>
      </c>
      <c r="W44" s="290">
        <f>SUM(W5:W43)</f>
        <v>15</v>
      </c>
      <c r="X44" s="313">
        <f>分析係数表!E47</f>
        <v>6.0489972943054145E-2</v>
      </c>
      <c r="Y44" s="291">
        <f>SUM(Y5:Y43)</f>
        <v>14</v>
      </c>
    </row>
    <row r="45" spans="1:25">
      <c r="B45" s="292" t="s">
        <v>299</v>
      </c>
      <c r="C45" s="104" t="s">
        <v>300</v>
      </c>
      <c r="D45" s="104" t="s">
        <v>301</v>
      </c>
      <c r="E45" s="104"/>
      <c r="F45" s="104" t="s">
        <v>131</v>
      </c>
      <c r="G45" s="104"/>
      <c r="H45" s="104" t="s">
        <v>302</v>
      </c>
      <c r="I45" s="104"/>
      <c r="J45" s="104" t="s">
        <v>131</v>
      </c>
      <c r="K45" s="104"/>
      <c r="L45" s="104" t="s">
        <v>300</v>
      </c>
      <c r="M45" s="104"/>
      <c r="N45" s="104" t="s">
        <v>131</v>
      </c>
      <c r="O45" s="104"/>
      <c r="P45" s="104" t="s">
        <v>131</v>
      </c>
      <c r="Q45" s="104"/>
      <c r="R45" s="104"/>
      <c r="S45" s="104" t="s">
        <v>302</v>
      </c>
      <c r="T45" s="104" t="s">
        <v>131</v>
      </c>
      <c r="U45" s="104"/>
      <c r="V45" s="104" t="s">
        <v>131</v>
      </c>
      <c r="W45" s="104"/>
      <c r="X45" s="104" t="s">
        <v>131</v>
      </c>
      <c r="Y45" s="293"/>
    </row>
    <row r="46" spans="1:25">
      <c r="B46" s="83" t="s">
        <v>303</v>
      </c>
    </row>
  </sheetData>
  <phoneticPr fontId="3"/>
  <pageMargins left="0.75" right="0.75" top="1" bottom="1" header="0.51200000000000001" footer="0.5120000000000000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69680-7C60-4B5F-B770-05539A57BAFC}">
  <sheetPr>
    <tabColor rgb="FFFFFF99"/>
  </sheetPr>
  <dimension ref="A1:D58"/>
  <sheetViews>
    <sheetView workbookViewId="0">
      <pane ySplit="7" topLeftCell="A8" activePane="bottomLeft" state="frozen"/>
      <selection pane="bottomLeft" activeCell="A8" sqref="A8"/>
    </sheetView>
  </sheetViews>
  <sheetFormatPr defaultRowHeight="13"/>
  <cols>
    <col min="1" max="1" width="7.9140625" style="651" customWidth="1"/>
    <col min="2" max="2" width="15" style="651" customWidth="1"/>
    <col min="3" max="3" width="15.08203125" style="651" customWidth="1"/>
    <col min="4" max="16384" width="8.6640625" style="651"/>
  </cols>
  <sheetData>
    <row r="1" spans="1:4" ht="14">
      <c r="A1" s="255" t="s">
        <v>786</v>
      </c>
    </row>
    <row r="2" spans="1:4" ht="13.5" thickBot="1"/>
    <row r="3" spans="1:4" ht="21" customHeight="1" thickBot="1">
      <c r="B3" s="655" t="s">
        <v>789</v>
      </c>
      <c r="C3" s="652">
        <f>'経済波及効果（部門別）'!F45</f>
        <v>322</v>
      </c>
    </row>
    <row r="4" spans="1:4" ht="21" customHeight="1" thickBot="1">
      <c r="C4" s="658">
        <f>C3-C5</f>
        <v>0</v>
      </c>
      <c r="D4" s="653" t="s">
        <v>791</v>
      </c>
    </row>
    <row r="5" spans="1:4" ht="21" customHeight="1" thickBot="1">
      <c r="B5" s="656" t="s">
        <v>790</v>
      </c>
      <c r="C5" s="654">
        <f>SUM(C8:C58)</f>
        <v>322</v>
      </c>
    </row>
    <row r="6" spans="1:4" ht="16.5" customHeight="1">
      <c r="B6" s="657"/>
      <c r="C6" s="661" t="s">
        <v>793</v>
      </c>
    </row>
    <row r="7" spans="1:4" ht="17.5" customHeight="1">
      <c r="A7" s="319" t="s">
        <v>792</v>
      </c>
      <c r="B7" s="320" t="s">
        <v>787</v>
      </c>
      <c r="C7" s="659" t="s">
        <v>788</v>
      </c>
    </row>
    <row r="8" spans="1:4" ht="17.5" customHeight="1">
      <c r="A8" s="168">
        <v>28</v>
      </c>
      <c r="B8" s="4" t="s">
        <v>450</v>
      </c>
      <c r="C8" s="660">
        <v>322</v>
      </c>
    </row>
    <row r="9" spans="1:4" ht="17.5" customHeight="1">
      <c r="A9" s="168">
        <v>100</v>
      </c>
      <c r="B9" s="4" t="s">
        <v>451</v>
      </c>
      <c r="C9" s="660"/>
    </row>
    <row r="10" spans="1:4" ht="17.5" customHeight="1">
      <c r="A10" s="168">
        <v>101</v>
      </c>
      <c r="B10" s="4" t="s">
        <v>534</v>
      </c>
      <c r="C10" s="660"/>
    </row>
    <row r="11" spans="1:4" ht="17.5" customHeight="1">
      <c r="A11" s="168">
        <v>102</v>
      </c>
      <c r="B11" s="4" t="s">
        <v>535</v>
      </c>
      <c r="C11" s="660"/>
    </row>
    <row r="12" spans="1:4" ht="17.5" customHeight="1">
      <c r="A12" s="168">
        <v>105</v>
      </c>
      <c r="B12" s="4" t="s">
        <v>536</v>
      </c>
      <c r="C12" s="660"/>
    </row>
    <row r="13" spans="1:4" ht="17.5" customHeight="1">
      <c r="A13" s="168">
        <v>106</v>
      </c>
      <c r="B13" s="4" t="s">
        <v>537</v>
      </c>
      <c r="C13" s="660"/>
    </row>
    <row r="14" spans="1:4" ht="17.5" customHeight="1">
      <c r="A14" s="168">
        <v>107</v>
      </c>
      <c r="B14" s="4" t="s">
        <v>538</v>
      </c>
      <c r="C14" s="660"/>
    </row>
    <row r="15" spans="1:4" ht="17.5" customHeight="1">
      <c r="A15" s="168">
        <v>108</v>
      </c>
      <c r="B15" s="4" t="s">
        <v>539</v>
      </c>
      <c r="C15" s="660"/>
    </row>
    <row r="16" spans="1:4" ht="17.5" customHeight="1">
      <c r="A16" s="168">
        <v>109</v>
      </c>
      <c r="B16" s="4" t="s">
        <v>540</v>
      </c>
      <c r="C16" s="660"/>
    </row>
    <row r="17" spans="1:3" ht="17.5" customHeight="1">
      <c r="A17" s="168">
        <v>110</v>
      </c>
      <c r="B17" s="4" t="s">
        <v>541</v>
      </c>
      <c r="C17" s="660"/>
    </row>
    <row r="18" spans="1:3" ht="17.5" customHeight="1">
      <c r="A18" s="168">
        <v>111</v>
      </c>
      <c r="B18" s="4" t="s">
        <v>542</v>
      </c>
      <c r="C18" s="660"/>
    </row>
    <row r="19" spans="1:3" ht="17.5" customHeight="1">
      <c r="A19" s="168">
        <v>201</v>
      </c>
      <c r="B19" s="4" t="s">
        <v>461</v>
      </c>
      <c r="C19" s="660"/>
    </row>
    <row r="20" spans="1:3" ht="17.5" customHeight="1">
      <c r="A20" s="168">
        <v>202</v>
      </c>
      <c r="B20" s="4" t="s">
        <v>463</v>
      </c>
      <c r="C20" s="660"/>
    </row>
    <row r="21" spans="1:3" ht="17.5" customHeight="1">
      <c r="A21" s="168">
        <v>203</v>
      </c>
      <c r="B21" s="4" t="s">
        <v>464</v>
      </c>
      <c r="C21" s="660"/>
    </row>
    <row r="22" spans="1:3" ht="17.5" customHeight="1">
      <c r="A22" s="168">
        <v>204</v>
      </c>
      <c r="B22" s="4" t="s">
        <v>465</v>
      </c>
      <c r="C22" s="660"/>
    </row>
    <row r="23" spans="1:3" ht="17.5" customHeight="1">
      <c r="A23" s="168">
        <v>205</v>
      </c>
      <c r="B23" s="4" t="s">
        <v>466</v>
      </c>
      <c r="C23" s="660"/>
    </row>
    <row r="24" spans="1:3" ht="17.5" customHeight="1">
      <c r="A24" s="168">
        <v>206</v>
      </c>
      <c r="B24" s="4" t="s">
        <v>467</v>
      </c>
      <c r="C24" s="660"/>
    </row>
    <row r="25" spans="1:3" ht="17.5" customHeight="1">
      <c r="A25" s="168">
        <v>207</v>
      </c>
      <c r="B25" s="4" t="s">
        <v>468</v>
      </c>
      <c r="C25" s="660"/>
    </row>
    <row r="26" spans="1:3" ht="17.5" customHeight="1">
      <c r="A26" s="168">
        <v>208</v>
      </c>
      <c r="B26" s="4" t="s">
        <v>469</v>
      </c>
      <c r="C26" s="660"/>
    </row>
    <row r="27" spans="1:3" ht="17.5" customHeight="1">
      <c r="A27" s="168">
        <v>209</v>
      </c>
      <c r="B27" s="4" t="s">
        <v>470</v>
      </c>
      <c r="C27" s="660"/>
    </row>
    <row r="28" spans="1:3" ht="17.5" customHeight="1">
      <c r="A28" s="168">
        <v>210</v>
      </c>
      <c r="B28" s="4" t="s">
        <v>471</v>
      </c>
      <c r="C28" s="660"/>
    </row>
    <row r="29" spans="1:3" ht="17.5" customHeight="1">
      <c r="A29" s="168">
        <v>212</v>
      </c>
      <c r="B29" s="4" t="s">
        <v>472</v>
      </c>
      <c r="C29" s="660"/>
    </row>
    <row r="30" spans="1:3" ht="17.5" customHeight="1">
      <c r="A30" s="168">
        <v>213</v>
      </c>
      <c r="B30" s="4" t="s">
        <v>473</v>
      </c>
      <c r="C30" s="660"/>
    </row>
    <row r="31" spans="1:3" ht="17.5" customHeight="1">
      <c r="A31" s="168">
        <v>214</v>
      </c>
      <c r="B31" s="4" t="s">
        <v>546</v>
      </c>
      <c r="C31" s="660"/>
    </row>
    <row r="32" spans="1:3" ht="17.5" customHeight="1">
      <c r="A32" s="168">
        <v>215</v>
      </c>
      <c r="B32" s="4" t="s">
        <v>475</v>
      </c>
      <c r="C32" s="660"/>
    </row>
    <row r="33" spans="1:3" ht="17.5" customHeight="1">
      <c r="A33" s="168">
        <v>216</v>
      </c>
      <c r="B33" s="4" t="s">
        <v>476</v>
      </c>
      <c r="C33" s="660"/>
    </row>
    <row r="34" spans="1:3" ht="17.5" customHeight="1">
      <c r="A34" s="168">
        <v>217</v>
      </c>
      <c r="B34" s="4" t="s">
        <v>477</v>
      </c>
      <c r="C34" s="660"/>
    </row>
    <row r="35" spans="1:3" ht="17.5" customHeight="1">
      <c r="A35" s="168">
        <v>218</v>
      </c>
      <c r="B35" s="4" t="s">
        <v>478</v>
      </c>
      <c r="C35" s="660"/>
    </row>
    <row r="36" spans="1:3" ht="17.5" customHeight="1">
      <c r="A36" s="168">
        <v>219</v>
      </c>
      <c r="B36" s="4" t="s">
        <v>479</v>
      </c>
      <c r="C36" s="660"/>
    </row>
    <row r="37" spans="1:3" ht="17.5" customHeight="1">
      <c r="A37" s="168">
        <v>220</v>
      </c>
      <c r="B37" s="4" t="s">
        <v>480</v>
      </c>
      <c r="C37" s="660"/>
    </row>
    <row r="38" spans="1:3" ht="17.5" customHeight="1">
      <c r="A38" s="168">
        <v>221</v>
      </c>
      <c r="B38" s="4" t="s">
        <v>549</v>
      </c>
      <c r="C38" s="660"/>
    </row>
    <row r="39" spans="1:3" ht="17.5" customHeight="1">
      <c r="A39" s="168">
        <v>222</v>
      </c>
      <c r="B39" s="4" t="s">
        <v>482</v>
      </c>
      <c r="C39" s="660"/>
    </row>
    <row r="40" spans="1:3" ht="17.5" customHeight="1">
      <c r="A40" s="168">
        <v>223</v>
      </c>
      <c r="B40" s="4" t="s">
        <v>483</v>
      </c>
      <c r="C40" s="660"/>
    </row>
    <row r="41" spans="1:3" ht="17.5" customHeight="1">
      <c r="A41" s="168">
        <v>224</v>
      </c>
      <c r="B41" s="4" t="s">
        <v>484</v>
      </c>
      <c r="C41" s="660"/>
    </row>
    <row r="42" spans="1:3" ht="17.5" customHeight="1">
      <c r="A42" s="168">
        <v>225</v>
      </c>
      <c r="B42" s="4" t="s">
        <v>485</v>
      </c>
      <c r="C42" s="660"/>
    </row>
    <row r="43" spans="1:3" ht="17.5" customHeight="1">
      <c r="A43" s="168">
        <v>226</v>
      </c>
      <c r="B43" s="4" t="s">
        <v>486</v>
      </c>
      <c r="C43" s="660"/>
    </row>
    <row r="44" spans="1:3" ht="17.5" customHeight="1">
      <c r="A44" s="168">
        <v>227</v>
      </c>
      <c r="B44" s="4" t="s">
        <v>487</v>
      </c>
      <c r="C44" s="660"/>
    </row>
    <row r="45" spans="1:3" ht="17.5" customHeight="1">
      <c r="A45" s="168">
        <v>228</v>
      </c>
      <c r="B45" s="4" t="s">
        <v>488</v>
      </c>
      <c r="C45" s="660"/>
    </row>
    <row r="46" spans="1:3" ht="17.5" customHeight="1">
      <c r="A46" s="168">
        <v>229</v>
      </c>
      <c r="B46" s="4" t="s">
        <v>489</v>
      </c>
      <c r="C46" s="660"/>
    </row>
    <row r="47" spans="1:3" ht="17.5" customHeight="1">
      <c r="A47" s="168">
        <v>301</v>
      </c>
      <c r="B47" s="4" t="s">
        <v>490</v>
      </c>
      <c r="C47" s="660"/>
    </row>
    <row r="48" spans="1:3" ht="17.5" customHeight="1">
      <c r="A48" s="168">
        <v>365</v>
      </c>
      <c r="B48" s="4" t="s">
        <v>491</v>
      </c>
      <c r="C48" s="660"/>
    </row>
    <row r="49" spans="1:3" ht="17.5" customHeight="1">
      <c r="A49" s="168">
        <v>381</v>
      </c>
      <c r="B49" s="4" t="s">
        <v>492</v>
      </c>
      <c r="C49" s="660"/>
    </row>
    <row r="50" spans="1:3" ht="17.5" customHeight="1">
      <c r="A50" s="168">
        <v>382</v>
      </c>
      <c r="B50" s="4" t="s">
        <v>493</v>
      </c>
      <c r="C50" s="660"/>
    </row>
    <row r="51" spans="1:3" ht="17.5" customHeight="1">
      <c r="A51" s="168">
        <v>442</v>
      </c>
      <c r="B51" s="4" t="s">
        <v>494</v>
      </c>
      <c r="C51" s="660"/>
    </row>
    <row r="52" spans="1:3" ht="17.5" customHeight="1">
      <c r="A52" s="168">
        <v>443</v>
      </c>
      <c r="B52" s="4" t="s">
        <v>495</v>
      </c>
      <c r="C52" s="660"/>
    </row>
    <row r="53" spans="1:3" ht="17.5" customHeight="1">
      <c r="A53" s="168">
        <v>446</v>
      </c>
      <c r="B53" s="4" t="s">
        <v>496</v>
      </c>
      <c r="C53" s="660"/>
    </row>
    <row r="54" spans="1:3" ht="17.5" customHeight="1">
      <c r="A54" s="168">
        <v>464</v>
      </c>
      <c r="B54" s="4" t="s">
        <v>497</v>
      </c>
      <c r="C54" s="660"/>
    </row>
    <row r="55" spans="1:3" ht="17.5" customHeight="1">
      <c r="A55" s="168">
        <v>481</v>
      </c>
      <c r="B55" s="4" t="s">
        <v>498</v>
      </c>
      <c r="C55" s="660"/>
    </row>
    <row r="56" spans="1:3" ht="17.5" customHeight="1">
      <c r="A56" s="168">
        <v>501</v>
      </c>
      <c r="B56" s="4" t="s">
        <v>499</v>
      </c>
      <c r="C56" s="660"/>
    </row>
    <row r="57" spans="1:3" ht="17.5" customHeight="1">
      <c r="A57" s="168">
        <v>585</v>
      </c>
      <c r="B57" s="4" t="s">
        <v>500</v>
      </c>
      <c r="C57" s="660"/>
    </row>
    <row r="58" spans="1:3" ht="17.5" customHeight="1">
      <c r="A58" s="168">
        <v>586</v>
      </c>
      <c r="B58" s="4" t="s">
        <v>501</v>
      </c>
      <c r="C58" s="660"/>
    </row>
  </sheetData>
  <phoneticPr fontId="3"/>
  <conditionalFormatting sqref="C4">
    <cfRule type="cellIs" dxfId="1" priority="1" operator="notEqual">
      <formula>0</formula>
    </cfRule>
    <cfRule type="cellIs" dxfId="0" priority="2" operator="equal">
      <formula>0</formula>
    </cfRule>
  </conditionalFormatting>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A7729-F7FC-4A60-A2E6-D8D164624D2B}">
  <dimension ref="A1:Y46"/>
  <sheetViews>
    <sheetView showGridLines="0"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8.1640625" defaultRowHeight="11"/>
  <cols>
    <col min="1" max="1" width="2.75" style="83" customWidth="1"/>
    <col min="2" max="2" width="17.5" style="83" customWidth="1"/>
    <col min="3" max="3" width="8.58203125" style="83" customWidth="1"/>
    <col min="4" max="4" width="8.1640625" style="83" customWidth="1"/>
    <col min="5" max="5" width="8.25" style="83" customWidth="1"/>
    <col min="6" max="16384" width="8.1640625" style="83"/>
  </cols>
  <sheetData>
    <row r="1" spans="1:25" ht="13">
      <c r="B1" s="284" t="s">
        <v>257</v>
      </c>
      <c r="F1" s="285"/>
      <c r="G1" s="83" t="s">
        <v>374</v>
      </c>
    </row>
    <row r="2" spans="1:25">
      <c r="B2" s="83" t="s">
        <v>126</v>
      </c>
      <c r="S2" s="83" t="s">
        <v>259</v>
      </c>
      <c r="U2" s="286" t="s">
        <v>245</v>
      </c>
      <c r="W2" s="83" t="s">
        <v>233</v>
      </c>
      <c r="Y2" s="83" t="s">
        <v>260</v>
      </c>
    </row>
    <row r="3" spans="1:25" ht="44">
      <c r="B3" s="39"/>
      <c r="C3" s="40" t="s">
        <v>261</v>
      </c>
      <c r="D3" s="40" t="s">
        <v>365</v>
      </c>
      <c r="E3" s="40" t="s">
        <v>263</v>
      </c>
      <c r="F3" s="40" t="s">
        <v>264</v>
      </c>
      <c r="G3" s="40" t="s">
        <v>265</v>
      </c>
      <c r="H3" s="40" t="s">
        <v>266</v>
      </c>
      <c r="I3" s="40" t="s">
        <v>267</v>
      </c>
      <c r="J3" s="40" t="s">
        <v>268</v>
      </c>
      <c r="K3" s="41" t="s">
        <v>269</v>
      </c>
      <c r="L3" s="40" t="s">
        <v>402</v>
      </c>
      <c r="M3" s="40" t="s">
        <v>270</v>
      </c>
      <c r="N3" s="40" t="s">
        <v>186</v>
      </c>
      <c r="O3" s="40" t="s">
        <v>270</v>
      </c>
      <c r="P3" s="40" t="s">
        <v>264</v>
      </c>
      <c r="Q3" s="40" t="s">
        <v>271</v>
      </c>
      <c r="R3" s="40" t="s">
        <v>272</v>
      </c>
      <c r="S3" s="42" t="s">
        <v>273</v>
      </c>
      <c r="T3" s="40" t="s">
        <v>403</v>
      </c>
      <c r="U3" s="43" t="s">
        <v>245</v>
      </c>
      <c r="V3" s="44" t="s">
        <v>274</v>
      </c>
      <c r="W3" s="42" t="s">
        <v>275</v>
      </c>
      <c r="X3" s="40" t="s">
        <v>276</v>
      </c>
      <c r="Y3" s="43" t="s">
        <v>277</v>
      </c>
    </row>
    <row r="4" spans="1:25" ht="19">
      <c r="B4" s="45"/>
      <c r="C4" s="46" t="s">
        <v>197</v>
      </c>
      <c r="D4" s="46" t="s">
        <v>198</v>
      </c>
      <c r="E4" s="46" t="s">
        <v>278</v>
      </c>
      <c r="F4" s="46" t="s">
        <v>200</v>
      </c>
      <c r="G4" s="46" t="s">
        <v>279</v>
      </c>
      <c r="H4" s="46" t="s">
        <v>280</v>
      </c>
      <c r="I4" s="46" t="s">
        <v>281</v>
      </c>
      <c r="J4" s="46" t="s">
        <v>282</v>
      </c>
      <c r="K4" s="47" t="s">
        <v>283</v>
      </c>
      <c r="L4" s="46" t="s">
        <v>284</v>
      </c>
      <c r="M4" s="46" t="s">
        <v>285</v>
      </c>
      <c r="N4" s="46" t="s">
        <v>286</v>
      </c>
      <c r="O4" s="46" t="s">
        <v>287</v>
      </c>
      <c r="P4" s="46" t="s">
        <v>288</v>
      </c>
      <c r="Q4" s="46" t="s">
        <v>289</v>
      </c>
      <c r="R4" s="46" t="s">
        <v>290</v>
      </c>
      <c r="S4" s="46" t="s">
        <v>291</v>
      </c>
      <c r="T4" s="48" t="s">
        <v>292</v>
      </c>
      <c r="U4" s="47" t="s">
        <v>293</v>
      </c>
      <c r="V4" s="46" t="s">
        <v>294</v>
      </c>
      <c r="W4" s="46" t="s">
        <v>295</v>
      </c>
      <c r="X4" s="46" t="s">
        <v>296</v>
      </c>
      <c r="Y4" s="47" t="s">
        <v>297</v>
      </c>
    </row>
    <row r="5" spans="1:25">
      <c r="A5" s="277">
        <v>1</v>
      </c>
      <c r="B5" s="268" t="s">
        <v>73</v>
      </c>
      <c r="C5" s="283"/>
      <c r="D5" s="294">
        <f>投入係数表!AK5</f>
        <v>2.2930110495784752E-3</v>
      </c>
      <c r="E5" s="302">
        <f>$C$39*D5</f>
        <v>0.22930110495784753</v>
      </c>
      <c r="F5" s="312">
        <f>分析係数表!C8</f>
        <v>0.17333290637377241</v>
      </c>
      <c r="G5" s="302">
        <f>E5*F5</f>
        <v>3.9745426957061146E-2</v>
      </c>
      <c r="H5" s="302">
        <f t="array" ref="H5:H43">MMULT(逆行列係数表!C5:AO43,G5:G43)</f>
        <v>4.4683844384285104E-2</v>
      </c>
      <c r="I5" s="302">
        <f>C5+H5</f>
        <v>4.4683844384285104E-2</v>
      </c>
      <c r="J5" s="312">
        <f>分析係数表!G8</f>
        <v>0.15155149614048036</v>
      </c>
      <c r="K5" s="304">
        <f>I5*J5</f>
        <v>6.7719034697468084E-3</v>
      </c>
      <c r="L5" s="49" t="s">
        <v>132</v>
      </c>
      <c r="M5" s="50" t="s">
        <v>132</v>
      </c>
      <c r="N5" s="314">
        <f>分析係数表!I8</f>
        <v>1.1299182227411633E-2</v>
      </c>
      <c r="O5" s="306">
        <f>$M$44*N5</f>
        <v>0.41069941692236583</v>
      </c>
      <c r="P5" s="312">
        <f>分析係数表!C8</f>
        <v>0.17333290637377241</v>
      </c>
      <c r="Q5" s="306">
        <f>O5*P5</f>
        <v>7.1187723581167359E-2</v>
      </c>
      <c r="R5" s="306">
        <f t="array" ref="R5:R43">MMULT(逆行列係数表!C5:AO43,Q5:Q43)</f>
        <v>0.10768052393230093</v>
      </c>
      <c r="S5" s="307">
        <f>I5+R5</f>
        <v>0.15236436831658604</v>
      </c>
      <c r="T5" s="312">
        <f>分析係数表!F8</f>
        <v>0.42721038226158625</v>
      </c>
      <c r="U5" s="309">
        <f>S5*T5</f>
        <v>6.5091640031573847E-2</v>
      </c>
      <c r="V5" s="316">
        <f>分析係数表!D8</f>
        <v>0.32298797552049696</v>
      </c>
      <c r="W5" s="287">
        <f>ROUND(S5*V5,0)</f>
        <v>0</v>
      </c>
      <c r="X5" s="312">
        <f>分析係数表!E8</f>
        <v>0.12265584155979949</v>
      </c>
      <c r="Y5" s="288">
        <f>ROUND(S5*X5,0)</f>
        <v>0</v>
      </c>
    </row>
    <row r="6" spans="1:25">
      <c r="A6" s="278">
        <v>2</v>
      </c>
      <c r="B6" s="268" t="s">
        <v>74</v>
      </c>
      <c r="C6" s="283"/>
      <c r="D6" s="294">
        <f>投入係数表!AK6</f>
        <v>0</v>
      </c>
      <c r="E6" s="302">
        <f>$C$39*D6</f>
        <v>0</v>
      </c>
      <c r="F6" s="312">
        <f>分析係数表!C9</f>
        <v>0.39351462480142041</v>
      </c>
      <c r="G6" s="302">
        <f>E6*F6</f>
        <v>0</v>
      </c>
      <c r="H6" s="302">
        <v>6.3357456012495096E-3</v>
      </c>
      <c r="I6" s="302">
        <f>C6+H6</f>
        <v>6.3357456012495096E-3</v>
      </c>
      <c r="J6" s="312">
        <f>分析係数表!G9</f>
        <v>0.22817522849038765</v>
      </c>
      <c r="K6" s="304">
        <f>I6*J6</f>
        <v>1.4456602002220753E-3</v>
      </c>
      <c r="L6" s="49"/>
      <c r="M6" s="50"/>
      <c r="N6" s="314">
        <f>分析係数表!I9</f>
        <v>5.0911500837573466E-4</v>
      </c>
      <c r="O6" s="306">
        <f>$M$44*N6</f>
        <v>1.8505165495878349E-2</v>
      </c>
      <c r="P6" s="312">
        <f>分析係数表!C9</f>
        <v>0.39351462480142041</v>
      </c>
      <c r="Q6" s="306">
        <f>O6*P6</f>
        <v>7.2820532569987592E-3</v>
      </c>
      <c r="R6" s="306">
        <v>1.0026071086954691E-2</v>
      </c>
      <c r="S6" s="307">
        <f>I6+R6</f>
        <v>1.63618166882042E-2</v>
      </c>
      <c r="T6" s="312">
        <f>分析係数表!F9</f>
        <v>0.63987813845992225</v>
      </c>
      <c r="U6" s="309">
        <f>S6*T6</f>
        <v>1.0469568804270593E-2</v>
      </c>
      <c r="V6" s="316">
        <f>分析係数表!D9</f>
        <v>0.29572434079210003</v>
      </c>
      <c r="W6" s="287">
        <f>ROUND(S6*V6,0)</f>
        <v>0</v>
      </c>
      <c r="X6" s="312">
        <f>分析係数表!E9</f>
        <v>0.26862065342998215</v>
      </c>
      <c r="Y6" s="288">
        <f>ROUND(S6*X6,0)</f>
        <v>0</v>
      </c>
    </row>
    <row r="7" spans="1:25">
      <c r="A7" s="278">
        <v>3</v>
      </c>
      <c r="B7" s="268" t="s">
        <v>75</v>
      </c>
      <c r="C7" s="283"/>
      <c r="D7" s="294">
        <f>投入係数表!AK7</f>
        <v>0</v>
      </c>
      <c r="E7" s="302">
        <f>$C$39*D7</f>
        <v>0</v>
      </c>
      <c r="F7" s="312">
        <f>分析係数表!C10</f>
        <v>0.12671464860287895</v>
      </c>
      <c r="G7" s="302">
        <f>E7*F7</f>
        <v>0</v>
      </c>
      <c r="H7" s="302">
        <v>6.1587395072134699E-4</v>
      </c>
      <c r="I7" s="302">
        <f>C7+H7</f>
        <v>6.1587395072134699E-4</v>
      </c>
      <c r="J7" s="312">
        <f>分析係数表!G10</f>
        <v>0.17153349174243465</v>
      </c>
      <c r="K7" s="304">
        <f>I7*J7</f>
        <v>1.0564300924044077E-4</v>
      </c>
      <c r="L7" s="49"/>
      <c r="M7" s="50"/>
      <c r="N7" s="314">
        <f>分析係数表!I10</f>
        <v>1.1608350684055029E-3</v>
      </c>
      <c r="O7" s="306">
        <f>$M$44*N7</f>
        <v>4.2193698282038193E-2</v>
      </c>
      <c r="P7" s="312">
        <f>分析係数表!C10</f>
        <v>0.12671464860287895</v>
      </c>
      <c r="Q7" s="306">
        <f>O7*P7</f>
        <v>5.3465596510643672E-3</v>
      </c>
      <c r="R7" s="306">
        <v>8.168616730583847E-3</v>
      </c>
      <c r="S7" s="307">
        <f>I7+R7</f>
        <v>8.7844906813051935E-3</v>
      </c>
      <c r="T7" s="312">
        <f>分析係数表!F10</f>
        <v>0.47381340455197063</v>
      </c>
      <c r="U7" s="309">
        <f t="shared" ref="U7:U38" si="0">S7*T7</f>
        <v>4.1622094369642738E-3</v>
      </c>
      <c r="V7" s="316">
        <f>分析係数表!D10</f>
        <v>9.5045460793747427E-2</v>
      </c>
      <c r="W7" s="287">
        <f>ROUND(S7*V7,0)</f>
        <v>0</v>
      </c>
      <c r="X7" s="312">
        <f>分析係数表!E10</f>
        <v>4.2279520059697977E-2</v>
      </c>
      <c r="Y7" s="288">
        <f>ROUND(S7*X7,0)</f>
        <v>0</v>
      </c>
    </row>
    <row r="8" spans="1:25">
      <c r="A8" s="278">
        <v>4</v>
      </c>
      <c r="B8" s="268" t="s">
        <v>76</v>
      </c>
      <c r="C8" s="283"/>
      <c r="D8" s="294">
        <f>投入係数表!AK8</f>
        <v>3.1555197929979019E-5</v>
      </c>
      <c r="E8" s="302">
        <f>$C$39*D8</f>
        <v>3.155519792997902E-3</v>
      </c>
      <c r="F8" s="312">
        <f>分析係数表!C11</f>
        <v>9.348517078458185E-3</v>
      </c>
      <c r="G8" s="302">
        <f>E8*F8</f>
        <v>2.9499430676253724E-5</v>
      </c>
      <c r="H8" s="302">
        <v>2.6158147950441886E-3</v>
      </c>
      <c r="I8" s="302">
        <f>C8+H8</f>
        <v>2.6158147950441886E-3</v>
      </c>
      <c r="J8" s="312">
        <f>分析係数表!G11</f>
        <v>0.2579516055394917</v>
      </c>
      <c r="K8" s="304">
        <f>I8*J8</f>
        <v>6.7475362617560491E-4</v>
      </c>
      <c r="L8" s="49"/>
      <c r="M8" s="50"/>
      <c r="N8" s="314">
        <f>分析係数表!I11</f>
        <v>-1.9466162084954558E-5</v>
      </c>
      <c r="O8" s="306">
        <f>$M$44*N8</f>
        <v>-7.0755044543064272E-4</v>
      </c>
      <c r="P8" s="312">
        <f>分析係数表!C11</f>
        <v>9.348517078458185E-3</v>
      </c>
      <c r="Q8" s="306">
        <f t="shared" ref="Q8:Q38" si="1">O8*P8</f>
        <v>-6.6145474229790594E-6</v>
      </c>
      <c r="R8" s="306">
        <v>4.4225262009041357E-3</v>
      </c>
      <c r="S8" s="307">
        <f t="shared" ref="S8:S38" si="2">I8+R8</f>
        <v>7.0383409959483244E-3</v>
      </c>
      <c r="T8" s="312">
        <f>分析係数表!F11</f>
        <v>0.54360066960888753</v>
      </c>
      <c r="U8" s="309">
        <f t="shared" si="0"/>
        <v>3.8260468783331936E-3</v>
      </c>
      <c r="V8" s="316">
        <f>分析係数表!D11</f>
        <v>4.0785268604474206E-2</v>
      </c>
      <c r="W8" s="287">
        <f>ROUND(S8*V8,0)</f>
        <v>0</v>
      </c>
      <c r="X8" s="312">
        <f>分析係数表!E11</f>
        <v>3.926343022371024E-2</v>
      </c>
      <c r="Y8" s="288">
        <f>ROUND(S8*X8,0)</f>
        <v>0</v>
      </c>
    </row>
    <row r="9" spans="1:25">
      <c r="A9" s="278">
        <v>5</v>
      </c>
      <c r="B9" s="268" t="s">
        <v>77</v>
      </c>
      <c r="C9" s="283"/>
      <c r="D9" s="294">
        <f>投入係数表!AK9</f>
        <v>1.6934622889088738E-3</v>
      </c>
      <c r="E9" s="302">
        <f t="shared" ref="E9:E43" si="3">$C$39*D9</f>
        <v>0.16934622889088738</v>
      </c>
      <c r="F9" s="312">
        <f>分析係数表!C12</f>
        <v>0.26169189557273109</v>
      </c>
      <c r="G9" s="302">
        <f>E9*F9</f>
        <v>4.4316535646549915E-2</v>
      </c>
      <c r="H9" s="302">
        <v>5.6921740873413285E-2</v>
      </c>
      <c r="I9" s="302">
        <f t="shared" ref="I9:I38" si="4">C9+H9</f>
        <v>5.6921740873413285E-2</v>
      </c>
      <c r="J9" s="312">
        <f>分析係数表!G12</f>
        <v>0.13770114594385849</v>
      </c>
      <c r="K9" s="304">
        <f t="shared" ref="K9:K38" si="5">I9*J9</f>
        <v>7.8381889473883772E-3</v>
      </c>
      <c r="L9" s="49"/>
      <c r="M9" s="50"/>
      <c r="N9" s="314">
        <f>分析係数表!I12</f>
        <v>0.10146071966313146</v>
      </c>
      <c r="O9" s="306">
        <f t="shared" ref="O9:O43" si="6">$M$44*N9</f>
        <v>3.6878649770849172</v>
      </c>
      <c r="P9" s="312">
        <f>分析係数表!C12</f>
        <v>0.26169189557273109</v>
      </c>
      <c r="Q9" s="306">
        <f t="shared" si="1"/>
        <v>0.96508437646963852</v>
      </c>
      <c r="R9" s="306">
        <v>1.1085142725913031</v>
      </c>
      <c r="S9" s="307">
        <f t="shared" si="2"/>
        <v>1.1654360134647164</v>
      </c>
      <c r="T9" s="312">
        <f>分析係数表!F12</f>
        <v>0.33651535386825859</v>
      </c>
      <c r="U9" s="309">
        <f t="shared" si="0"/>
        <v>0.39218711248189164</v>
      </c>
      <c r="V9" s="316">
        <f>分析係数表!D12</f>
        <v>3.4578030097235327E-2</v>
      </c>
      <c r="W9" s="287">
        <f>ROUND(S9*V9,0)</f>
        <v>0</v>
      </c>
      <c r="X9" s="312">
        <f>分析係数表!E12</f>
        <v>3.3355134693599395E-2</v>
      </c>
      <c r="Y9" s="288">
        <f t="shared" ref="Y9:Y38" si="7">ROUND(S9*X9,0)</f>
        <v>0</v>
      </c>
    </row>
    <row r="10" spans="1:25">
      <c r="A10" s="278">
        <v>6</v>
      </c>
      <c r="B10" s="268" t="s">
        <v>78</v>
      </c>
      <c r="C10" s="283"/>
      <c r="D10" s="294">
        <f>投入係数表!AK10</f>
        <v>1.9974440289676716E-2</v>
      </c>
      <c r="E10" s="302">
        <f t="shared" si="3"/>
        <v>1.9974440289676716</v>
      </c>
      <c r="F10" s="312">
        <f>分析係数表!C13</f>
        <v>8.2810371123538395E-2</v>
      </c>
      <c r="G10" s="302">
        <f t="shared" ref="G10:G38" si="8">E10*F10</f>
        <v>0.16540908133730867</v>
      </c>
      <c r="H10" s="302">
        <v>0.17427378591851989</v>
      </c>
      <c r="I10" s="302">
        <f t="shared" si="4"/>
        <v>0.17427378591851989</v>
      </c>
      <c r="J10" s="312">
        <f>分析係数表!G13</f>
        <v>0.2721720626600464</v>
      </c>
      <c r="K10" s="304">
        <f t="shared" si="5"/>
        <v>4.7432455781018908E-2</v>
      </c>
      <c r="L10" s="49"/>
      <c r="M10" s="50"/>
      <c r="N10" s="314">
        <f>分析係数表!I13</f>
        <v>1.212874021164739E-2</v>
      </c>
      <c r="O10" s="306">
        <f t="shared" si="6"/>
        <v>0.44085195128917942</v>
      </c>
      <c r="P10" s="312">
        <f>分析係数表!C13</f>
        <v>8.2810371123538395E-2</v>
      </c>
      <c r="Q10" s="306">
        <f t="shared" si="1"/>
        <v>3.650711369679302E-2</v>
      </c>
      <c r="R10" s="306">
        <v>4.1577834573950333E-2</v>
      </c>
      <c r="S10" s="307">
        <f t="shared" si="2"/>
        <v>0.21585162049247023</v>
      </c>
      <c r="T10" s="312">
        <f>分析係数表!F13</f>
        <v>0.39077170920544851</v>
      </c>
      <c r="U10" s="309">
        <f t="shared" si="0"/>
        <v>8.4348706674608406E-2</v>
      </c>
      <c r="V10" s="316">
        <f>分析係数表!D13</f>
        <v>0.12720758845381647</v>
      </c>
      <c r="W10" s="287">
        <f t="shared" ref="W10:W38" si="9">ROUND(S10*V10,0)</f>
        <v>0</v>
      </c>
      <c r="X10" s="312">
        <f>分析係数表!E13</f>
        <v>9.5492852763317662E-2</v>
      </c>
      <c r="Y10" s="288">
        <f t="shared" si="7"/>
        <v>0</v>
      </c>
    </row>
    <row r="11" spans="1:25">
      <c r="A11" s="278">
        <v>7</v>
      </c>
      <c r="B11" s="268" t="s">
        <v>79</v>
      </c>
      <c r="C11" s="283"/>
      <c r="D11" s="294">
        <f>投入係数表!AK11</f>
        <v>1.8517641985242687E-2</v>
      </c>
      <c r="E11" s="302">
        <f t="shared" si="3"/>
        <v>1.8517641985242688</v>
      </c>
      <c r="F11" s="312">
        <f>分析係数表!C14</f>
        <v>0.29759344347769412</v>
      </c>
      <c r="G11" s="302">
        <f t="shared" si="8"/>
        <v>0.55107288434754953</v>
      </c>
      <c r="H11" s="302">
        <v>0.74670185506473308</v>
      </c>
      <c r="I11" s="302">
        <f t="shared" si="4"/>
        <v>0.74670185506473308</v>
      </c>
      <c r="J11" s="312">
        <f>分析係数表!G14</f>
        <v>0.17335642824825784</v>
      </c>
      <c r="K11" s="304">
        <f t="shared" si="5"/>
        <v>0.12944556656037043</v>
      </c>
      <c r="L11" s="49"/>
      <c r="M11" s="50"/>
      <c r="N11" s="314">
        <f>分析係数表!I14</f>
        <v>1.9165801846449152E-3</v>
      </c>
      <c r="O11" s="306">
        <f t="shared" si="6"/>
        <v>6.9663303810521965E-2</v>
      </c>
      <c r="P11" s="312">
        <f>分析係数表!C14</f>
        <v>0.29759344347769412</v>
      </c>
      <c r="Q11" s="306">
        <f t="shared" si="1"/>
        <v>2.0731342465006002E-2</v>
      </c>
      <c r="R11" s="306">
        <v>7.7930044668414813E-2</v>
      </c>
      <c r="S11" s="307">
        <f t="shared" si="2"/>
        <v>0.82463189973314788</v>
      </c>
      <c r="T11" s="312">
        <f>分析係数表!F14</f>
        <v>0.35598651785260127</v>
      </c>
      <c r="U11" s="309">
        <f t="shared" si="0"/>
        <v>0.29355783849617872</v>
      </c>
      <c r="V11" s="316">
        <f>分析係数表!D14</f>
        <v>4.3833041969742803E-2</v>
      </c>
      <c r="W11" s="287">
        <f t="shared" si="9"/>
        <v>0</v>
      </c>
      <c r="X11" s="312">
        <f>分析係数表!E14</f>
        <v>3.8757158040430381E-2</v>
      </c>
      <c r="Y11" s="288">
        <f t="shared" si="7"/>
        <v>0</v>
      </c>
    </row>
    <row r="12" spans="1:25">
      <c r="A12" s="278">
        <v>8</v>
      </c>
      <c r="B12" s="268" t="s">
        <v>80</v>
      </c>
      <c r="C12" s="283"/>
      <c r="D12" s="294">
        <f>投入係数表!AK12</f>
        <v>2.177308657168552E-3</v>
      </c>
      <c r="E12" s="302">
        <f t="shared" si="3"/>
        <v>0.21773086571685521</v>
      </c>
      <c r="F12" s="312">
        <f>分析係数表!C15</f>
        <v>0.21593049601829584</v>
      </c>
      <c r="G12" s="302">
        <f t="shared" si="8"/>
        <v>4.701473383273351E-2</v>
      </c>
      <c r="H12" s="302">
        <v>9.9700827036769107E-2</v>
      </c>
      <c r="I12" s="302">
        <f t="shared" si="4"/>
        <v>9.9700827036769107E-2</v>
      </c>
      <c r="J12" s="312">
        <f>分析係数表!G15</f>
        <v>0.1171240792325445</v>
      </c>
      <c r="K12" s="304">
        <f t="shared" si="5"/>
        <v>1.167736756540476E-2</v>
      </c>
      <c r="L12" s="49"/>
      <c r="M12" s="50"/>
      <c r="N12" s="314">
        <f>分析係数表!I15</f>
        <v>7.9892300155183192E-3</v>
      </c>
      <c r="O12" s="306">
        <f t="shared" si="6"/>
        <v>0.29039022851334917</v>
      </c>
      <c r="P12" s="312">
        <f>分析係数表!C15</f>
        <v>0.21593049601829584</v>
      </c>
      <c r="Q12" s="306">
        <f t="shared" si="1"/>
        <v>6.2704106081753766E-2</v>
      </c>
      <c r="R12" s="306">
        <v>0.16474076767392798</v>
      </c>
      <c r="S12" s="307">
        <f t="shared" si="2"/>
        <v>0.26444159471069706</v>
      </c>
      <c r="T12" s="312">
        <f>分析係数表!F15</f>
        <v>0.35842164855867914</v>
      </c>
      <c r="U12" s="309">
        <f t="shared" si="0"/>
        <v>9.4781592323694125E-2</v>
      </c>
      <c r="V12" s="316">
        <f>分析係数表!D15</f>
        <v>1.5678367482667734E-2</v>
      </c>
      <c r="W12" s="287">
        <f t="shared" si="9"/>
        <v>0</v>
      </c>
      <c r="X12" s="312">
        <f>分析係数表!E15</f>
        <v>1.5634458686506418E-2</v>
      </c>
      <c r="Y12" s="288">
        <f t="shared" si="7"/>
        <v>0</v>
      </c>
    </row>
    <row r="13" spans="1:25">
      <c r="A13" s="278">
        <v>9</v>
      </c>
      <c r="B13" s="268" t="s">
        <v>81</v>
      </c>
      <c r="C13" s="283"/>
      <c r="D13" s="294">
        <f>投入係数表!AK13</f>
        <v>5.9797100077310233E-3</v>
      </c>
      <c r="E13" s="302">
        <f t="shared" si="3"/>
        <v>0.59797100077310228</v>
      </c>
      <c r="F13" s="312">
        <f>分析係数表!C16</f>
        <v>0.18770505348742417</v>
      </c>
      <c r="G13" s="302">
        <f t="shared" si="8"/>
        <v>0.11224217868404372</v>
      </c>
      <c r="H13" s="302">
        <v>0.15276119285347717</v>
      </c>
      <c r="I13" s="302">
        <f t="shared" si="4"/>
        <v>0.15276119285347717</v>
      </c>
      <c r="J13" s="312">
        <f>分析係数表!G16</f>
        <v>1.5279579137581789E-2</v>
      </c>
      <c r="K13" s="304">
        <f t="shared" si="5"/>
        <v>2.3341267353560982E-3</v>
      </c>
      <c r="L13" s="49"/>
      <c r="M13" s="50"/>
      <c r="N13" s="314">
        <f>分析係数表!I16</f>
        <v>6.0242927132958465E-3</v>
      </c>
      <c r="O13" s="306">
        <f t="shared" si="6"/>
        <v>0.2189692541392913</v>
      </c>
      <c r="P13" s="312">
        <f>分析係数表!C16</f>
        <v>0.18770505348742417</v>
      </c>
      <c r="Q13" s="306">
        <f t="shared" si="1"/>
        <v>4.1101635560317047E-2</v>
      </c>
      <c r="R13" s="306">
        <v>8.0422205553825121E-2</v>
      </c>
      <c r="S13" s="307">
        <f t="shared" si="2"/>
        <v>0.23318339840730229</v>
      </c>
      <c r="T13" s="312">
        <f>分析係数表!F16</f>
        <v>0.2627694146106877</v>
      </c>
      <c r="U13" s="309">
        <f t="shared" si="0"/>
        <v>6.1273465096417588E-2</v>
      </c>
      <c r="V13" s="316">
        <f>分析係数表!D16</f>
        <v>1.0339400475073228E-2</v>
      </c>
      <c r="W13" s="287">
        <f t="shared" si="9"/>
        <v>0</v>
      </c>
      <c r="X13" s="312">
        <f>分析係数表!E16</f>
        <v>1.0339400475073228E-2</v>
      </c>
      <c r="Y13" s="288">
        <f t="shared" si="7"/>
        <v>0</v>
      </c>
    </row>
    <row r="14" spans="1:25">
      <c r="A14" s="278">
        <v>10</v>
      </c>
      <c r="B14" s="268" t="s">
        <v>82</v>
      </c>
      <c r="C14" s="283"/>
      <c r="D14" s="294">
        <f>投入係数表!AK14</f>
        <v>7.1209563328652643E-3</v>
      </c>
      <c r="E14" s="302">
        <f t="shared" si="3"/>
        <v>0.71209563328652647</v>
      </c>
      <c r="F14" s="312">
        <f>分析係数表!C17</f>
        <v>0.24245613901755958</v>
      </c>
      <c r="G14" s="302">
        <f t="shared" si="8"/>
        <v>0.17265195785791518</v>
      </c>
      <c r="H14" s="302">
        <v>0.24676372751717959</v>
      </c>
      <c r="I14" s="302">
        <f t="shared" si="4"/>
        <v>0.24676372751717959</v>
      </c>
      <c r="J14" s="312">
        <f>分析係数表!G17</f>
        <v>0.24054742090319753</v>
      </c>
      <c r="K14" s="304">
        <f t="shared" si="5"/>
        <v>5.9358378226716947E-2</v>
      </c>
      <c r="L14" s="49"/>
      <c r="M14" s="50"/>
      <c r="N14" s="314">
        <f>分析係数表!I17</f>
        <v>2.8816966460243139E-3</v>
      </c>
      <c r="O14" s="306">
        <f t="shared" si="6"/>
        <v>0.10474307860954257</v>
      </c>
      <c r="P14" s="312">
        <f>分析係数表!C17</f>
        <v>0.24245613901755958</v>
      </c>
      <c r="Q14" s="306">
        <f t="shared" si="1"/>
        <v>2.5395602428482426E-2</v>
      </c>
      <c r="R14" s="306">
        <v>6.2352319221362869E-2</v>
      </c>
      <c r="S14" s="307">
        <f t="shared" si="2"/>
        <v>0.30911604673854248</v>
      </c>
      <c r="T14" s="312">
        <f>分析係数表!F17</f>
        <v>0.42825667105631338</v>
      </c>
      <c r="U14" s="309">
        <f t="shared" si="0"/>
        <v>0.13238100914633599</v>
      </c>
      <c r="V14" s="316">
        <f>分析係数表!D17</f>
        <v>5.1560411778863557E-2</v>
      </c>
      <c r="W14" s="287">
        <f t="shared" si="9"/>
        <v>0</v>
      </c>
      <c r="X14" s="312">
        <f>分析係数表!E17</f>
        <v>4.9008807340167618E-2</v>
      </c>
      <c r="Y14" s="288">
        <f t="shared" si="7"/>
        <v>0</v>
      </c>
    </row>
    <row r="15" spans="1:25">
      <c r="A15" s="278">
        <v>11</v>
      </c>
      <c r="B15" s="268" t="s">
        <v>83</v>
      </c>
      <c r="C15" s="283"/>
      <c r="D15" s="294">
        <f>投入係数表!AK15</f>
        <v>4.154767727447237E-4</v>
      </c>
      <c r="E15" s="302">
        <f t="shared" si="3"/>
        <v>4.1547677274472367E-2</v>
      </c>
      <c r="F15" s="312">
        <f>分析係数表!C18</f>
        <v>0.40831687749419565</v>
      </c>
      <c r="G15" s="302">
        <f t="shared" si="8"/>
        <v>1.696461785184911E-2</v>
      </c>
      <c r="H15" s="302">
        <v>3.8608313865655115E-2</v>
      </c>
      <c r="I15" s="302">
        <f t="shared" si="4"/>
        <v>3.8608313865655115E-2</v>
      </c>
      <c r="J15" s="312">
        <f>分析係数表!G18</f>
        <v>0.21766947174074985</v>
      </c>
      <c r="K15" s="304">
        <f t="shared" si="5"/>
        <v>8.4038512839382171E-3</v>
      </c>
      <c r="L15" s="49"/>
      <c r="M15" s="50"/>
      <c r="N15" s="314">
        <f>分析係数表!I18</f>
        <v>4.4543159123807785E-4</v>
      </c>
      <c r="O15" s="306">
        <f t="shared" si="6"/>
        <v>1.6190419016030588E-2</v>
      </c>
      <c r="P15" s="312">
        <f>分析係数表!C18</f>
        <v>0.40831687749419565</v>
      </c>
      <c r="Q15" s="306">
        <f t="shared" si="1"/>
        <v>6.6108213379482573E-3</v>
      </c>
      <c r="R15" s="306">
        <v>2.122486397342296E-2</v>
      </c>
      <c r="S15" s="307">
        <f t="shared" si="2"/>
        <v>5.9833177839078072E-2</v>
      </c>
      <c r="T15" s="312">
        <f>分析係数表!F18</f>
        <v>0.48997194925916815</v>
      </c>
      <c r="U15" s="309">
        <f t="shared" si="0"/>
        <v>2.9316578776183544E-2</v>
      </c>
      <c r="V15" s="316">
        <f>分析係数表!D18</f>
        <v>3.8565313316438733E-2</v>
      </c>
      <c r="W15" s="287">
        <f t="shared" si="9"/>
        <v>0</v>
      </c>
      <c r="X15" s="312">
        <f>分析係数表!E18</f>
        <v>3.6576455199010559E-2</v>
      </c>
      <c r="Y15" s="288">
        <f t="shared" si="7"/>
        <v>0</v>
      </c>
    </row>
    <row r="16" spans="1:25">
      <c r="A16" s="278">
        <v>12</v>
      </c>
      <c r="B16" s="268" t="s">
        <v>84</v>
      </c>
      <c r="C16" s="283"/>
      <c r="D16" s="294">
        <f>投入係数表!AK16</f>
        <v>5.2591996549965023E-6</v>
      </c>
      <c r="E16" s="302">
        <f t="shared" si="3"/>
        <v>5.2591996549965019E-4</v>
      </c>
      <c r="F16" s="312">
        <f>分析係数表!C19</f>
        <v>0.72110086081153413</v>
      </c>
      <c r="G16" s="302">
        <f t="shared" si="8"/>
        <v>3.7924133983977009E-4</v>
      </c>
      <c r="H16" s="302">
        <v>5.7191675161569408E-2</v>
      </c>
      <c r="I16" s="302">
        <f t="shared" si="4"/>
        <v>5.7191675161569408E-2</v>
      </c>
      <c r="J16" s="312">
        <f>分析係数表!G19</f>
        <v>6.2445810408374151E-2</v>
      </c>
      <c r="K16" s="304">
        <f t="shared" si="5"/>
        <v>3.5713805040766843E-3</v>
      </c>
      <c r="L16" s="49"/>
      <c r="M16" s="50"/>
      <c r="N16" s="314">
        <f>分析係数表!I19</f>
        <v>-1.2604560155461526E-4</v>
      </c>
      <c r="O16" s="306">
        <f t="shared" si="6"/>
        <v>-4.5814691738065598E-3</v>
      </c>
      <c r="P16" s="312">
        <f>分析係数表!C19</f>
        <v>0.72110086081153413</v>
      </c>
      <c r="Q16" s="306">
        <f t="shared" si="1"/>
        <v>-3.3037013650134184E-3</v>
      </c>
      <c r="R16" s="306">
        <v>2.6130090444066376E-2</v>
      </c>
      <c r="S16" s="307">
        <f t="shared" si="2"/>
        <v>8.3321765605635784E-2</v>
      </c>
      <c r="T16" s="312">
        <f>分析係数表!F19</f>
        <v>0.21331101927013058</v>
      </c>
      <c r="U16" s="309">
        <f t="shared" si="0"/>
        <v>1.7773450748725078E-2</v>
      </c>
      <c r="V16" s="316">
        <f>分析係数表!D19</f>
        <v>1.2736199640345095E-2</v>
      </c>
      <c r="W16" s="287">
        <f t="shared" si="9"/>
        <v>0</v>
      </c>
      <c r="X16" s="312">
        <f>分析係数表!E19</f>
        <v>1.2523714081279422E-2</v>
      </c>
      <c r="Y16" s="288">
        <f t="shared" si="7"/>
        <v>0</v>
      </c>
    </row>
    <row r="17" spans="1:25">
      <c r="A17" s="278">
        <v>13</v>
      </c>
      <c r="B17" s="268" t="s">
        <v>85</v>
      </c>
      <c r="C17" s="283"/>
      <c r="D17" s="294">
        <f>投入係数表!AK17</f>
        <v>2.051087865448636E-4</v>
      </c>
      <c r="E17" s="302">
        <f t="shared" si="3"/>
        <v>2.0510878654486361E-2</v>
      </c>
      <c r="F17" s="312">
        <f>分析係数表!C20</f>
        <v>4.9598906854145253E-2</v>
      </c>
      <c r="G17" s="302">
        <f t="shared" si="8"/>
        <v>1.017317159880545E-3</v>
      </c>
      <c r="H17" s="302">
        <v>3.7120188232250694E-3</v>
      </c>
      <c r="I17" s="302">
        <f t="shared" si="4"/>
        <v>3.7120188232250694E-3</v>
      </c>
      <c r="J17" s="312">
        <f>分析係数表!G20</f>
        <v>0.11671945764775135</v>
      </c>
      <c r="K17" s="304">
        <f t="shared" si="5"/>
        <v>4.3326482382507428E-4</v>
      </c>
      <c r="L17" s="49"/>
      <c r="M17" s="50"/>
      <c r="N17" s="314">
        <f>分析係数表!I20</f>
        <v>7.0439320449493942E-4</v>
      </c>
      <c r="O17" s="306">
        <f t="shared" si="6"/>
        <v>2.5603081050266291E-2</v>
      </c>
      <c r="P17" s="312">
        <f>分析係数表!C20</f>
        <v>4.9598906854145253E-2</v>
      </c>
      <c r="Q17" s="306">
        <f t="shared" si="1"/>
        <v>1.2698848321912892E-3</v>
      </c>
      <c r="R17" s="306">
        <v>2.9083224850299013E-3</v>
      </c>
      <c r="S17" s="307">
        <f t="shared" si="2"/>
        <v>6.6203413082549702E-3</v>
      </c>
      <c r="T17" s="312">
        <f>分析係数表!F20</f>
        <v>0.2109583665362576</v>
      </c>
      <c r="U17" s="309">
        <f t="shared" si="0"/>
        <v>1.3966163883019792E-3</v>
      </c>
      <c r="V17" s="316">
        <f>分析係数表!D20</f>
        <v>3.0797631013066269E-2</v>
      </c>
      <c r="W17" s="287">
        <f t="shared" si="9"/>
        <v>0</v>
      </c>
      <c r="X17" s="312">
        <f>分析係数表!E20</f>
        <v>2.9972730221401771E-2</v>
      </c>
      <c r="Y17" s="288">
        <f t="shared" si="7"/>
        <v>0</v>
      </c>
    </row>
    <row r="18" spans="1:25">
      <c r="A18" s="278">
        <v>14</v>
      </c>
      <c r="B18" s="268" t="s">
        <v>86</v>
      </c>
      <c r="C18" s="283"/>
      <c r="D18" s="294">
        <f>投入係数表!AK18</f>
        <v>2.156271858548566E-3</v>
      </c>
      <c r="E18" s="302">
        <f t="shared" si="3"/>
        <v>0.2156271858548566</v>
      </c>
      <c r="F18" s="312">
        <f>分析係数表!C21</f>
        <v>0.28411166756853934</v>
      </c>
      <c r="G18" s="302">
        <f t="shared" si="8"/>
        <v>6.1262199346334666E-2</v>
      </c>
      <c r="H18" s="302">
        <v>9.0627794008110871E-2</v>
      </c>
      <c r="I18" s="302">
        <f t="shared" si="4"/>
        <v>9.0627794008110871E-2</v>
      </c>
      <c r="J18" s="312">
        <f>分析係数表!G21</f>
        <v>0.29005387701730417</v>
      </c>
      <c r="K18" s="304">
        <f t="shared" si="5"/>
        <v>2.6286943017578168E-2</v>
      </c>
      <c r="L18" s="49"/>
      <c r="M18" s="50"/>
      <c r="N18" s="314">
        <f>分析係数表!I21</f>
        <v>2.3737267060065176E-3</v>
      </c>
      <c r="O18" s="306">
        <f t="shared" si="6"/>
        <v>8.6279533728101307E-2</v>
      </c>
      <c r="P18" s="312">
        <f>分析係数表!C21</f>
        <v>0.28411166756853934</v>
      </c>
      <c r="Q18" s="306">
        <f t="shared" si="1"/>
        <v>2.4513022204526898E-2</v>
      </c>
      <c r="R18" s="306">
        <v>4.7209361985176716E-2</v>
      </c>
      <c r="S18" s="307">
        <f t="shared" si="2"/>
        <v>0.13783715599328758</v>
      </c>
      <c r="T18" s="312">
        <f>分析係数表!F21</f>
        <v>0.45791147145628314</v>
      </c>
      <c r="U18" s="309">
        <f t="shared" si="0"/>
        <v>6.3117214922235557E-2</v>
      </c>
      <c r="V18" s="316">
        <f>分析係数表!D21</f>
        <v>5.9847590028896828E-2</v>
      </c>
      <c r="W18" s="287">
        <f t="shared" si="9"/>
        <v>0</v>
      </c>
      <c r="X18" s="312">
        <f>分析係数表!E21</f>
        <v>5.4782163530779596E-2</v>
      </c>
      <c r="Y18" s="288">
        <f t="shared" si="7"/>
        <v>0</v>
      </c>
    </row>
    <row r="19" spans="1:25">
      <c r="A19" s="278">
        <v>15</v>
      </c>
      <c r="B19" s="268" t="s">
        <v>70</v>
      </c>
      <c r="C19" s="283"/>
      <c r="D19" s="294">
        <f>投入係数表!AK19</f>
        <v>0</v>
      </c>
      <c r="E19" s="302">
        <f t="shared" si="3"/>
        <v>0</v>
      </c>
      <c r="F19" s="312">
        <f>分析係数表!C22</f>
        <v>0.28280144764930404</v>
      </c>
      <c r="G19" s="302">
        <f t="shared" si="8"/>
        <v>0</v>
      </c>
      <c r="H19" s="302">
        <v>2.3391066803064735E-2</v>
      </c>
      <c r="I19" s="302">
        <f t="shared" si="4"/>
        <v>2.3391066803064735E-2</v>
      </c>
      <c r="J19" s="312">
        <f>分析係数表!G22</f>
        <v>0.21325815420745545</v>
      </c>
      <c r="K19" s="304">
        <f t="shared" si="5"/>
        <v>4.9883357313648714E-3</v>
      </c>
      <c r="L19" s="49"/>
      <c r="M19" s="50"/>
      <c r="N19" s="314">
        <f>分析係数表!I22</f>
        <v>5.2408897921031505E-5</v>
      </c>
      <c r="O19" s="306">
        <f t="shared" si="6"/>
        <v>1.9049435069286534E-3</v>
      </c>
      <c r="P19" s="312">
        <f>分析係数表!C22</f>
        <v>0.28280144764930404</v>
      </c>
      <c r="Q19" s="306">
        <f t="shared" si="1"/>
        <v>5.3872078144956523E-4</v>
      </c>
      <c r="R19" s="306">
        <v>8.1205244728547454E-3</v>
      </c>
      <c r="S19" s="307">
        <f t="shared" si="2"/>
        <v>3.151159127591948E-2</v>
      </c>
      <c r="T19" s="312">
        <f>分析係数表!F22</f>
        <v>0.43073258580094059</v>
      </c>
      <c r="U19" s="309">
        <f t="shared" si="0"/>
        <v>1.3573069192979159E-2</v>
      </c>
      <c r="V19" s="316">
        <f>分析係数表!D22</f>
        <v>2.2938556731137788E-2</v>
      </c>
      <c r="W19" s="287">
        <f t="shared" si="9"/>
        <v>0</v>
      </c>
      <c r="X19" s="312">
        <f>分析係数表!E22</f>
        <v>2.2183368519679003E-2</v>
      </c>
      <c r="Y19" s="288">
        <f t="shared" si="7"/>
        <v>0</v>
      </c>
    </row>
    <row r="20" spans="1:25">
      <c r="A20" s="278">
        <v>16</v>
      </c>
      <c r="B20" s="268" t="s">
        <v>71</v>
      </c>
      <c r="C20" s="283"/>
      <c r="D20" s="294">
        <f>投入係数表!AK20</f>
        <v>0</v>
      </c>
      <c r="E20" s="302">
        <f t="shared" si="3"/>
        <v>0</v>
      </c>
      <c r="F20" s="312">
        <f>分析係数表!C23</f>
        <v>0.31843177703160996</v>
      </c>
      <c r="G20" s="302">
        <f t="shared" si="8"/>
        <v>0</v>
      </c>
      <c r="H20" s="302">
        <v>3.347637160365783E-2</v>
      </c>
      <c r="I20" s="302">
        <f t="shared" si="4"/>
        <v>3.347637160365783E-2</v>
      </c>
      <c r="J20" s="312">
        <f>分析係数表!G23</f>
        <v>0.24379890925547271</v>
      </c>
      <c r="K20" s="304">
        <f t="shared" si="5"/>
        <v>8.1615028828026584E-3</v>
      </c>
      <c r="L20" s="49"/>
      <c r="M20" s="50"/>
      <c r="N20" s="314">
        <f>分析係数表!I23</f>
        <v>7.2227388731505603E-6</v>
      </c>
      <c r="O20" s="306">
        <f t="shared" si="6"/>
        <v>2.6253002952630184E-4</v>
      </c>
      <c r="P20" s="312">
        <f>分析係数表!C23</f>
        <v>0.31843177703160996</v>
      </c>
      <c r="Q20" s="306">
        <f t="shared" si="1"/>
        <v>8.3597903826221324E-5</v>
      </c>
      <c r="R20" s="306">
        <v>8.0094543256966893E-3</v>
      </c>
      <c r="S20" s="307">
        <f t="shared" si="2"/>
        <v>4.1485825929354521E-2</v>
      </c>
      <c r="T20" s="312">
        <f>分析係数表!F23</f>
        <v>0.43764444987651224</v>
      </c>
      <c r="U20" s="309">
        <f t="shared" si="0"/>
        <v>1.8156041466525108E-2</v>
      </c>
      <c r="V20" s="316">
        <f>分析係数表!D23</f>
        <v>3.7770855561684982E-2</v>
      </c>
      <c r="W20" s="287">
        <f t="shared" si="9"/>
        <v>0</v>
      </c>
      <c r="X20" s="312">
        <f>分析係数表!E23</f>
        <v>3.6503495425501575E-2</v>
      </c>
      <c r="Y20" s="288">
        <f t="shared" si="7"/>
        <v>0</v>
      </c>
    </row>
    <row r="21" spans="1:25">
      <c r="A21" s="278">
        <v>17</v>
      </c>
      <c r="B21" s="268" t="s">
        <v>72</v>
      </c>
      <c r="C21" s="283"/>
      <c r="D21" s="294">
        <f>投入係数表!AK21</f>
        <v>0</v>
      </c>
      <c r="E21" s="302">
        <f t="shared" si="3"/>
        <v>0</v>
      </c>
      <c r="F21" s="312">
        <f>分析係数表!C24</f>
        <v>6.5709335168878003E-2</v>
      </c>
      <c r="G21" s="302">
        <f t="shared" si="8"/>
        <v>0</v>
      </c>
      <c r="H21" s="302">
        <v>2.9351584594781701E-3</v>
      </c>
      <c r="I21" s="302">
        <f t="shared" si="4"/>
        <v>2.9351584594781701E-3</v>
      </c>
      <c r="J21" s="312">
        <f>分析係数表!G24</f>
        <v>0.24633125110096343</v>
      </c>
      <c r="K21" s="304">
        <f t="shared" si="5"/>
        <v>7.2302125550283418E-4</v>
      </c>
      <c r="L21" s="49"/>
      <c r="M21" s="50"/>
      <c r="N21" s="314">
        <f>分析係数表!I24</f>
        <v>2.8080599423907303E-4</v>
      </c>
      <c r="O21" s="306">
        <f t="shared" si="6"/>
        <v>1.0206655294266467E-2</v>
      </c>
      <c r="P21" s="312">
        <f>分析係数表!C24</f>
        <v>6.5709335168878003E-2</v>
      </c>
      <c r="Q21" s="306">
        <f t="shared" si="1"/>
        <v>6.7067253368415848E-4</v>
      </c>
      <c r="R21" s="306">
        <v>3.0710256522968344E-3</v>
      </c>
      <c r="S21" s="307">
        <f t="shared" si="2"/>
        <v>6.0061841117750045E-3</v>
      </c>
      <c r="T21" s="312">
        <f>分析係数表!F24</f>
        <v>0.36721364788140759</v>
      </c>
      <c r="U21" s="309">
        <f t="shared" si="0"/>
        <v>2.2055527775322512E-3</v>
      </c>
      <c r="V21" s="316">
        <f>分析係数表!D24</f>
        <v>3.9309475738153632E-2</v>
      </c>
      <c r="W21" s="287">
        <f t="shared" si="9"/>
        <v>0</v>
      </c>
      <c r="X21" s="312">
        <f>分析係数表!E24</f>
        <v>3.8550657867992791E-2</v>
      </c>
      <c r="Y21" s="288">
        <f t="shared" si="7"/>
        <v>0</v>
      </c>
    </row>
    <row r="22" spans="1:25">
      <c r="A22" s="278">
        <v>18</v>
      </c>
      <c r="B22" s="268" t="s">
        <v>87</v>
      </c>
      <c r="C22" s="283"/>
      <c r="D22" s="294">
        <f>投入係数表!AK22</f>
        <v>0</v>
      </c>
      <c r="E22" s="302">
        <f t="shared" si="3"/>
        <v>0</v>
      </c>
      <c r="F22" s="312">
        <f>分析係数表!C25</f>
        <v>0.13092441386923714</v>
      </c>
      <c r="G22" s="302">
        <f t="shared" si="8"/>
        <v>0</v>
      </c>
      <c r="H22" s="302">
        <v>1.6967443168590831E-2</v>
      </c>
      <c r="I22" s="302">
        <f t="shared" si="4"/>
        <v>1.6967443168590831E-2</v>
      </c>
      <c r="J22" s="312">
        <f>分析係数表!G25</f>
        <v>0.2605848403511512</v>
      </c>
      <c r="K22" s="304">
        <f t="shared" si="5"/>
        <v>4.4214584692544726E-3</v>
      </c>
      <c r="L22" s="49"/>
      <c r="M22" s="50"/>
      <c r="N22" s="314">
        <f>分析係数表!I25</f>
        <v>9.8123550057191766E-5</v>
      </c>
      <c r="O22" s="306">
        <f t="shared" si="6"/>
        <v>3.5665664986865883E-3</v>
      </c>
      <c r="P22" s="312">
        <f>分析係数表!C25</f>
        <v>0.13092441386923714</v>
      </c>
      <c r="Q22" s="306">
        <f t="shared" si="1"/>
        <v>4.6695062836619891E-4</v>
      </c>
      <c r="R22" s="306">
        <v>1.1966181239452128E-2</v>
      </c>
      <c r="S22" s="307">
        <f t="shared" si="2"/>
        <v>2.8933624408042959E-2</v>
      </c>
      <c r="T22" s="312">
        <f>分析係数表!F25</f>
        <v>0.33318683873123567</v>
      </c>
      <c r="U22" s="309">
        <f t="shared" si="0"/>
        <v>9.6403028495527527E-3</v>
      </c>
      <c r="V22" s="316">
        <f>分析係数表!D25</f>
        <v>4.284059086963312E-2</v>
      </c>
      <c r="W22" s="287">
        <f t="shared" si="9"/>
        <v>0</v>
      </c>
      <c r="X22" s="312">
        <f>分析係数表!E25</f>
        <v>4.249917369780222E-2</v>
      </c>
      <c r="Y22" s="288">
        <f t="shared" si="7"/>
        <v>0</v>
      </c>
    </row>
    <row r="23" spans="1:25">
      <c r="A23" s="278">
        <v>19</v>
      </c>
      <c r="B23" s="268" t="s">
        <v>88</v>
      </c>
      <c r="C23" s="283"/>
      <c r="D23" s="294">
        <f>投入係数表!AK23</f>
        <v>0</v>
      </c>
      <c r="E23" s="302">
        <f t="shared" si="3"/>
        <v>0</v>
      </c>
      <c r="F23" s="312">
        <f>分析係数表!C26</f>
        <v>0.15308736674872969</v>
      </c>
      <c r="G23" s="302">
        <f t="shared" si="8"/>
        <v>0</v>
      </c>
      <c r="H23" s="302">
        <v>8.3409651733291311E-3</v>
      </c>
      <c r="I23" s="302">
        <f t="shared" si="4"/>
        <v>8.3409651733291311E-3</v>
      </c>
      <c r="J23" s="312">
        <f>分析係数表!G26</f>
        <v>0.20415569699579933</v>
      </c>
      <c r="K23" s="304">
        <f t="shared" si="5"/>
        <v>1.7028555585786968E-3</v>
      </c>
      <c r="L23" s="49"/>
      <c r="M23" s="50"/>
      <c r="N23" s="314">
        <f>分析係数表!I26</f>
        <v>8.8175548492147558E-3</v>
      </c>
      <c r="O23" s="306">
        <f t="shared" si="6"/>
        <v>0.32049794067999965</v>
      </c>
      <c r="P23" s="312">
        <f>分析係数表!C26</f>
        <v>0.15308736674872969</v>
      </c>
      <c r="Q23" s="306">
        <f t="shared" si="1"/>
        <v>4.9064185787091721E-2</v>
      </c>
      <c r="R23" s="306">
        <v>5.3875442910528974E-2</v>
      </c>
      <c r="S23" s="307">
        <f t="shared" si="2"/>
        <v>6.2216408083858102E-2</v>
      </c>
      <c r="T23" s="312">
        <f>分析係数表!F26</f>
        <v>0.33811565690794865</v>
      </c>
      <c r="U23" s="309">
        <f t="shared" si="0"/>
        <v>2.1036341689726689E-2</v>
      </c>
      <c r="V23" s="316">
        <f>分析係数表!D26</f>
        <v>3.3929737559631502E-2</v>
      </c>
      <c r="W23" s="287">
        <f t="shared" si="9"/>
        <v>0</v>
      </c>
      <c r="X23" s="312">
        <f>分析係数表!E26</f>
        <v>3.3531988342571602E-2</v>
      </c>
      <c r="Y23" s="288">
        <f t="shared" si="7"/>
        <v>0</v>
      </c>
    </row>
    <row r="24" spans="1:25">
      <c r="A24" s="278">
        <v>20</v>
      </c>
      <c r="B24" s="268" t="s">
        <v>89</v>
      </c>
      <c r="C24" s="283"/>
      <c r="D24" s="294">
        <f>投入係数表!AK24</f>
        <v>4.7332796894968525E-5</v>
      </c>
      <c r="E24" s="302">
        <f t="shared" si="3"/>
        <v>4.7332796894968528E-3</v>
      </c>
      <c r="F24" s="312">
        <f>分析係数表!C27</f>
        <v>0.18884998044104273</v>
      </c>
      <c r="G24" s="302">
        <f t="shared" si="8"/>
        <v>8.9387977678346544E-4</v>
      </c>
      <c r="H24" s="302">
        <v>3.1601003446775815E-3</v>
      </c>
      <c r="I24" s="302">
        <f t="shared" si="4"/>
        <v>3.1601003446775815E-3</v>
      </c>
      <c r="J24" s="312">
        <f>分析係数表!G27</f>
        <v>0.16481626532719168</v>
      </c>
      <c r="K24" s="304">
        <f t="shared" si="5"/>
        <v>5.2083593686893018E-4</v>
      </c>
      <c r="L24" s="49"/>
      <c r="M24" s="50"/>
      <c r="N24" s="314">
        <f>分析係数表!I27</f>
        <v>2.2388024205688101E-2</v>
      </c>
      <c r="O24" s="306">
        <f t="shared" si="6"/>
        <v>0.81375344713120967</v>
      </c>
      <c r="P24" s="312">
        <f>分析係数表!C27</f>
        <v>0.18884998044104273</v>
      </c>
      <c r="Q24" s="306">
        <f t="shared" si="1"/>
        <v>0.15367732257456004</v>
      </c>
      <c r="R24" s="306">
        <v>0.1550204003684561</v>
      </c>
      <c r="S24" s="307">
        <f t="shared" si="2"/>
        <v>0.15818050071313369</v>
      </c>
      <c r="T24" s="312">
        <f>分析係数表!F27</f>
        <v>0.29536956526946395</v>
      </c>
      <c r="U24" s="309">
        <f t="shared" si="0"/>
        <v>4.6721705729744434E-2</v>
      </c>
      <c r="V24" s="316">
        <f>分析係数表!D27</f>
        <v>2.042747265118797E-2</v>
      </c>
      <c r="W24" s="287">
        <f t="shared" si="9"/>
        <v>0</v>
      </c>
      <c r="X24" s="312">
        <f>分析係数表!E27</f>
        <v>2.035082172191522E-2</v>
      </c>
      <c r="Y24" s="288">
        <f t="shared" si="7"/>
        <v>0</v>
      </c>
    </row>
    <row r="25" spans="1:25">
      <c r="A25" s="278">
        <v>21</v>
      </c>
      <c r="B25" s="268" t="s">
        <v>90</v>
      </c>
      <c r="C25" s="283"/>
      <c r="D25" s="294">
        <f>投入係数表!AK25</f>
        <v>0</v>
      </c>
      <c r="E25" s="302">
        <f t="shared" si="3"/>
        <v>0</v>
      </c>
      <c r="F25" s="312">
        <f>分析係数表!C28</f>
        <v>0.2115566871254172</v>
      </c>
      <c r="G25" s="302">
        <f t="shared" si="8"/>
        <v>0</v>
      </c>
      <c r="H25" s="302">
        <v>4.0378355368227266E-2</v>
      </c>
      <c r="I25" s="302">
        <f t="shared" si="4"/>
        <v>4.0378355368227266E-2</v>
      </c>
      <c r="J25" s="312">
        <f>分析係数表!G28</f>
        <v>0.18177207604774032</v>
      </c>
      <c r="K25" s="304">
        <f t="shared" si="5"/>
        <v>7.3396574826760904E-3</v>
      </c>
      <c r="L25" s="49"/>
      <c r="M25" s="50"/>
      <c r="N25" s="314">
        <f>分析係数表!I28</f>
        <v>7.2231792840574596E-3</v>
      </c>
      <c r="O25" s="306">
        <f t="shared" si="6"/>
        <v>0.26254603745493149</v>
      </c>
      <c r="P25" s="312">
        <f>分析係数表!C28</f>
        <v>0.2115566871254172</v>
      </c>
      <c r="Q25" s="306">
        <f t="shared" si="1"/>
        <v>5.5543369901871004E-2</v>
      </c>
      <c r="R25" s="306">
        <v>7.2508879337985915E-2</v>
      </c>
      <c r="S25" s="307">
        <f t="shared" si="2"/>
        <v>0.11288723470621317</v>
      </c>
      <c r="T25" s="312">
        <f>分析係数表!F28</f>
        <v>0.29628808224417325</v>
      </c>
      <c r="U25" s="309">
        <f t="shared" si="0"/>
        <v>3.3447142280951775E-2</v>
      </c>
      <c r="V25" s="316">
        <f>分析係数表!D28</f>
        <v>3.0551159487848582E-2</v>
      </c>
      <c r="W25" s="287">
        <f t="shared" si="9"/>
        <v>0</v>
      </c>
      <c r="X25" s="312">
        <f>分析係数表!E28</f>
        <v>3.018459578819983E-2</v>
      </c>
      <c r="Y25" s="288">
        <f t="shared" si="7"/>
        <v>0</v>
      </c>
    </row>
    <row r="26" spans="1:25">
      <c r="A26" s="278">
        <v>22</v>
      </c>
      <c r="B26" s="268" t="s">
        <v>64</v>
      </c>
      <c r="C26" s="283"/>
      <c r="D26" s="294">
        <f>投入係数表!AK26</f>
        <v>3.9496589409023737E-2</v>
      </c>
      <c r="E26" s="302">
        <f t="shared" si="3"/>
        <v>3.9496589409023737</v>
      </c>
      <c r="F26" s="312">
        <f>分析係数表!C29</f>
        <v>0.4024048564090591</v>
      </c>
      <c r="G26" s="302">
        <f t="shared" si="8"/>
        <v>1.589361938978576</v>
      </c>
      <c r="H26" s="302">
        <v>1.7152299316278172</v>
      </c>
      <c r="I26" s="302">
        <f t="shared" si="4"/>
        <v>1.7152299316278172</v>
      </c>
      <c r="J26" s="312">
        <f>分析係数表!G29</f>
        <v>0.28848634430593861</v>
      </c>
      <c r="K26" s="304">
        <f t="shared" si="5"/>
        <v>0.49482041261943405</v>
      </c>
      <c r="L26" s="49"/>
      <c r="M26" s="50"/>
      <c r="N26" s="314">
        <f>分析係数表!I29</f>
        <v>7.7130042947109994E-3</v>
      </c>
      <c r="O26" s="306">
        <f t="shared" si="6"/>
        <v>0.28035005567683102</v>
      </c>
      <c r="P26" s="312">
        <f>分析係数表!C29</f>
        <v>0.4024048564090591</v>
      </c>
      <c r="Q26" s="306">
        <f t="shared" si="1"/>
        <v>0.11281422389890691</v>
      </c>
      <c r="R26" s="306">
        <v>0.18326363067640919</v>
      </c>
      <c r="S26" s="307">
        <f t="shared" si="2"/>
        <v>1.8984935623042265</v>
      </c>
      <c r="T26" s="312">
        <f>分析係数表!F29</f>
        <v>0.40202182464221792</v>
      </c>
      <c r="U26" s="309">
        <f t="shared" si="0"/>
        <v>0.76323584598904937</v>
      </c>
      <c r="V26" s="316">
        <f>分析係数表!D29</f>
        <v>7.9194780809421356E-2</v>
      </c>
      <c r="W26" s="287">
        <f t="shared" si="9"/>
        <v>0</v>
      </c>
      <c r="X26" s="312">
        <f>分析係数表!E29</f>
        <v>6.5944675090492746E-2</v>
      </c>
      <c r="Y26" s="288">
        <f t="shared" si="7"/>
        <v>0</v>
      </c>
    </row>
    <row r="27" spans="1:25">
      <c r="A27" s="278">
        <v>23</v>
      </c>
      <c r="B27" s="268" t="s">
        <v>91</v>
      </c>
      <c r="C27" s="283"/>
      <c r="D27" s="294">
        <f>投入係数表!AK27</f>
        <v>1.6145742940839264E-3</v>
      </c>
      <c r="E27" s="302">
        <f t="shared" si="3"/>
        <v>0.16145742940839264</v>
      </c>
      <c r="F27" s="312">
        <f>分析係数表!C30</f>
        <v>1</v>
      </c>
      <c r="G27" s="302">
        <f t="shared" si="8"/>
        <v>0.16145742940839264</v>
      </c>
      <c r="H27" s="302">
        <v>0.31529166538026165</v>
      </c>
      <c r="I27" s="302">
        <f t="shared" si="4"/>
        <v>0.31529166538026165</v>
      </c>
      <c r="J27" s="312">
        <f>分析係数表!G30</f>
        <v>0.33838967095036887</v>
      </c>
      <c r="K27" s="304">
        <f t="shared" si="5"/>
        <v>0.10669144290142055</v>
      </c>
      <c r="L27" s="49"/>
      <c r="M27" s="50"/>
      <c r="N27" s="314">
        <f>分析係数表!I30</f>
        <v>0</v>
      </c>
      <c r="O27" s="306">
        <f t="shared" si="6"/>
        <v>0</v>
      </c>
      <c r="P27" s="312">
        <f>分析係数表!C30</f>
        <v>1</v>
      </c>
      <c r="Q27" s="306">
        <f t="shared" si="1"/>
        <v>0</v>
      </c>
      <c r="R27" s="306">
        <v>0.25319882877413741</v>
      </c>
      <c r="S27" s="307">
        <f t="shared" si="2"/>
        <v>0.56849049415439912</v>
      </c>
      <c r="T27" s="312">
        <f>分析係数表!F30</f>
        <v>0.46362091424568164</v>
      </c>
      <c r="U27" s="309">
        <f t="shared" si="0"/>
        <v>0.26356408263984182</v>
      </c>
      <c r="V27" s="316">
        <f>分析係数表!D30</f>
        <v>7.3824536053885614E-2</v>
      </c>
      <c r="W27" s="287">
        <f t="shared" si="9"/>
        <v>0</v>
      </c>
      <c r="X27" s="312">
        <f>分析係数表!E30</f>
        <v>5.6949248710145881E-2</v>
      </c>
      <c r="Y27" s="288">
        <f t="shared" si="7"/>
        <v>0</v>
      </c>
    </row>
    <row r="28" spans="1:25">
      <c r="A28" s="278">
        <v>24</v>
      </c>
      <c r="B28" s="268" t="s">
        <v>92</v>
      </c>
      <c r="C28" s="283"/>
      <c r="D28" s="294">
        <f>投入係数表!AK28</f>
        <v>3.9969917377973424E-3</v>
      </c>
      <c r="E28" s="302">
        <f t="shared" si="3"/>
        <v>0.39969917377973424</v>
      </c>
      <c r="F28" s="312">
        <f>分析係数表!C31</f>
        <v>0.99932498158227889</v>
      </c>
      <c r="G28" s="302">
        <f t="shared" si="8"/>
        <v>0.39942936947588503</v>
      </c>
      <c r="H28" s="302">
        <v>0.73136582943394712</v>
      </c>
      <c r="I28" s="302">
        <f t="shared" si="4"/>
        <v>0.73136582943394712</v>
      </c>
      <c r="J28" s="312">
        <f>分析係数表!G31</f>
        <v>7.0262508387801376E-2</v>
      </c>
      <c r="K28" s="304">
        <f t="shared" si="5"/>
        <v>5.138759772515402E-2</v>
      </c>
      <c r="L28" s="49"/>
      <c r="M28" s="50"/>
      <c r="N28" s="314">
        <f>分析係数表!I31</f>
        <v>3.314462019579964E-2</v>
      </c>
      <c r="O28" s="306">
        <f t="shared" si="6"/>
        <v>1.2047310959818434</v>
      </c>
      <c r="P28" s="312">
        <f>分析係数表!C31</f>
        <v>0.99932498158227889</v>
      </c>
      <c r="Q28" s="306">
        <f t="shared" si="1"/>
        <v>1.2039178803036543</v>
      </c>
      <c r="R28" s="306">
        <v>1.6667529549058193</v>
      </c>
      <c r="S28" s="307">
        <f t="shared" si="2"/>
        <v>2.3981187843397667</v>
      </c>
      <c r="T28" s="312">
        <f>分析係数表!F31</f>
        <v>0.39948542779773355</v>
      </c>
      <c r="U28" s="309">
        <f t="shared" si="0"/>
        <v>0.95801350847175237</v>
      </c>
      <c r="V28" s="316">
        <f>分析係数表!D31</f>
        <v>2.9145126840892164E-3</v>
      </c>
      <c r="W28" s="287">
        <f t="shared" si="9"/>
        <v>0</v>
      </c>
      <c r="X28" s="312">
        <f>分析係数表!E31</f>
        <v>2.9145126840892164E-3</v>
      </c>
      <c r="Y28" s="288">
        <f t="shared" si="7"/>
        <v>0</v>
      </c>
    </row>
    <row r="29" spans="1:25">
      <c r="A29" s="278">
        <v>25</v>
      </c>
      <c r="B29" s="268" t="s">
        <v>1</v>
      </c>
      <c r="C29" s="283"/>
      <c r="D29" s="294">
        <f>投入係数表!AK29</f>
        <v>2.2036046554435346E-3</v>
      </c>
      <c r="E29" s="302">
        <f t="shared" si="3"/>
        <v>0.22036046554435346</v>
      </c>
      <c r="F29" s="312">
        <f>分析係数表!C32</f>
        <v>0.9998360837770528</v>
      </c>
      <c r="G29" s="302">
        <f t="shared" si="8"/>
        <v>0.22032434488915453</v>
      </c>
      <c r="H29" s="302">
        <v>0.27930983416958893</v>
      </c>
      <c r="I29" s="302">
        <f t="shared" si="4"/>
        <v>0.27930983416958893</v>
      </c>
      <c r="J29" s="312">
        <f>分析係数表!G32</f>
        <v>0.11380414292785156</v>
      </c>
      <c r="K29" s="304">
        <f t="shared" si="5"/>
        <v>3.1786616288990419E-2</v>
      </c>
      <c r="L29" s="49"/>
      <c r="M29" s="50"/>
      <c r="N29" s="314">
        <f>分析係数表!I32</f>
        <v>7.2296973654795713E-3</v>
      </c>
      <c r="O29" s="306">
        <f t="shared" si="6"/>
        <v>0.26278295479865033</v>
      </c>
      <c r="P29" s="312">
        <f>分析係数表!C32</f>
        <v>0.9998360837770528</v>
      </c>
      <c r="Q29" s="306">
        <f t="shared" si="1"/>
        <v>0.26273988040924484</v>
      </c>
      <c r="R29" s="306">
        <v>0.3548121435120678</v>
      </c>
      <c r="S29" s="307">
        <f t="shared" si="2"/>
        <v>0.63412197768165668</v>
      </c>
      <c r="T29" s="312">
        <f>分析係数表!F32</f>
        <v>0.44272670787830282</v>
      </c>
      <c r="U29" s="309">
        <f t="shared" si="0"/>
        <v>0.28074273557227847</v>
      </c>
      <c r="V29" s="316">
        <f>分析係数表!D32</f>
        <v>2.1120085933633119E-2</v>
      </c>
      <c r="W29" s="287">
        <f t="shared" si="9"/>
        <v>0</v>
      </c>
      <c r="X29" s="312">
        <f>分析係数表!E32</f>
        <v>2.1120085933633119E-2</v>
      </c>
      <c r="Y29" s="288">
        <f t="shared" si="7"/>
        <v>0</v>
      </c>
    </row>
    <row r="30" spans="1:25">
      <c r="A30" s="278">
        <v>26</v>
      </c>
      <c r="B30" s="268" t="s">
        <v>2</v>
      </c>
      <c r="C30" s="283"/>
      <c r="D30" s="294">
        <f>投入係数表!AK30</f>
        <v>4.7332796894968525E-5</v>
      </c>
      <c r="E30" s="302">
        <f t="shared" si="3"/>
        <v>4.7332796894968528E-3</v>
      </c>
      <c r="F30" s="312">
        <f>分析係数表!C33</f>
        <v>0.99108509199615646</v>
      </c>
      <c r="G30" s="302">
        <f t="shared" si="8"/>
        <v>4.691082936508527E-3</v>
      </c>
      <c r="H30" s="302">
        <v>0.11111299446776103</v>
      </c>
      <c r="I30" s="302">
        <f t="shared" si="4"/>
        <v>0.11111299446776103</v>
      </c>
      <c r="J30" s="312">
        <f>分析係数表!G33</f>
        <v>0.4529749017181946</v>
      </c>
      <c r="K30" s="304">
        <f t="shared" si="5"/>
        <v>5.0331397748648352E-2</v>
      </c>
      <c r="L30" s="49"/>
      <c r="M30" s="50"/>
      <c r="N30" s="314">
        <f>分析係数表!I33</f>
        <v>7.7168799106917146E-4</v>
      </c>
      <c r="O30" s="306">
        <f t="shared" si="6"/>
        <v>2.80490925448772E-2</v>
      </c>
      <c r="P30" s="312">
        <f>分析係数表!C33</f>
        <v>0.99108509199615646</v>
      </c>
      <c r="Q30" s="306">
        <f t="shared" si="1"/>
        <v>2.7799037465248325E-2</v>
      </c>
      <c r="R30" s="306">
        <v>0.16914319505168451</v>
      </c>
      <c r="S30" s="307">
        <f t="shared" si="2"/>
        <v>0.28025618951944553</v>
      </c>
      <c r="T30" s="312">
        <f>分析係数表!F33</f>
        <v>0.63278689994307047</v>
      </c>
      <c r="U30" s="309">
        <f t="shared" si="0"/>
        <v>0.17734244535586757</v>
      </c>
      <c r="V30" s="316">
        <f>分析係数表!D33</f>
        <v>8.7702783269007503E-2</v>
      </c>
      <c r="W30" s="287">
        <f t="shared" si="9"/>
        <v>0</v>
      </c>
      <c r="X30" s="312">
        <f>分析係数表!E33</f>
        <v>8.4336323251883824E-2</v>
      </c>
      <c r="Y30" s="288">
        <f t="shared" si="7"/>
        <v>0</v>
      </c>
    </row>
    <row r="31" spans="1:25">
      <c r="A31" s="278">
        <v>27</v>
      </c>
      <c r="B31" s="268" t="s">
        <v>65</v>
      </c>
      <c r="C31" s="283"/>
      <c r="D31" s="294">
        <f>投入係数表!AK31</f>
        <v>3.571522485708125E-2</v>
      </c>
      <c r="E31" s="302">
        <f t="shared" si="3"/>
        <v>3.5715224857081251</v>
      </c>
      <c r="F31" s="312">
        <f>分析係数表!C34</f>
        <v>0.24606089914510665</v>
      </c>
      <c r="G31" s="302">
        <f t="shared" si="8"/>
        <v>0.87881203415030762</v>
      </c>
      <c r="H31" s="302">
        <v>1.0296970643930508</v>
      </c>
      <c r="I31" s="302">
        <f t="shared" si="4"/>
        <v>1.0296970643930508</v>
      </c>
      <c r="J31" s="312">
        <f>分析係数表!G34</f>
        <v>0.43749758717185111</v>
      </c>
      <c r="K31" s="304">
        <f t="shared" si="5"/>
        <v>0.45048998118989791</v>
      </c>
      <c r="L31" s="49"/>
      <c r="M31" s="50"/>
      <c r="N31" s="314">
        <f>分析係数表!I34</f>
        <v>0.137069350800852</v>
      </c>
      <c r="O31" s="306">
        <f t="shared" si="6"/>
        <v>4.9821572321639414</v>
      </c>
      <c r="P31" s="312">
        <f>分析係数表!C34</f>
        <v>0.24606089914510665</v>
      </c>
      <c r="Q31" s="306">
        <f t="shared" si="1"/>
        <v>1.2259140882285553</v>
      </c>
      <c r="R31" s="306">
        <v>1.3637387459716797</v>
      </c>
      <c r="S31" s="307">
        <f t="shared" si="2"/>
        <v>2.3934358103647302</v>
      </c>
      <c r="T31" s="312">
        <f>分析係数表!F34</f>
        <v>0.68044247766447119</v>
      </c>
      <c r="U31" s="309">
        <f t="shared" si="0"/>
        <v>1.6285953929354484</v>
      </c>
      <c r="V31" s="316">
        <f>分析係数表!D34</f>
        <v>0.15389009392691583</v>
      </c>
      <c r="W31" s="287">
        <f t="shared" si="9"/>
        <v>0</v>
      </c>
      <c r="X31" s="312">
        <f>分析係数表!E34</f>
        <v>0.1433320704064108</v>
      </c>
      <c r="Y31" s="288">
        <f t="shared" si="7"/>
        <v>0</v>
      </c>
    </row>
    <row r="32" spans="1:25">
      <c r="A32" s="278">
        <v>28</v>
      </c>
      <c r="B32" s="268" t="s">
        <v>66</v>
      </c>
      <c r="C32" s="283"/>
      <c r="D32" s="294">
        <f>投入係数表!AK32</f>
        <v>2.6574735856697326E-2</v>
      </c>
      <c r="E32" s="302">
        <f t="shared" si="3"/>
        <v>2.6574735856697327</v>
      </c>
      <c r="F32" s="312">
        <f>分析係数表!C35</f>
        <v>0.75377646979277246</v>
      </c>
      <c r="G32" s="302">
        <f t="shared" si="8"/>
        <v>2.0031410579736719</v>
      </c>
      <c r="H32" s="302">
        <v>2.5101325935954812</v>
      </c>
      <c r="I32" s="302">
        <f t="shared" si="4"/>
        <v>2.5101325935954812</v>
      </c>
      <c r="J32" s="312">
        <f>分析係数表!G35</f>
        <v>0.30282397072447498</v>
      </c>
      <c r="K32" s="304">
        <f t="shared" si="5"/>
        <v>0.76012831903750844</v>
      </c>
      <c r="L32" s="49"/>
      <c r="M32" s="50"/>
      <c r="N32" s="314">
        <f>分析係数表!I35</f>
        <v>5.7629969222324183E-2</v>
      </c>
      <c r="O32" s="306">
        <f t="shared" si="6"/>
        <v>2.0947175008331844</v>
      </c>
      <c r="P32" s="312">
        <f>分析係数表!C35</f>
        <v>0.75377646979277246</v>
      </c>
      <c r="Q32" s="306">
        <f t="shared" si="1"/>
        <v>1.5789487629911767</v>
      </c>
      <c r="R32" s="306">
        <v>2.4489481261328065</v>
      </c>
      <c r="S32" s="307">
        <f t="shared" si="2"/>
        <v>4.9590807197282878</v>
      </c>
      <c r="T32" s="312">
        <f>分析係数表!F35</f>
        <v>0.60548890850388704</v>
      </c>
      <c r="U32" s="309">
        <f t="shared" si="0"/>
        <v>3.0026683721709517</v>
      </c>
      <c r="V32" s="316">
        <f>分析係数表!D35</f>
        <v>4.0363234612300396E-2</v>
      </c>
      <c r="W32" s="287">
        <f t="shared" si="9"/>
        <v>0</v>
      </c>
      <c r="X32" s="312">
        <f>分析係数表!E35</f>
        <v>3.9154079363329694E-2</v>
      </c>
      <c r="Y32" s="288">
        <f t="shared" si="7"/>
        <v>0</v>
      </c>
    </row>
    <row r="33" spans="1:25">
      <c r="A33" s="278">
        <v>29</v>
      </c>
      <c r="B33" s="268" t="s">
        <v>93</v>
      </c>
      <c r="C33" s="283"/>
      <c r="D33" s="294">
        <f>投入係数表!AK33</f>
        <v>1.7092398878738632E-2</v>
      </c>
      <c r="E33" s="302">
        <f t="shared" si="3"/>
        <v>1.7092398878738633</v>
      </c>
      <c r="F33" s="312">
        <f>分析係数表!C36</f>
        <v>0.99118010215945485</v>
      </c>
      <c r="G33" s="302">
        <f t="shared" si="8"/>
        <v>1.6941645666778309</v>
      </c>
      <c r="H33" s="302">
        <v>2.1608394226427157</v>
      </c>
      <c r="I33" s="302">
        <f t="shared" si="4"/>
        <v>2.1608394226427157</v>
      </c>
      <c r="J33" s="312">
        <f>分析係数表!G36</f>
        <v>5.8650173764370726E-2</v>
      </c>
      <c r="K33" s="304">
        <f t="shared" si="5"/>
        <v>0.1267336076148978</v>
      </c>
      <c r="L33" s="49"/>
      <c r="M33" s="50"/>
      <c r="N33" s="314">
        <f>分析係数表!I36</f>
        <v>0.2375179181177472</v>
      </c>
      <c r="O33" s="306">
        <f t="shared" si="6"/>
        <v>8.6332327876721902</v>
      </c>
      <c r="P33" s="312">
        <f>分析係数表!C36</f>
        <v>0.99118010215945485</v>
      </c>
      <c r="Q33" s="306">
        <f t="shared" si="1"/>
        <v>8.5570885564512764</v>
      </c>
      <c r="R33" s="306">
        <v>9.3556787186764048</v>
      </c>
      <c r="S33" s="307">
        <f t="shared" si="2"/>
        <v>11.516518141319121</v>
      </c>
      <c r="T33" s="312">
        <f>分析係数表!F36</f>
        <v>0.81306518983088305</v>
      </c>
      <c r="U33" s="309">
        <f t="shared" si="0"/>
        <v>9.3636800087624401</v>
      </c>
      <c r="V33" s="316">
        <f>分析係数表!D36</f>
        <v>1.5774342104513773E-2</v>
      </c>
      <c r="W33" s="287">
        <f t="shared" si="9"/>
        <v>0</v>
      </c>
      <c r="X33" s="312">
        <f>分析係数表!E36</f>
        <v>1.3229670821596217E-2</v>
      </c>
      <c r="Y33" s="288">
        <f t="shared" si="7"/>
        <v>0</v>
      </c>
    </row>
    <row r="34" spans="1:25">
      <c r="A34" s="278">
        <v>30</v>
      </c>
      <c r="B34" s="268" t="s">
        <v>94</v>
      </c>
      <c r="C34" s="283"/>
      <c r="D34" s="294">
        <f>投入係数表!AK34</f>
        <v>3.1297497146884186E-2</v>
      </c>
      <c r="E34" s="302">
        <f t="shared" si="3"/>
        <v>3.1297497146884186</v>
      </c>
      <c r="F34" s="312">
        <f>分析係数表!C37</f>
        <v>0.58105140483022077</v>
      </c>
      <c r="G34" s="302">
        <f t="shared" si="8"/>
        <v>1.8185454684866882</v>
      </c>
      <c r="H34" s="302">
        <v>2.2812148330261799</v>
      </c>
      <c r="I34" s="302">
        <f t="shared" si="4"/>
        <v>2.2812148330261799</v>
      </c>
      <c r="J34" s="312">
        <f>分析係数表!G37</f>
        <v>0.40235165952905672</v>
      </c>
      <c r="K34" s="304">
        <f t="shared" si="5"/>
        <v>0.91785057381038349</v>
      </c>
      <c r="L34" s="49"/>
      <c r="M34" s="50"/>
      <c r="N34" s="314">
        <f>分析係数表!I37</f>
        <v>4.2719417558337268E-2</v>
      </c>
      <c r="O34" s="306">
        <f t="shared" si="6"/>
        <v>1.5527530691476676</v>
      </c>
      <c r="P34" s="312">
        <f>分析係数表!C37</f>
        <v>0.58105140483022077</v>
      </c>
      <c r="Q34" s="306">
        <f t="shared" si="1"/>
        <v>0.90222935218268918</v>
      </c>
      <c r="R34" s="306">
        <v>1.2183329457734693</v>
      </c>
      <c r="S34" s="307">
        <f t="shared" si="2"/>
        <v>3.4995477787996494</v>
      </c>
      <c r="T34" s="312">
        <f>分析係数表!F37</f>
        <v>0.63403708963374472</v>
      </c>
      <c r="U34" s="309">
        <f t="shared" si="0"/>
        <v>2.2188430887043658</v>
      </c>
      <c r="V34" s="316">
        <f>分析係数表!D37</f>
        <v>7.9200513574427991E-2</v>
      </c>
      <c r="W34" s="287">
        <f t="shared" si="9"/>
        <v>0</v>
      </c>
      <c r="X34" s="312">
        <f>分析係数表!E37</f>
        <v>7.3600662533244779E-2</v>
      </c>
      <c r="Y34" s="288">
        <f t="shared" si="7"/>
        <v>0</v>
      </c>
    </row>
    <row r="35" spans="1:25">
      <c r="A35" s="278">
        <v>31</v>
      </c>
      <c r="B35" s="268" t="s">
        <v>95</v>
      </c>
      <c r="C35" s="283"/>
      <c r="D35" s="294">
        <f>投入係数表!AK35</f>
        <v>6.2316256712053562E-2</v>
      </c>
      <c r="E35" s="302">
        <f t="shared" si="3"/>
        <v>6.2316256712053564</v>
      </c>
      <c r="F35" s="312">
        <f>分析係数表!C38</f>
        <v>0.47456671407271833</v>
      </c>
      <c r="G35" s="302">
        <f t="shared" si="8"/>
        <v>2.9573221181151239</v>
      </c>
      <c r="H35" s="302">
        <v>3.5651783564375803</v>
      </c>
      <c r="I35" s="302">
        <f t="shared" si="4"/>
        <v>3.5651783564375803</v>
      </c>
      <c r="J35" s="312">
        <f>分析係数表!G38</f>
        <v>0.18003386475673192</v>
      </c>
      <c r="K35" s="304">
        <f t="shared" si="5"/>
        <v>0.64185283805651105</v>
      </c>
      <c r="L35" s="49"/>
      <c r="M35" s="50"/>
      <c r="N35" s="314">
        <f>分析係数表!I38</f>
        <v>5.150358926080905E-2</v>
      </c>
      <c r="O35" s="306">
        <f t="shared" si="6"/>
        <v>1.8720376088375397</v>
      </c>
      <c r="P35" s="312">
        <f>分析係数表!C38</f>
        <v>0.47456671407271833</v>
      </c>
      <c r="Q35" s="306">
        <f t="shared" si="1"/>
        <v>0.88840673664657999</v>
      </c>
      <c r="R35" s="306">
        <v>1.241312657765798</v>
      </c>
      <c r="S35" s="307">
        <f t="shared" si="2"/>
        <v>4.8064910142033783</v>
      </c>
      <c r="T35" s="312">
        <f>分析係数表!F38</f>
        <v>0.4997199825516766</v>
      </c>
      <c r="U35" s="309">
        <f t="shared" si="0"/>
        <v>2.4018996057525026</v>
      </c>
      <c r="V35" s="316">
        <f>分析係数表!D38</f>
        <v>3.5590827435143364E-2</v>
      </c>
      <c r="W35" s="287">
        <f t="shared" si="9"/>
        <v>0</v>
      </c>
      <c r="X35" s="312">
        <f>分析係数表!E38</f>
        <v>3.1059891839156476E-2</v>
      </c>
      <c r="Y35" s="288">
        <f t="shared" si="7"/>
        <v>0</v>
      </c>
    </row>
    <row r="36" spans="1:25">
      <c r="A36" s="278">
        <v>32</v>
      </c>
      <c r="B36" s="268" t="s">
        <v>67</v>
      </c>
      <c r="C36" s="283"/>
      <c r="D36" s="294">
        <f>投入係数表!AK36</f>
        <v>0</v>
      </c>
      <c r="E36" s="302">
        <f t="shared" si="3"/>
        <v>0</v>
      </c>
      <c r="F36" s="312">
        <f>分析係数表!C39</f>
        <v>1</v>
      </c>
      <c r="G36" s="302">
        <f t="shared" si="8"/>
        <v>0</v>
      </c>
      <c r="H36" s="302">
        <v>8.8083071468293458E-2</v>
      </c>
      <c r="I36" s="302">
        <f t="shared" si="4"/>
        <v>8.8083071468293458E-2</v>
      </c>
      <c r="J36" s="312">
        <f>分析係数表!G39</f>
        <v>0.33345520667958617</v>
      </c>
      <c r="K36" s="304">
        <f t="shared" si="5"/>
        <v>2.9371758801432554E-2</v>
      </c>
      <c r="L36" s="49"/>
      <c r="M36" s="50"/>
      <c r="N36" s="314">
        <f>分析係数表!I39</f>
        <v>5.0851604954235139E-3</v>
      </c>
      <c r="O36" s="306">
        <f t="shared" si="6"/>
        <v>0.1848339471294202</v>
      </c>
      <c r="P36" s="312">
        <f>分析係数表!C39</f>
        <v>1</v>
      </c>
      <c r="Q36" s="306">
        <f t="shared" si="1"/>
        <v>0.1848339471294202</v>
      </c>
      <c r="R36" s="306">
        <v>0.19320405617559192</v>
      </c>
      <c r="S36" s="307">
        <f t="shared" si="2"/>
        <v>0.28128712764388536</v>
      </c>
      <c r="T36" s="312">
        <f>分析係数表!F39</f>
        <v>0.70859596344355691</v>
      </c>
      <c r="U36" s="309">
        <f t="shared" si="0"/>
        <v>0.19931892321708972</v>
      </c>
      <c r="V36" s="316">
        <f>分析係数表!D39</f>
        <v>4.8027598057070089E-2</v>
      </c>
      <c r="W36" s="287">
        <f t="shared" si="9"/>
        <v>0</v>
      </c>
      <c r="X36" s="312">
        <f>分析係数表!E39</f>
        <v>4.8027598057070089E-2</v>
      </c>
      <c r="Y36" s="288">
        <f t="shared" si="7"/>
        <v>0</v>
      </c>
    </row>
    <row r="37" spans="1:25">
      <c r="A37" s="278">
        <v>33</v>
      </c>
      <c r="B37" s="268" t="s">
        <v>96</v>
      </c>
      <c r="C37" s="283"/>
      <c r="D37" s="294">
        <f>投入係数表!AK37</f>
        <v>1.0518399309993005E-5</v>
      </c>
      <c r="E37" s="302">
        <f t="shared" si="3"/>
        <v>1.0518399309993004E-3</v>
      </c>
      <c r="F37" s="312">
        <f>分析係数表!C40</f>
        <v>0.78927678494152065</v>
      </c>
      <c r="G37" s="302">
        <f t="shared" si="8"/>
        <v>8.301928390122387E-4</v>
      </c>
      <c r="H37" s="302">
        <v>4.487525866124515E-2</v>
      </c>
      <c r="I37" s="302">
        <f t="shared" si="4"/>
        <v>4.487525866124515E-2</v>
      </c>
      <c r="J37" s="312">
        <f>分析係数表!G40</f>
        <v>0.52314226927728547</v>
      </c>
      <c r="K37" s="304">
        <f t="shared" si="5"/>
        <v>2.3476144650448946E-2</v>
      </c>
      <c r="L37" s="49"/>
      <c r="M37" s="50"/>
      <c r="N37" s="314">
        <f>分析係数表!I40</f>
        <v>3.428475595158087E-2</v>
      </c>
      <c r="O37" s="306">
        <f t="shared" si="6"/>
        <v>1.2461724216182879</v>
      </c>
      <c r="P37" s="312">
        <f>分析係数表!C40</f>
        <v>0.78927678494152065</v>
      </c>
      <c r="Q37" s="306">
        <f t="shared" si="1"/>
        <v>0.98357496241767139</v>
      </c>
      <c r="R37" s="306">
        <v>1.0039459233706773</v>
      </c>
      <c r="S37" s="307">
        <f t="shared" si="2"/>
        <v>1.0488211820319224</v>
      </c>
      <c r="T37" s="312">
        <f>分析係数表!F40</f>
        <v>0.70623799726049996</v>
      </c>
      <c r="U37" s="309">
        <f t="shared" si="0"/>
        <v>0.74071737108261515</v>
      </c>
      <c r="V37" s="316">
        <f>分析係数表!D40</f>
        <v>9.0697433955161888E-2</v>
      </c>
      <c r="W37" s="287">
        <f t="shared" si="9"/>
        <v>0</v>
      </c>
      <c r="X37" s="312">
        <f>分析係数表!E40</f>
        <v>9.0562666353757981E-2</v>
      </c>
      <c r="Y37" s="288">
        <f t="shared" si="7"/>
        <v>0</v>
      </c>
    </row>
    <row r="38" spans="1:25">
      <c r="A38" s="278">
        <v>34</v>
      </c>
      <c r="B38" s="268" t="s">
        <v>97</v>
      </c>
      <c r="C38" s="283"/>
      <c r="D38" s="294">
        <f>投入係数表!AK38</f>
        <v>5.2591996549965023E-6</v>
      </c>
      <c r="E38" s="302">
        <f t="shared" si="3"/>
        <v>5.2591996549965019E-4</v>
      </c>
      <c r="F38" s="312">
        <f>分析係数表!C41</f>
        <v>0.99594790611943085</v>
      </c>
      <c r="G38" s="302">
        <f t="shared" si="8"/>
        <v>5.2378888842577996E-4</v>
      </c>
      <c r="H38" s="302">
        <v>5.5819025060794428E-3</v>
      </c>
      <c r="I38" s="302">
        <f t="shared" si="4"/>
        <v>5.5819025060794428E-3</v>
      </c>
      <c r="J38" s="312">
        <f>分析係数表!G41</f>
        <v>0.50896339569449323</v>
      </c>
      <c r="K38" s="304">
        <f t="shared" si="5"/>
        <v>2.8409840539297946E-3</v>
      </c>
      <c r="L38" s="49"/>
      <c r="M38" s="50"/>
      <c r="N38" s="314">
        <f>分析係数表!I41</f>
        <v>5.504775199299148E-2</v>
      </c>
      <c r="O38" s="306">
        <f t="shared" si="6"/>
        <v>2.0008598136918057</v>
      </c>
      <c r="P38" s="312">
        <f>分析係数表!C41</f>
        <v>0.99594790611943085</v>
      </c>
      <c r="Q38" s="306">
        <f t="shared" si="1"/>
        <v>1.9927521418848684</v>
      </c>
      <c r="R38" s="306">
        <v>2.0253741104331104</v>
      </c>
      <c r="S38" s="307">
        <f t="shared" si="2"/>
        <v>2.0309560129391899</v>
      </c>
      <c r="T38" s="312">
        <f>分析係数表!F41</f>
        <v>0.58132099287543681</v>
      </c>
      <c r="U38" s="309">
        <f t="shared" si="0"/>
        <v>1.1806373659281484</v>
      </c>
      <c r="V38" s="316">
        <f>分析係数表!D41</f>
        <v>0.12149342216939719</v>
      </c>
      <c r="W38" s="287">
        <f t="shared" si="9"/>
        <v>0</v>
      </c>
      <c r="X38" s="312">
        <f>分析係数表!E41</f>
        <v>0.11755967401821014</v>
      </c>
      <c r="Y38" s="288">
        <f t="shared" si="7"/>
        <v>0</v>
      </c>
    </row>
    <row r="39" spans="1:25">
      <c r="A39" s="278">
        <v>35</v>
      </c>
      <c r="B39" s="268" t="s">
        <v>3</v>
      </c>
      <c r="C39" s="282">
        <f>'データ入力（最終需要額等）'!C40</f>
        <v>100</v>
      </c>
      <c r="D39" s="294">
        <f>投入係数表!AK39</f>
        <v>0</v>
      </c>
      <c r="E39" s="302">
        <f t="shared" si="3"/>
        <v>0</v>
      </c>
      <c r="F39" s="312">
        <f>分析係数表!C42</f>
        <v>0.9655414908579466</v>
      </c>
      <c r="G39" s="302">
        <f>E39*F39</f>
        <v>0</v>
      </c>
      <c r="H39" s="302">
        <v>3.6332601861159879E-2</v>
      </c>
      <c r="I39" s="302">
        <f>C39+H39</f>
        <v>100.03633260186116</v>
      </c>
      <c r="J39" s="312">
        <f>分析係数表!G42</f>
        <v>0.53299358903562055</v>
      </c>
      <c r="K39" s="304">
        <f>I39*J39</f>
        <v>53.318723947427038</v>
      </c>
      <c r="L39" s="49"/>
      <c r="M39" s="50"/>
      <c r="N39" s="314">
        <f>分析係数表!I42</f>
        <v>1.3420289237220641E-2</v>
      </c>
      <c r="O39" s="306">
        <f t="shared" si="6"/>
        <v>0.48779680278849846</v>
      </c>
      <c r="P39" s="312">
        <f>分析係数表!C42</f>
        <v>0.9655414908579466</v>
      </c>
      <c r="Q39" s="306">
        <f>O39*P39</f>
        <v>0.47098805220014656</v>
      </c>
      <c r="R39" s="306">
        <v>0.50614882956327223</v>
      </c>
      <c r="S39" s="307">
        <f>I39+R39</f>
        <v>100.54248143142443</v>
      </c>
      <c r="T39" s="312">
        <f>分析係数表!F42</f>
        <v>0.58706867988829459</v>
      </c>
      <c r="U39" s="309">
        <f>S39*T39</f>
        <v>59.025341846639712</v>
      </c>
      <c r="V39" s="316">
        <f>分析係数表!D42</f>
        <v>0.12536880137580664</v>
      </c>
      <c r="W39" s="287">
        <f>ROUND(S39*V39,0)</f>
        <v>13</v>
      </c>
      <c r="X39" s="312">
        <f>分析係数表!E42</f>
        <v>0.11770088827882173</v>
      </c>
      <c r="Y39" s="288">
        <f>ROUND(S39*X39,0)</f>
        <v>12</v>
      </c>
    </row>
    <row r="40" spans="1:25">
      <c r="A40" s="278">
        <v>36</v>
      </c>
      <c r="B40" s="268" t="s">
        <v>98</v>
      </c>
      <c r="C40" s="283"/>
      <c r="D40" s="294">
        <f>投入係数表!AK40</f>
        <v>7.7836154893948239E-2</v>
      </c>
      <c r="E40" s="302">
        <f t="shared" si="3"/>
        <v>7.7836154893948244</v>
      </c>
      <c r="F40" s="312">
        <f>分析係数表!C43</f>
        <v>0.68354347123018677</v>
      </c>
      <c r="G40" s="302">
        <f>E40*F40</f>
        <v>5.3204395503419875</v>
      </c>
      <c r="H40" s="302">
        <v>7.1965277766053815</v>
      </c>
      <c r="I40" s="302">
        <f>C40+H40</f>
        <v>7.1965277766053815</v>
      </c>
      <c r="J40" s="312">
        <f>分析係数表!G43</f>
        <v>0.37257380440005849</v>
      </c>
      <c r="K40" s="304">
        <f>I40*J40</f>
        <v>2.6812377322005614</v>
      </c>
      <c r="L40" s="49"/>
      <c r="M40" s="50"/>
      <c r="N40" s="314">
        <f>分析係数表!I43</f>
        <v>1.4147055315786071E-2</v>
      </c>
      <c r="O40" s="306">
        <f t="shared" si="6"/>
        <v>0.51421308661315113</v>
      </c>
      <c r="P40" s="312">
        <f>分析係数表!C43</f>
        <v>0.68354347123018677</v>
      </c>
      <c r="Q40" s="306">
        <f>O40*P40</f>
        <v>0.35148699817554202</v>
      </c>
      <c r="R40" s="306">
        <v>1.6623362768909669</v>
      </c>
      <c r="S40" s="307">
        <f>I40+R40</f>
        <v>8.8588640534963474</v>
      </c>
      <c r="T40" s="312">
        <f>分析係数表!F43</f>
        <v>0.62240825035949521</v>
      </c>
      <c r="U40" s="309">
        <f>S40*T40</f>
        <v>5.5138300757092873</v>
      </c>
      <c r="V40" s="316">
        <f>分析係数表!D43</f>
        <v>0.13048156468325811</v>
      </c>
      <c r="W40" s="287">
        <f>ROUND(S40*V40,0)</f>
        <v>1</v>
      </c>
      <c r="X40" s="312">
        <f>分析係数表!E43</f>
        <v>0.11291103502841897</v>
      </c>
      <c r="Y40" s="288">
        <f>ROUND(S40*X40,0)</f>
        <v>1</v>
      </c>
    </row>
    <row r="41" spans="1:25">
      <c r="A41" s="278">
        <v>37</v>
      </c>
      <c r="B41" s="268" t="s">
        <v>99</v>
      </c>
      <c r="C41" s="283"/>
      <c r="D41" s="294">
        <f>投入係数表!AK41</f>
        <v>2.3771582440584192E-3</v>
      </c>
      <c r="E41" s="302">
        <f t="shared" si="3"/>
        <v>0.23771582440584191</v>
      </c>
      <c r="F41" s="312">
        <f>分析係数表!C44</f>
        <v>0.55987382763194615</v>
      </c>
      <c r="G41" s="302">
        <f>E41*F41</f>
        <v>0.13309086849878232</v>
      </c>
      <c r="H41" s="302">
        <v>0.15767090801350914</v>
      </c>
      <c r="I41" s="302">
        <f>C41+H41</f>
        <v>0.15767090801350914</v>
      </c>
      <c r="J41" s="312">
        <f>分析係数表!G44</f>
        <v>0.32381925449611038</v>
      </c>
      <c r="K41" s="304">
        <f>I41*J41</f>
        <v>5.1056875888659321E-2</v>
      </c>
      <c r="L41" s="49"/>
      <c r="M41" s="50"/>
      <c r="N41" s="314">
        <f>分析係数表!I44</f>
        <v>0.11509284654657072</v>
      </c>
      <c r="O41" s="306">
        <f t="shared" si="6"/>
        <v>4.1833615935442783</v>
      </c>
      <c r="P41" s="312">
        <f>分析係数表!C44</f>
        <v>0.55987382763194615</v>
      </c>
      <c r="Q41" s="306">
        <f>O41*P41</f>
        <v>2.3421546677461129</v>
      </c>
      <c r="R41" s="306">
        <v>2.405136995278994</v>
      </c>
      <c r="S41" s="307">
        <f>I41+R41</f>
        <v>2.5628079032925033</v>
      </c>
      <c r="T41" s="312">
        <f>分析係数表!F44</f>
        <v>0.5344179716450459</v>
      </c>
      <c r="U41" s="309">
        <f>S41*T41</f>
        <v>1.3696106013934726</v>
      </c>
      <c r="V41" s="316">
        <f>分析係数表!D44</f>
        <v>0.19836337849438287</v>
      </c>
      <c r="W41" s="287">
        <f>ROUND(S41*V41,0)</f>
        <v>1</v>
      </c>
      <c r="X41" s="312">
        <f>分析係数表!E44</f>
        <v>0.16230318686650563</v>
      </c>
      <c r="Y41" s="288">
        <f>ROUND(S41*X41,0)</f>
        <v>0</v>
      </c>
    </row>
    <row r="42" spans="1:25">
      <c r="A42" s="278">
        <v>38</v>
      </c>
      <c r="B42" s="268" t="s">
        <v>4</v>
      </c>
      <c r="C42" s="283"/>
      <c r="D42" s="294">
        <f>投入係数表!AK42</f>
        <v>4.4335053091620518E-3</v>
      </c>
      <c r="E42" s="302">
        <f t="shared" si="3"/>
        <v>0.44335053091620519</v>
      </c>
      <c r="F42" s="312">
        <f>分析係数表!C45</f>
        <v>1</v>
      </c>
      <c r="G42" s="302">
        <f>E42*F42</f>
        <v>0.44335053091620519</v>
      </c>
      <c r="H42" s="302">
        <v>0.48381964955165779</v>
      </c>
      <c r="I42" s="302">
        <f>C42+H42</f>
        <v>0.48381964955165779</v>
      </c>
      <c r="J42" s="312">
        <f>分析係数表!G45</f>
        <v>0</v>
      </c>
      <c r="K42" s="304">
        <f>I42*J42</f>
        <v>0</v>
      </c>
      <c r="L42" s="49"/>
      <c r="M42" s="50"/>
      <c r="N42" s="314">
        <f>分析係数表!I45</f>
        <v>0</v>
      </c>
      <c r="O42" s="306">
        <f t="shared" si="6"/>
        <v>0</v>
      </c>
      <c r="P42" s="312">
        <f>分析係数表!C45</f>
        <v>1</v>
      </c>
      <c r="Q42" s="306">
        <f>O42*P42</f>
        <v>0</v>
      </c>
      <c r="R42" s="306">
        <v>4.1061416971586176E-2</v>
      </c>
      <c r="S42" s="307">
        <f>I42+R42</f>
        <v>0.52488106652324396</v>
      </c>
      <c r="T42" s="312">
        <f>分析係数表!F45</f>
        <v>0</v>
      </c>
      <c r="U42" s="309">
        <f>S42*T42</f>
        <v>0</v>
      </c>
      <c r="V42" s="316">
        <f>分析係数表!D45</f>
        <v>0</v>
      </c>
      <c r="W42" s="287">
        <f>ROUND(S42*V42,0)</f>
        <v>0</v>
      </c>
      <c r="X42" s="312">
        <f>分析係数表!E45</f>
        <v>0</v>
      </c>
      <c r="Y42" s="288">
        <f>ROUND(S42*X42,0)</f>
        <v>0</v>
      </c>
    </row>
    <row r="43" spans="1:25">
      <c r="A43" s="278">
        <v>39</v>
      </c>
      <c r="B43" s="268" t="s">
        <v>5</v>
      </c>
      <c r="C43" s="283"/>
      <c r="D43" s="294">
        <f>投入係数表!AK43</f>
        <v>1.2553709576476653E-2</v>
      </c>
      <c r="E43" s="302">
        <f t="shared" si="3"/>
        <v>1.2553709576476653</v>
      </c>
      <c r="F43" s="312">
        <f>分析係数表!C46</f>
        <v>0.63561708735819755</v>
      </c>
      <c r="G43" s="302">
        <f>E43*F43</f>
        <v>0.7979352316540802</v>
      </c>
      <c r="H43" s="302">
        <v>0.86784519208206157</v>
      </c>
      <c r="I43" s="302">
        <f>C43+H43</f>
        <v>0.86784519208206157</v>
      </c>
      <c r="J43" s="312">
        <f>分析係数表!G46</f>
        <v>7.4261727822867345E-3</v>
      </c>
      <c r="K43" s="304">
        <f>I43*J43</f>
        <v>6.4447683446782087E-3</v>
      </c>
      <c r="L43" s="49"/>
      <c r="M43" s="50"/>
      <c r="N43" s="314">
        <f>分析係数表!I46</f>
        <v>7.1346566917706757E-6</v>
      </c>
      <c r="O43" s="306">
        <f t="shared" si="6"/>
        <v>2.5932844380037131E-4</v>
      </c>
      <c r="P43" s="312">
        <f>分析係数表!C46</f>
        <v>0.63561708735819755</v>
      </c>
      <c r="Q43" s="306">
        <f>O43*P43</f>
        <v>1.6483359011752602E-4</v>
      </c>
      <c r="R43" s="306">
        <v>8.2467138938693882E-2</v>
      </c>
      <c r="S43" s="307">
        <f>I43+R43</f>
        <v>0.95031233102075541</v>
      </c>
      <c r="T43" s="312">
        <f>分析係数表!F46</f>
        <v>0.64740426293918441</v>
      </c>
      <c r="U43" s="309">
        <f>S43*T43</f>
        <v>0.6152362542265104</v>
      </c>
      <c r="V43" s="316">
        <f>分析係数表!D46</f>
        <v>3.6867524451068895E-3</v>
      </c>
      <c r="W43" s="287">
        <f>ROUND(S43*V43,0)</f>
        <v>0</v>
      </c>
      <c r="X43" s="312">
        <f>分析係数表!E46</f>
        <v>3.6024838177901608E-3</v>
      </c>
      <c r="Y43" s="288">
        <f>ROUND(S43*X43,0)</f>
        <v>0</v>
      </c>
    </row>
    <row r="44" spans="1:25">
      <c r="A44" s="279">
        <v>40</v>
      </c>
      <c r="B44" s="276" t="s">
        <v>298</v>
      </c>
      <c r="C44" s="289">
        <f>SUM(C5:C43)</f>
        <v>100</v>
      </c>
      <c r="D44" s="296">
        <f>投入係数表!AK44</f>
        <v>0.37818904719079849</v>
      </c>
      <c r="E44" s="303">
        <f>SUM(E5:E43)</f>
        <v>37.818904719079846</v>
      </c>
      <c r="F44" s="313">
        <f>分析係数表!C47</f>
        <v>0.59941121331825653</v>
      </c>
      <c r="G44" s="303">
        <f>SUM(G5:G43)</f>
        <v>19.636419127799158</v>
      </c>
      <c r="H44" s="303">
        <f>SUM(H5:H43)</f>
        <v>25.430272556698753</v>
      </c>
      <c r="I44" s="303">
        <f>SUM(I5:I43)</f>
        <v>125.43027255669875</v>
      </c>
      <c r="J44" s="313">
        <f>分析係数表!G47</f>
        <v>0.26745444124294698</v>
      </c>
      <c r="K44" s="305">
        <f>SUM(K5:K43)</f>
        <v>60.078862149427707</v>
      </c>
      <c r="L44" s="318">
        <f>'データ入力（最終需要額等）'!$H$32</f>
        <v>0.60499999999999998</v>
      </c>
      <c r="M44" s="303">
        <f>K44*L44</f>
        <v>36.347711600403763</v>
      </c>
      <c r="N44" s="315">
        <f>分析係数表!I47</f>
        <v>1</v>
      </c>
      <c r="O44" s="303">
        <f>SUM(O5:O43)</f>
        <v>36.347711600403763</v>
      </c>
      <c r="P44" s="313">
        <f>分析係数表!C47</f>
        <v>0.59941121331825653</v>
      </c>
      <c r="Q44" s="303">
        <f>SUM(Q5:Q43)</f>
        <v>22.610282867485505</v>
      </c>
      <c r="R44" s="303">
        <f>SUM(R5:R43)</f>
        <v>28.250736424291656</v>
      </c>
      <c r="S44" s="308">
        <f>SUM(S5:S43)</f>
        <v>153.68100898099044</v>
      </c>
      <c r="T44" s="313">
        <f>分析係数表!F47</f>
        <v>0.52032812004185636</v>
      </c>
      <c r="U44" s="310">
        <f>SUM(U5:U43)</f>
        <v>91.101740730744069</v>
      </c>
      <c r="V44" s="317">
        <f>分析係数表!D47</f>
        <v>6.7043132898265148E-2</v>
      </c>
      <c r="W44" s="290">
        <f>SUM(W5:W43)</f>
        <v>15</v>
      </c>
      <c r="X44" s="313">
        <f>分析係数表!E47</f>
        <v>6.0489972943054145E-2</v>
      </c>
      <c r="Y44" s="291">
        <f>SUM(Y5:Y43)</f>
        <v>13</v>
      </c>
    </row>
    <row r="45" spans="1:25">
      <c r="B45" s="292" t="s">
        <v>299</v>
      </c>
      <c r="C45" s="104" t="s">
        <v>300</v>
      </c>
      <c r="D45" s="104" t="s">
        <v>301</v>
      </c>
      <c r="E45" s="104"/>
      <c r="F45" s="104" t="s">
        <v>131</v>
      </c>
      <c r="G45" s="104"/>
      <c r="H45" s="104" t="s">
        <v>302</v>
      </c>
      <c r="I45" s="104"/>
      <c r="J45" s="104" t="s">
        <v>131</v>
      </c>
      <c r="K45" s="104"/>
      <c r="L45" s="104" t="s">
        <v>300</v>
      </c>
      <c r="M45" s="104"/>
      <c r="N45" s="104" t="s">
        <v>131</v>
      </c>
      <c r="O45" s="104"/>
      <c r="P45" s="104" t="s">
        <v>131</v>
      </c>
      <c r="Q45" s="104"/>
      <c r="R45" s="104"/>
      <c r="S45" s="104" t="s">
        <v>302</v>
      </c>
      <c r="T45" s="104" t="s">
        <v>131</v>
      </c>
      <c r="U45" s="104"/>
      <c r="V45" s="104" t="s">
        <v>131</v>
      </c>
      <c r="W45" s="104"/>
      <c r="X45" s="104" t="s">
        <v>131</v>
      </c>
      <c r="Y45" s="293"/>
    </row>
    <row r="46" spans="1:25">
      <c r="B46" s="83" t="s">
        <v>303</v>
      </c>
    </row>
  </sheetData>
  <phoneticPr fontId="3"/>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2071F-D5CF-4CD4-B1EE-E66EE5ED4551}">
  <dimension ref="A1:Y46"/>
  <sheetViews>
    <sheetView showGridLines="0"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8.1640625" defaultRowHeight="11"/>
  <cols>
    <col min="1" max="1" width="2.75" style="83" customWidth="1"/>
    <col min="2" max="2" width="17.5" style="83" customWidth="1"/>
    <col min="3" max="3" width="8.58203125" style="83" customWidth="1"/>
    <col min="4" max="4" width="8.1640625" style="83" customWidth="1"/>
    <col min="5" max="5" width="8.25" style="83" customWidth="1"/>
    <col min="6" max="16384" width="8.1640625" style="83"/>
  </cols>
  <sheetData>
    <row r="1" spans="1:25" ht="13">
      <c r="B1" s="284" t="s">
        <v>257</v>
      </c>
      <c r="F1" s="285"/>
      <c r="G1" s="83" t="s">
        <v>374</v>
      </c>
    </row>
    <row r="2" spans="1:25">
      <c r="B2" s="83" t="s">
        <v>366</v>
      </c>
      <c r="S2" s="83" t="s">
        <v>259</v>
      </c>
      <c r="U2" s="286" t="s">
        <v>245</v>
      </c>
      <c r="W2" s="83" t="s">
        <v>233</v>
      </c>
      <c r="Y2" s="83" t="s">
        <v>260</v>
      </c>
    </row>
    <row r="3" spans="1:25" ht="44">
      <c r="B3" s="39"/>
      <c r="C3" s="40" t="s">
        <v>261</v>
      </c>
      <c r="D3" s="40" t="s">
        <v>367</v>
      </c>
      <c r="E3" s="40" t="s">
        <v>263</v>
      </c>
      <c r="F3" s="40" t="s">
        <v>264</v>
      </c>
      <c r="G3" s="40" t="s">
        <v>265</v>
      </c>
      <c r="H3" s="40" t="s">
        <v>266</v>
      </c>
      <c r="I3" s="40" t="s">
        <v>267</v>
      </c>
      <c r="J3" s="40" t="s">
        <v>268</v>
      </c>
      <c r="K3" s="41" t="s">
        <v>269</v>
      </c>
      <c r="L3" s="40" t="s">
        <v>402</v>
      </c>
      <c r="M3" s="40" t="s">
        <v>270</v>
      </c>
      <c r="N3" s="40" t="s">
        <v>186</v>
      </c>
      <c r="O3" s="40" t="s">
        <v>270</v>
      </c>
      <c r="P3" s="40" t="s">
        <v>264</v>
      </c>
      <c r="Q3" s="40" t="s">
        <v>271</v>
      </c>
      <c r="R3" s="40" t="s">
        <v>272</v>
      </c>
      <c r="S3" s="42" t="s">
        <v>273</v>
      </c>
      <c r="T3" s="40" t="s">
        <v>403</v>
      </c>
      <c r="U3" s="43" t="s">
        <v>245</v>
      </c>
      <c r="V3" s="44" t="s">
        <v>274</v>
      </c>
      <c r="W3" s="42" t="s">
        <v>275</v>
      </c>
      <c r="X3" s="40" t="s">
        <v>276</v>
      </c>
      <c r="Y3" s="43" t="s">
        <v>277</v>
      </c>
    </row>
    <row r="4" spans="1:25" ht="19">
      <c r="B4" s="45"/>
      <c r="C4" s="46" t="s">
        <v>197</v>
      </c>
      <c r="D4" s="46" t="s">
        <v>198</v>
      </c>
      <c r="E4" s="46" t="s">
        <v>278</v>
      </c>
      <c r="F4" s="46" t="s">
        <v>200</v>
      </c>
      <c r="G4" s="46" t="s">
        <v>279</v>
      </c>
      <c r="H4" s="46" t="s">
        <v>280</v>
      </c>
      <c r="I4" s="46" t="s">
        <v>281</v>
      </c>
      <c r="J4" s="46" t="s">
        <v>282</v>
      </c>
      <c r="K4" s="47" t="s">
        <v>283</v>
      </c>
      <c r="L4" s="46" t="s">
        <v>284</v>
      </c>
      <c r="M4" s="46" t="s">
        <v>285</v>
      </c>
      <c r="N4" s="46" t="s">
        <v>286</v>
      </c>
      <c r="O4" s="46" t="s">
        <v>287</v>
      </c>
      <c r="P4" s="46" t="s">
        <v>288</v>
      </c>
      <c r="Q4" s="46" t="s">
        <v>289</v>
      </c>
      <c r="R4" s="46" t="s">
        <v>290</v>
      </c>
      <c r="S4" s="46" t="s">
        <v>291</v>
      </c>
      <c r="T4" s="48" t="s">
        <v>292</v>
      </c>
      <c r="U4" s="47" t="s">
        <v>293</v>
      </c>
      <c r="V4" s="46" t="s">
        <v>294</v>
      </c>
      <c r="W4" s="46" t="s">
        <v>295</v>
      </c>
      <c r="X4" s="46" t="s">
        <v>296</v>
      </c>
      <c r="Y4" s="47" t="s">
        <v>297</v>
      </c>
    </row>
    <row r="5" spans="1:25">
      <c r="A5" s="277">
        <v>1</v>
      </c>
      <c r="B5" s="268" t="s">
        <v>73</v>
      </c>
      <c r="C5" s="283"/>
      <c r="D5" s="294">
        <f>投入係数表!AL5</f>
        <v>9.5380928719560997E-6</v>
      </c>
      <c r="E5" s="302">
        <f>$C$40*D5</f>
        <v>9.5380928719560997E-4</v>
      </c>
      <c r="F5" s="312">
        <f>分析係数表!C8</f>
        <v>0.17333290637377241</v>
      </c>
      <c r="G5" s="302">
        <f>E5*F5</f>
        <v>1.6532653587591125E-4</v>
      </c>
      <c r="H5" s="302">
        <f t="array" ref="H5:H43">MMULT(逆行列係数表!C5:AO43,G5:G43)</f>
        <v>1.2934446531812985E-3</v>
      </c>
      <c r="I5" s="302">
        <f t="shared" ref="I5:I10" si="0">C5+H5</f>
        <v>1.2934446531812985E-3</v>
      </c>
      <c r="J5" s="312">
        <f>分析係数表!G8</f>
        <v>0.15155149614048036</v>
      </c>
      <c r="K5" s="304">
        <f t="shared" ref="K5:K11" si="1">I5*J5</f>
        <v>1.9602347236453052E-4</v>
      </c>
      <c r="L5" s="49" t="s">
        <v>132</v>
      </c>
      <c r="M5" s="50" t="s">
        <v>132</v>
      </c>
      <c r="N5" s="314">
        <f>分析係数表!I8</f>
        <v>1.1299182227411633E-2</v>
      </c>
      <c r="O5" s="306">
        <f>$M$44*N5</f>
        <v>0.30691741396573458</v>
      </c>
      <c r="P5" s="312">
        <f>分析係数表!C8</f>
        <v>0.17333290637377241</v>
      </c>
      <c r="Q5" s="306">
        <f>O5*P5</f>
        <v>5.3198887379403023E-2</v>
      </c>
      <c r="R5" s="306">
        <f t="array" ref="R5:R43">MMULT(逆行列係数表!C5:AO43,Q5:Q43)</f>
        <v>8.047011166325671E-2</v>
      </c>
      <c r="S5" s="307">
        <f>I5+R5</f>
        <v>8.1763556316438002E-2</v>
      </c>
      <c r="T5" s="312">
        <f>分析係数表!F8</f>
        <v>0.42721038226158625</v>
      </c>
      <c r="U5" s="309">
        <f>S5*T5</f>
        <v>3.4930240149012214E-2</v>
      </c>
      <c r="V5" s="316">
        <f>分析係数表!D8</f>
        <v>0.32298797552049696</v>
      </c>
      <c r="W5" s="287">
        <f>ROUND(S5*V5,0)</f>
        <v>0</v>
      </c>
      <c r="X5" s="312">
        <f>分析係数表!E8</f>
        <v>0.12265584155979949</v>
      </c>
      <c r="Y5" s="288">
        <f>ROUND(S5*X5,0)</f>
        <v>0</v>
      </c>
    </row>
    <row r="6" spans="1:25">
      <c r="A6" s="278">
        <v>2</v>
      </c>
      <c r="B6" s="268" t="s">
        <v>74</v>
      </c>
      <c r="C6" s="283"/>
      <c r="D6" s="294">
        <f>投入係数表!AL6</f>
        <v>0</v>
      </c>
      <c r="E6" s="302">
        <f>$C$40*D6</f>
        <v>0</v>
      </c>
      <c r="F6" s="312">
        <f>分析係数表!C9</f>
        <v>0.39351462480142041</v>
      </c>
      <c r="G6" s="302">
        <f>E6*F6</f>
        <v>0</v>
      </c>
      <c r="H6" s="302">
        <v>1.5920542743156627E-3</v>
      </c>
      <c r="I6" s="302">
        <f t="shared" si="0"/>
        <v>1.5920542743156627E-3</v>
      </c>
      <c r="J6" s="312">
        <f>分析係数表!G9</f>
        <v>0.22817522849038765</v>
      </c>
      <c r="K6" s="304">
        <f t="shared" si="1"/>
        <v>3.6326734781107466E-4</v>
      </c>
      <c r="L6" s="49"/>
      <c r="M6" s="50"/>
      <c r="N6" s="314">
        <f>分析係数表!I9</f>
        <v>5.0911500837573466E-4</v>
      </c>
      <c r="O6" s="306">
        <f>$M$44*N6</f>
        <v>1.3828988561911022E-2</v>
      </c>
      <c r="P6" s="312">
        <f>分析係数表!C9</f>
        <v>0.39351462480142041</v>
      </c>
      <c r="Q6" s="306">
        <f>O6*P6</f>
        <v>5.4419092453235497E-3</v>
      </c>
      <c r="R6" s="306">
        <v>7.4925253931549486E-3</v>
      </c>
      <c r="S6" s="307">
        <f>I6+R6</f>
        <v>9.0845796674706106E-3</v>
      </c>
      <c r="T6" s="312">
        <f>分析係数表!F9</f>
        <v>0.63987813845992225</v>
      </c>
      <c r="U6" s="309">
        <f t="shared" ref="U6:U38" si="2">S6*T6</f>
        <v>5.8130239263119539E-3</v>
      </c>
      <c r="V6" s="316">
        <f>分析係数表!D9</f>
        <v>0.29572434079210003</v>
      </c>
      <c r="W6" s="287">
        <f>ROUND(S6*V6,0)</f>
        <v>0</v>
      </c>
      <c r="X6" s="312">
        <f>分析係数表!E9</f>
        <v>0.26862065342998215</v>
      </c>
      <c r="Y6" s="288">
        <f>ROUND(S6*X6,0)</f>
        <v>0</v>
      </c>
    </row>
    <row r="7" spans="1:25">
      <c r="A7" s="278">
        <v>3</v>
      </c>
      <c r="B7" s="268" t="s">
        <v>75</v>
      </c>
      <c r="C7" s="283"/>
      <c r="D7" s="294">
        <f>投入係数表!AL7</f>
        <v>0</v>
      </c>
      <c r="E7" s="302">
        <f>$C$40*D7</f>
        <v>0</v>
      </c>
      <c r="F7" s="312">
        <f>分析係数表!C10</f>
        <v>0.12671464860287895</v>
      </c>
      <c r="G7" s="302">
        <f>E7*F7</f>
        <v>0</v>
      </c>
      <c r="H7" s="302">
        <v>1.4423117888172961E-4</v>
      </c>
      <c r="I7" s="302">
        <f t="shared" si="0"/>
        <v>1.4423117888172961E-4</v>
      </c>
      <c r="J7" s="312">
        <f>分析係数表!G10</f>
        <v>0.17153349174243465</v>
      </c>
      <c r="K7" s="304">
        <f t="shared" si="1"/>
        <v>2.4740477731710782E-5</v>
      </c>
      <c r="L7" s="49"/>
      <c r="M7" s="50"/>
      <c r="N7" s="314">
        <f>分析係数表!I10</f>
        <v>1.1608350684055029E-3</v>
      </c>
      <c r="O7" s="306">
        <f>$M$44*N7</f>
        <v>3.1531529456301964E-2</v>
      </c>
      <c r="P7" s="312">
        <f>分析係数表!C10</f>
        <v>0.12671464860287895</v>
      </c>
      <c r="Q7" s="306">
        <f>O7*P7</f>
        <v>3.9955066749666306E-3</v>
      </c>
      <c r="R7" s="306">
        <v>6.1044418845667397E-3</v>
      </c>
      <c r="S7" s="307">
        <f>I7+R7</f>
        <v>6.2486730634484693E-3</v>
      </c>
      <c r="T7" s="312">
        <f>分析係数表!F10</f>
        <v>0.47381340455197063</v>
      </c>
      <c r="U7" s="309">
        <f t="shared" si="2"/>
        <v>2.9607050581247113E-3</v>
      </c>
      <c r="V7" s="316">
        <f>分析係数表!D10</f>
        <v>9.5045460793747427E-2</v>
      </c>
      <c r="W7" s="287">
        <f>ROUND(S7*V7,0)</f>
        <v>0</v>
      </c>
      <c r="X7" s="312">
        <f>分析係数表!E10</f>
        <v>4.2279520059697977E-2</v>
      </c>
      <c r="Y7" s="288">
        <f>ROUND(S7*X7,0)</f>
        <v>0</v>
      </c>
    </row>
    <row r="8" spans="1:25">
      <c r="A8" s="278">
        <v>4</v>
      </c>
      <c r="B8" s="268" t="s">
        <v>76</v>
      </c>
      <c r="C8" s="283"/>
      <c r="D8" s="294">
        <f>投入係数表!AL8</f>
        <v>4.0877540879811852E-6</v>
      </c>
      <c r="E8" s="302">
        <f>$C$40*D8</f>
        <v>4.0877540879811851E-4</v>
      </c>
      <c r="F8" s="312">
        <f>分析係数表!C11</f>
        <v>9.348517078458185E-3</v>
      </c>
      <c r="G8" s="302">
        <f>E8*F8</f>
        <v>3.8214438904029371E-6</v>
      </c>
      <c r="H8" s="302">
        <v>2.5042996829028508E-3</v>
      </c>
      <c r="I8" s="302">
        <f t="shared" si="0"/>
        <v>2.5042996829028508E-3</v>
      </c>
      <c r="J8" s="312">
        <f>分析係数表!G11</f>
        <v>0.2579516055394917</v>
      </c>
      <c r="K8" s="304">
        <f t="shared" si="1"/>
        <v>6.4598812395683027E-4</v>
      </c>
      <c r="L8" s="49"/>
      <c r="M8" s="50"/>
      <c r="N8" s="314">
        <f>分析係数表!I11</f>
        <v>-1.9466162084954558E-5</v>
      </c>
      <c r="O8" s="306">
        <f>$M$44*N8</f>
        <v>-5.2875544501424486E-4</v>
      </c>
      <c r="P8" s="312">
        <f>分析係数表!C11</f>
        <v>9.348517078458185E-3</v>
      </c>
      <c r="Q8" s="306">
        <f>O8*P8</f>
        <v>-4.9430793080434257E-6</v>
      </c>
      <c r="R8" s="306">
        <v>3.3049725635081214E-3</v>
      </c>
      <c r="S8" s="307">
        <f t="shared" ref="S8:S38" si="3">I8+R8</f>
        <v>5.8092722464109722E-3</v>
      </c>
      <c r="T8" s="312">
        <f>分析係数表!F11</f>
        <v>0.54360066960888753</v>
      </c>
      <c r="U8" s="309">
        <f t="shared" si="2"/>
        <v>3.1579242830893309E-3</v>
      </c>
      <c r="V8" s="316">
        <f>分析係数表!D11</f>
        <v>4.0785268604474206E-2</v>
      </c>
      <c r="W8" s="287">
        <f>ROUND(S8*V8,0)</f>
        <v>0</v>
      </c>
      <c r="X8" s="312">
        <f>分析係数表!E11</f>
        <v>3.926343022371024E-2</v>
      </c>
      <c r="Y8" s="288">
        <f>ROUND(S8*X8,0)</f>
        <v>0</v>
      </c>
    </row>
    <row r="9" spans="1:25">
      <c r="A9" s="278">
        <v>5</v>
      </c>
      <c r="B9" s="268" t="s">
        <v>77</v>
      </c>
      <c r="C9" s="283"/>
      <c r="D9" s="294">
        <f>投入係数表!AL9</f>
        <v>3.1793642906520331E-6</v>
      </c>
      <c r="E9" s="302">
        <f>$C$40*D9</f>
        <v>3.1793642906520329E-4</v>
      </c>
      <c r="F9" s="312">
        <f>分析係数表!C12</f>
        <v>0.26169189557273109</v>
      </c>
      <c r="G9" s="302">
        <f>E9*F9</f>
        <v>8.3201386793698204E-5</v>
      </c>
      <c r="H9" s="302">
        <v>4.9900916642812059E-3</v>
      </c>
      <c r="I9" s="302">
        <f t="shared" si="0"/>
        <v>4.9900916642812059E-3</v>
      </c>
      <c r="J9" s="312">
        <f>分析係数表!G12</f>
        <v>0.13770114594385849</v>
      </c>
      <c r="K9" s="304">
        <f t="shared" si="1"/>
        <v>6.8714134053641802E-4</v>
      </c>
      <c r="L9" s="49"/>
      <c r="M9" s="50"/>
      <c r="N9" s="314">
        <f>分析係数表!I12</f>
        <v>0.10146071966313146</v>
      </c>
      <c r="O9" s="306">
        <f>$M$44*N9</f>
        <v>2.7559571189643601</v>
      </c>
      <c r="P9" s="312">
        <f>分析係数表!C12</f>
        <v>0.26169189557273109</v>
      </c>
      <c r="Q9" s="306">
        <f t="shared" ref="Q9:Q38" si="4">O9*P9</f>
        <v>0.72121164257894621</v>
      </c>
      <c r="R9" s="306">
        <v>0.82839741151164614</v>
      </c>
      <c r="S9" s="307">
        <f t="shared" si="3"/>
        <v>0.83338750317592736</v>
      </c>
      <c r="T9" s="312">
        <f>分析係数表!F12</f>
        <v>0.33651535386825859</v>
      </c>
      <c r="U9" s="309">
        <f t="shared" si="2"/>
        <v>0.28044769054063168</v>
      </c>
      <c r="V9" s="316">
        <f>分析係数表!D12</f>
        <v>3.4578030097235327E-2</v>
      </c>
      <c r="W9" s="287">
        <f>ROUND(S9*V9,0)</f>
        <v>0</v>
      </c>
      <c r="X9" s="312">
        <f>分析係数表!E12</f>
        <v>3.3355134693599395E-2</v>
      </c>
      <c r="Y9" s="288">
        <f t="shared" ref="Y9:Y38" si="5">ROUND(S9*X9,0)</f>
        <v>0</v>
      </c>
    </row>
    <row r="10" spans="1:25">
      <c r="A10" s="278">
        <v>6</v>
      </c>
      <c r="B10" s="268" t="s">
        <v>78</v>
      </c>
      <c r="C10" s="283"/>
      <c r="D10" s="294">
        <f>投入係数表!AL10</f>
        <v>1.9998201388201288E-3</v>
      </c>
      <c r="E10" s="302">
        <f t="shared" ref="E10:E43" si="6">$C$40*D10</f>
        <v>0.19998201388201289</v>
      </c>
      <c r="F10" s="312">
        <f>分析係数表!C13</f>
        <v>8.2810371123538395E-2</v>
      </c>
      <c r="G10" s="302">
        <f t="shared" ref="G10:G38" si="7">E10*F10</f>
        <v>1.6560584787602094E-2</v>
      </c>
      <c r="H10" s="302">
        <v>2.1412840214278046E-2</v>
      </c>
      <c r="I10" s="302">
        <f t="shared" si="0"/>
        <v>2.1412840214278046E-2</v>
      </c>
      <c r="J10" s="312">
        <f>分析係数表!G13</f>
        <v>0.2721720626600464</v>
      </c>
      <c r="K10" s="304">
        <f t="shared" si="1"/>
        <v>5.8279768885300459E-3</v>
      </c>
      <c r="L10" s="49"/>
      <c r="M10" s="50"/>
      <c r="N10" s="314">
        <f>分析係数表!I13</f>
        <v>1.212874021164739E-2</v>
      </c>
      <c r="O10" s="306">
        <f t="shared" ref="O10:O43" si="8">$M$44*N10</f>
        <v>0.32945053062249552</v>
      </c>
      <c r="P10" s="312">
        <f>分析係数表!C13</f>
        <v>8.2810371123538395E-2</v>
      </c>
      <c r="Q10" s="306">
        <f t="shared" si="4"/>
        <v>2.7281920707695504E-2</v>
      </c>
      <c r="R10" s="306">
        <v>3.1071291898483878E-2</v>
      </c>
      <c r="S10" s="307">
        <f t="shared" si="3"/>
        <v>5.2484132112761928E-2</v>
      </c>
      <c r="T10" s="312">
        <f>分析係数表!F13</f>
        <v>0.39077170920544851</v>
      </c>
      <c r="U10" s="309">
        <f t="shared" si="2"/>
        <v>2.0509314011868545E-2</v>
      </c>
      <c r="V10" s="316">
        <f>分析係数表!D13</f>
        <v>0.12720758845381647</v>
      </c>
      <c r="W10" s="287">
        <f t="shared" ref="W10:W38" si="9">ROUND(S10*V10,0)</f>
        <v>0</v>
      </c>
      <c r="X10" s="312">
        <f>分析係数表!E13</f>
        <v>9.5492852763317662E-2</v>
      </c>
      <c r="Y10" s="288">
        <f t="shared" si="5"/>
        <v>0</v>
      </c>
    </row>
    <row r="11" spans="1:25">
      <c r="A11" s="278">
        <v>7</v>
      </c>
      <c r="B11" s="268" t="s">
        <v>79</v>
      </c>
      <c r="C11" s="283"/>
      <c r="D11" s="294">
        <f>投入係数表!AL11</f>
        <v>3.4459766961681395E-3</v>
      </c>
      <c r="E11" s="302">
        <f t="shared" si="6"/>
        <v>0.34459766961681393</v>
      </c>
      <c r="F11" s="312">
        <f>分析係数表!C14</f>
        <v>0.29759344347769412</v>
      </c>
      <c r="G11" s="302">
        <f t="shared" si="7"/>
        <v>0.10255000711565643</v>
      </c>
      <c r="H11" s="302">
        <v>0.18401597922733873</v>
      </c>
      <c r="I11" s="302">
        <f t="shared" ref="I11:I38" si="10">C11+H11</f>
        <v>0.18401597922733873</v>
      </c>
      <c r="J11" s="312">
        <f>分析係数表!G14</f>
        <v>0.17335642824825784</v>
      </c>
      <c r="K11" s="304">
        <f t="shared" si="1"/>
        <v>3.190035289945705E-2</v>
      </c>
      <c r="L11" s="49"/>
      <c r="M11" s="50"/>
      <c r="N11" s="314">
        <f>分析係数表!I14</f>
        <v>1.9165801846449152E-3</v>
      </c>
      <c r="O11" s="306">
        <f t="shared" si="8"/>
        <v>5.2059682027443238E-2</v>
      </c>
      <c r="P11" s="312">
        <f>分析係数表!C14</f>
        <v>0.29759344347769412</v>
      </c>
      <c r="Q11" s="306">
        <f t="shared" si="4"/>
        <v>1.5492620040900658E-2</v>
      </c>
      <c r="R11" s="306">
        <v>5.8237452487996277E-2</v>
      </c>
      <c r="S11" s="307">
        <f t="shared" si="3"/>
        <v>0.242253431715335</v>
      </c>
      <c r="T11" s="312">
        <f>分析係数表!F14</f>
        <v>0.35598651785260127</v>
      </c>
      <c r="U11" s="309">
        <f t="shared" si="2"/>
        <v>8.6238955594185027E-2</v>
      </c>
      <c r="V11" s="316">
        <f>分析係数表!D14</f>
        <v>4.3833041969742803E-2</v>
      </c>
      <c r="W11" s="287">
        <f t="shared" si="9"/>
        <v>0</v>
      </c>
      <c r="X11" s="312">
        <f>分析係数表!E14</f>
        <v>3.8757158040430381E-2</v>
      </c>
      <c r="Y11" s="288">
        <f t="shared" si="5"/>
        <v>0</v>
      </c>
    </row>
    <row r="12" spans="1:25">
      <c r="A12" s="278">
        <v>8</v>
      </c>
      <c r="B12" s="268" t="s">
        <v>80</v>
      </c>
      <c r="C12" s="283"/>
      <c r="D12" s="294">
        <f>投入係数表!AL12</f>
        <v>3.9910105745656309E-3</v>
      </c>
      <c r="E12" s="302">
        <f t="shared" si="6"/>
        <v>0.3991010574565631</v>
      </c>
      <c r="F12" s="312">
        <f>分析係数表!C15</f>
        <v>0.21593049601829584</v>
      </c>
      <c r="G12" s="302">
        <f t="shared" si="7"/>
        <v>8.6178089298022051E-2</v>
      </c>
      <c r="H12" s="302">
        <v>0.12673637205360691</v>
      </c>
      <c r="I12" s="302">
        <f t="shared" si="10"/>
        <v>0.12673637205360691</v>
      </c>
      <c r="J12" s="312">
        <f>分析係数表!G15</f>
        <v>0.1171240792325445</v>
      </c>
      <c r="K12" s="304">
        <f t="shared" ref="K12:K38" si="11">I12*J12</f>
        <v>1.4843880882051895E-2</v>
      </c>
      <c r="L12" s="49"/>
      <c r="M12" s="50"/>
      <c r="N12" s="314">
        <f>分析係数表!I15</f>
        <v>7.9892300155183192E-3</v>
      </c>
      <c r="O12" s="306">
        <f t="shared" si="8"/>
        <v>0.21700984784471514</v>
      </c>
      <c r="P12" s="312">
        <f>分析係数表!C15</f>
        <v>0.21593049601829584</v>
      </c>
      <c r="Q12" s="306">
        <f t="shared" si="4"/>
        <v>4.6859044085964245E-2</v>
      </c>
      <c r="R12" s="306">
        <v>0.12311147351536053</v>
      </c>
      <c r="S12" s="307">
        <f t="shared" si="3"/>
        <v>0.24984784556896744</v>
      </c>
      <c r="T12" s="312">
        <f>分析係数表!F15</f>
        <v>0.35842164855867914</v>
      </c>
      <c r="U12" s="309">
        <f t="shared" si="2"/>
        <v>8.9550876697663581E-2</v>
      </c>
      <c r="V12" s="316">
        <f>分析係数表!D15</f>
        <v>1.5678367482667734E-2</v>
      </c>
      <c r="W12" s="287">
        <f t="shared" si="9"/>
        <v>0</v>
      </c>
      <c r="X12" s="312">
        <f>分析係数表!E15</f>
        <v>1.5634458686506418E-2</v>
      </c>
      <c r="Y12" s="288">
        <f t="shared" si="5"/>
        <v>0</v>
      </c>
    </row>
    <row r="13" spans="1:25">
      <c r="A13" s="278">
        <v>9</v>
      </c>
      <c r="B13" s="268" t="s">
        <v>81</v>
      </c>
      <c r="C13" s="283"/>
      <c r="D13" s="294">
        <f>投入係数表!AL13</f>
        <v>3.4200875869442584E-3</v>
      </c>
      <c r="E13" s="302">
        <f t="shared" si="6"/>
        <v>0.34200875869442582</v>
      </c>
      <c r="F13" s="312">
        <f>分析係数表!C16</f>
        <v>0.18770505348742417</v>
      </c>
      <c r="G13" s="302">
        <f t="shared" si="7"/>
        <v>6.4196772343904737E-2</v>
      </c>
      <c r="H13" s="302">
        <v>9.4468380205961183E-2</v>
      </c>
      <c r="I13" s="302">
        <f t="shared" si="10"/>
        <v>9.4468380205961183E-2</v>
      </c>
      <c r="J13" s="312">
        <f>分析係数表!G16</f>
        <v>1.5279579137581789E-2</v>
      </c>
      <c r="K13" s="304">
        <f t="shared" si="11"/>
        <v>1.4434370913561489E-3</v>
      </c>
      <c r="L13" s="49"/>
      <c r="M13" s="50"/>
      <c r="N13" s="314">
        <f>分析係数表!I16</f>
        <v>6.0242927132958465E-3</v>
      </c>
      <c r="O13" s="306">
        <f t="shared" si="8"/>
        <v>0.16363665115974782</v>
      </c>
      <c r="P13" s="312">
        <f>分析係数表!C16</f>
        <v>0.18770505348742417</v>
      </c>
      <c r="Q13" s="306">
        <f t="shared" si="4"/>
        <v>3.0715426358443435E-2</v>
      </c>
      <c r="R13" s="306">
        <v>6.0099854874316891E-2</v>
      </c>
      <c r="S13" s="307">
        <f t="shared" si="3"/>
        <v>0.15456823508027806</v>
      </c>
      <c r="T13" s="312">
        <f>分析係数表!F16</f>
        <v>0.2627694146106877</v>
      </c>
      <c r="U13" s="309">
        <f t="shared" si="2"/>
        <v>4.0615804649451831E-2</v>
      </c>
      <c r="V13" s="316">
        <f>分析係数表!D16</f>
        <v>1.0339400475073228E-2</v>
      </c>
      <c r="W13" s="287">
        <f t="shared" si="9"/>
        <v>0</v>
      </c>
      <c r="X13" s="312">
        <f>分析係数表!E16</f>
        <v>1.0339400475073228E-2</v>
      </c>
      <c r="Y13" s="288">
        <f t="shared" si="5"/>
        <v>0</v>
      </c>
    </row>
    <row r="14" spans="1:25">
      <c r="A14" s="278">
        <v>10</v>
      </c>
      <c r="B14" s="268" t="s">
        <v>82</v>
      </c>
      <c r="C14" s="283"/>
      <c r="D14" s="294">
        <f>投入係数表!AL14</f>
        <v>7.6418291700314942E-3</v>
      </c>
      <c r="E14" s="302">
        <f t="shared" si="6"/>
        <v>0.76418291700314944</v>
      </c>
      <c r="F14" s="312">
        <f>分析係数表!C17</f>
        <v>0.24245613901755958</v>
      </c>
      <c r="G14" s="302">
        <f t="shared" si="7"/>
        <v>0.1852808395597598</v>
      </c>
      <c r="H14" s="302">
        <v>0.24908147019620619</v>
      </c>
      <c r="I14" s="302">
        <f t="shared" si="10"/>
        <v>0.24908147019620619</v>
      </c>
      <c r="J14" s="312">
        <f>分析係数表!G17</f>
        <v>0.24054742090319753</v>
      </c>
      <c r="K14" s="304">
        <f t="shared" si="11"/>
        <v>5.9915905250474064E-2</v>
      </c>
      <c r="L14" s="49"/>
      <c r="M14" s="50"/>
      <c r="N14" s="314">
        <f>分析係数表!I17</f>
        <v>2.8816966460243139E-3</v>
      </c>
      <c r="O14" s="306">
        <f t="shared" si="8"/>
        <v>7.8274946330706058E-2</v>
      </c>
      <c r="P14" s="312">
        <f>分析係数表!C17</f>
        <v>0.24245613901755958</v>
      </c>
      <c r="Q14" s="306">
        <f t="shared" si="4"/>
        <v>1.8978241269149682E-2</v>
      </c>
      <c r="R14" s="306">
        <v>4.6596152275044746E-2</v>
      </c>
      <c r="S14" s="307">
        <f t="shared" si="3"/>
        <v>0.29567762247125096</v>
      </c>
      <c r="T14" s="312">
        <f>分析係数表!F17</f>
        <v>0.42825667105631338</v>
      </c>
      <c r="U14" s="309">
        <f t="shared" si="2"/>
        <v>0.12662591430538334</v>
      </c>
      <c r="V14" s="316">
        <f>分析係数表!D17</f>
        <v>5.1560411778863557E-2</v>
      </c>
      <c r="W14" s="287">
        <f t="shared" si="9"/>
        <v>0</v>
      </c>
      <c r="X14" s="312">
        <f>分析係数表!E17</f>
        <v>4.9008807340167618E-2</v>
      </c>
      <c r="Y14" s="288">
        <f t="shared" si="5"/>
        <v>0</v>
      </c>
    </row>
    <row r="15" spans="1:25">
      <c r="A15" s="278">
        <v>11</v>
      </c>
      <c r="B15" s="268" t="s">
        <v>83</v>
      </c>
      <c r="C15" s="283"/>
      <c r="D15" s="294">
        <f>投入係数表!AL15</f>
        <v>6.7584200921288931E-4</v>
      </c>
      <c r="E15" s="302">
        <f t="shared" si="6"/>
        <v>6.7584200921288931E-2</v>
      </c>
      <c r="F15" s="312">
        <f>分析係数表!C18</f>
        <v>0.40831687749419565</v>
      </c>
      <c r="G15" s="302">
        <f t="shared" si="7"/>
        <v>2.7595769888121038E-2</v>
      </c>
      <c r="H15" s="302">
        <v>4.9686721320686286E-2</v>
      </c>
      <c r="I15" s="302">
        <f t="shared" si="10"/>
        <v>4.9686721320686286E-2</v>
      </c>
      <c r="J15" s="312">
        <f>分析係数表!G18</f>
        <v>0.21766947174074985</v>
      </c>
      <c r="K15" s="304">
        <f t="shared" si="11"/>
        <v>1.0815282382403637E-2</v>
      </c>
      <c r="L15" s="49"/>
      <c r="M15" s="50"/>
      <c r="N15" s="314">
        <f>分析係数表!I18</f>
        <v>4.4543159123807785E-4</v>
      </c>
      <c r="O15" s="306">
        <f t="shared" si="8"/>
        <v>1.2099168712384782E-2</v>
      </c>
      <c r="P15" s="312">
        <f>分析係数表!C18</f>
        <v>0.40831687749419565</v>
      </c>
      <c r="Q15" s="306">
        <f t="shared" si="4"/>
        <v>4.9402947889164222E-3</v>
      </c>
      <c r="R15" s="306">
        <v>1.5861430754670031E-2</v>
      </c>
      <c r="S15" s="307">
        <f t="shared" si="3"/>
        <v>6.5548152075356317E-2</v>
      </c>
      <c r="T15" s="312">
        <f>分析係数表!F18</f>
        <v>0.48997194925916815</v>
      </c>
      <c r="U15" s="309">
        <f t="shared" si="2"/>
        <v>3.211675584269872E-2</v>
      </c>
      <c r="V15" s="316">
        <f>分析係数表!D18</f>
        <v>3.8565313316438733E-2</v>
      </c>
      <c r="W15" s="287">
        <f t="shared" si="9"/>
        <v>0</v>
      </c>
      <c r="X15" s="312">
        <f>分析係数表!E18</f>
        <v>3.6576455199010559E-2</v>
      </c>
      <c r="Y15" s="288">
        <f t="shared" si="5"/>
        <v>0</v>
      </c>
    </row>
    <row r="16" spans="1:25">
      <c r="A16" s="278">
        <v>12</v>
      </c>
      <c r="B16" s="268" t="s">
        <v>84</v>
      </c>
      <c r="C16" s="283"/>
      <c r="D16" s="294">
        <f>投入係数表!AL16</f>
        <v>1.526094859512976E-4</v>
      </c>
      <c r="E16" s="302">
        <f t="shared" si="6"/>
        <v>1.526094859512976E-2</v>
      </c>
      <c r="F16" s="312">
        <f>分析係数表!C19</f>
        <v>0.72110086081153413</v>
      </c>
      <c r="G16" s="302">
        <f t="shared" si="7"/>
        <v>1.1004683168748641E-2</v>
      </c>
      <c r="H16" s="302">
        <v>0.18943143687034877</v>
      </c>
      <c r="I16" s="302">
        <f t="shared" si="10"/>
        <v>0.18943143687034877</v>
      </c>
      <c r="J16" s="312">
        <f>分析係数表!G19</f>
        <v>6.2445810408374151E-2</v>
      </c>
      <c r="K16" s="304">
        <f t="shared" si="11"/>
        <v>1.1829199592191697E-2</v>
      </c>
      <c r="L16" s="49"/>
      <c r="M16" s="50"/>
      <c r="N16" s="314">
        <f>分析係数表!I19</f>
        <v>-1.2604560155461526E-4</v>
      </c>
      <c r="O16" s="306">
        <f t="shared" si="8"/>
        <v>-3.423751320431604E-3</v>
      </c>
      <c r="P16" s="312">
        <f>分析係数表!C19</f>
        <v>0.72110086081153413</v>
      </c>
      <c r="Q16" s="306">
        <f t="shared" si="4"/>
        <v>-2.4688700243678564E-3</v>
      </c>
      <c r="R16" s="306">
        <v>1.9527127274445531E-2</v>
      </c>
      <c r="S16" s="307">
        <f t="shared" si="3"/>
        <v>0.2089585641447943</v>
      </c>
      <c r="T16" s="312">
        <f>分析係数表!F19</f>
        <v>0.21331101927013058</v>
      </c>
      <c r="U16" s="309">
        <f t="shared" si="2"/>
        <v>4.4573164302949032E-2</v>
      </c>
      <c r="V16" s="316">
        <f>分析係数表!D19</f>
        <v>1.2736199640345095E-2</v>
      </c>
      <c r="W16" s="287">
        <f t="shared" si="9"/>
        <v>0</v>
      </c>
      <c r="X16" s="312">
        <f>分析係数表!E19</f>
        <v>1.2523714081279422E-2</v>
      </c>
      <c r="Y16" s="288">
        <f t="shared" si="5"/>
        <v>0</v>
      </c>
    </row>
    <row r="17" spans="1:25">
      <c r="A17" s="278">
        <v>13</v>
      </c>
      <c r="B17" s="268" t="s">
        <v>85</v>
      </c>
      <c r="C17" s="283"/>
      <c r="D17" s="294">
        <f>投入係数表!AL17</f>
        <v>3.7016884241162959E-4</v>
      </c>
      <c r="E17" s="302">
        <f t="shared" si="6"/>
        <v>3.7016884241162958E-2</v>
      </c>
      <c r="F17" s="312">
        <f>分析係数表!C20</f>
        <v>4.9598906854145253E-2</v>
      </c>
      <c r="G17" s="302">
        <f t="shared" si="7"/>
        <v>1.8359969935081188E-3</v>
      </c>
      <c r="H17" s="302">
        <v>5.4572633500707401E-3</v>
      </c>
      <c r="I17" s="302">
        <f t="shared" si="10"/>
        <v>5.4572633500707401E-3</v>
      </c>
      <c r="J17" s="312">
        <f>分析係数表!G20</f>
        <v>0.11671945764775135</v>
      </c>
      <c r="K17" s="304">
        <f t="shared" si="11"/>
        <v>6.3696881846120746E-4</v>
      </c>
      <c r="L17" s="49"/>
      <c r="M17" s="50"/>
      <c r="N17" s="314">
        <f>分析係数表!I20</f>
        <v>7.0439320449493942E-4</v>
      </c>
      <c r="O17" s="306">
        <f t="shared" si="8"/>
        <v>1.9133290922076548E-2</v>
      </c>
      <c r="P17" s="312">
        <f>分析係数表!C20</f>
        <v>4.9598906854145253E-2</v>
      </c>
      <c r="Q17" s="306">
        <f t="shared" si="4"/>
        <v>9.4899031425733763E-4</v>
      </c>
      <c r="R17" s="306">
        <v>2.1734017125534565E-3</v>
      </c>
      <c r="S17" s="307">
        <f t="shared" si="3"/>
        <v>7.6306650626241966E-3</v>
      </c>
      <c r="T17" s="312">
        <f>分析係数表!F20</f>
        <v>0.2109583665362576</v>
      </c>
      <c r="U17" s="309">
        <f t="shared" si="2"/>
        <v>1.6097526371964903E-3</v>
      </c>
      <c r="V17" s="316">
        <f>分析係数表!D20</f>
        <v>3.0797631013066269E-2</v>
      </c>
      <c r="W17" s="287">
        <f t="shared" si="9"/>
        <v>0</v>
      </c>
      <c r="X17" s="312">
        <f>分析係数表!E20</f>
        <v>2.9972730221401771E-2</v>
      </c>
      <c r="Y17" s="288">
        <f t="shared" si="5"/>
        <v>0</v>
      </c>
    </row>
    <row r="18" spans="1:25">
      <c r="A18" s="278">
        <v>14</v>
      </c>
      <c r="B18" s="268" t="s">
        <v>86</v>
      </c>
      <c r="C18" s="283"/>
      <c r="D18" s="294">
        <f>投入係数表!AL18</f>
        <v>1.2540321152128948E-3</v>
      </c>
      <c r="E18" s="302">
        <f t="shared" si="6"/>
        <v>0.12540321152128947</v>
      </c>
      <c r="F18" s="312">
        <f>分析係数表!C21</f>
        <v>0.28411166756853934</v>
      </c>
      <c r="G18" s="302">
        <f t="shared" si="7"/>
        <v>3.5628515543763818E-2</v>
      </c>
      <c r="H18" s="302">
        <v>6.8263358070550548E-2</v>
      </c>
      <c r="I18" s="302">
        <f t="shared" si="10"/>
        <v>6.8263358070550548E-2</v>
      </c>
      <c r="J18" s="312">
        <f>分析係数表!G21</f>
        <v>0.29005387701730417</v>
      </c>
      <c r="K18" s="304">
        <f t="shared" si="11"/>
        <v>1.9800051666583666E-2</v>
      </c>
      <c r="L18" s="49"/>
      <c r="M18" s="50"/>
      <c r="N18" s="314">
        <f>分析係数表!I21</f>
        <v>2.3737267060065176E-3</v>
      </c>
      <c r="O18" s="306">
        <f t="shared" si="8"/>
        <v>6.4477061030266458E-2</v>
      </c>
      <c r="P18" s="312">
        <f>分析係数表!C21</f>
        <v>0.28411166756853934</v>
      </c>
      <c r="Q18" s="306">
        <f t="shared" si="4"/>
        <v>1.8318685329227487E-2</v>
      </c>
      <c r="R18" s="306">
        <v>3.5279756187726968E-2</v>
      </c>
      <c r="S18" s="307">
        <f t="shared" si="3"/>
        <v>0.10354311425827752</v>
      </c>
      <c r="T18" s="312">
        <f>分析係数表!F21</f>
        <v>0.45791147145628314</v>
      </c>
      <c r="U18" s="309">
        <f t="shared" si="2"/>
        <v>4.7413579809173906E-2</v>
      </c>
      <c r="V18" s="316">
        <f>分析係数表!D21</f>
        <v>5.9847590028896828E-2</v>
      </c>
      <c r="W18" s="287">
        <f t="shared" si="9"/>
        <v>0</v>
      </c>
      <c r="X18" s="312">
        <f>分析係数表!E21</f>
        <v>5.4782163530779596E-2</v>
      </c>
      <c r="Y18" s="288">
        <f t="shared" si="5"/>
        <v>0</v>
      </c>
    </row>
    <row r="19" spans="1:25">
      <c r="A19" s="278">
        <v>15</v>
      </c>
      <c r="B19" s="268" t="s">
        <v>70</v>
      </c>
      <c r="C19" s="283"/>
      <c r="D19" s="294">
        <f>投入係数表!AL19</f>
        <v>9.7452057457471462E-3</v>
      </c>
      <c r="E19" s="302">
        <f t="shared" si="6"/>
        <v>0.97452057457471464</v>
      </c>
      <c r="F19" s="312">
        <f>分析係数表!C22</f>
        <v>0.28280144764930404</v>
      </c>
      <c r="G19" s="302">
        <f t="shared" si="7"/>
        <v>0.27559582925376086</v>
      </c>
      <c r="H19" s="302">
        <v>0.33844037173234776</v>
      </c>
      <c r="I19" s="302">
        <f t="shared" si="10"/>
        <v>0.33844037173234776</v>
      </c>
      <c r="J19" s="312">
        <f>分析係数表!G22</f>
        <v>0.21325815420745545</v>
      </c>
      <c r="K19" s="304">
        <f t="shared" si="11"/>
        <v>7.217516898492557E-2</v>
      </c>
      <c r="L19" s="49"/>
      <c r="M19" s="50"/>
      <c r="N19" s="314">
        <f>分析係数表!I22</f>
        <v>5.2408897921031505E-5</v>
      </c>
      <c r="O19" s="306">
        <f t="shared" si="8"/>
        <v>1.4235723519614287E-3</v>
      </c>
      <c r="P19" s="312">
        <f>分析係数表!C22</f>
        <v>0.28280144764930404</v>
      </c>
      <c r="Q19" s="306">
        <f t="shared" si="4"/>
        <v>4.0258832196821658E-4</v>
      </c>
      <c r="R19" s="306">
        <v>6.068502336649682E-3</v>
      </c>
      <c r="S19" s="307">
        <f t="shared" si="3"/>
        <v>0.34450887406899744</v>
      </c>
      <c r="T19" s="312">
        <f>分析係数表!F22</f>
        <v>0.43073258580094059</v>
      </c>
      <c r="U19" s="309">
        <f t="shared" si="2"/>
        <v>0.14839119815910987</v>
      </c>
      <c r="V19" s="316">
        <f>分析係数表!D22</f>
        <v>2.2938556731137788E-2</v>
      </c>
      <c r="W19" s="287">
        <f t="shared" si="9"/>
        <v>0</v>
      </c>
      <c r="X19" s="312">
        <f>分析係数表!E22</f>
        <v>2.2183368519679003E-2</v>
      </c>
      <c r="Y19" s="288">
        <f t="shared" si="5"/>
        <v>0</v>
      </c>
    </row>
    <row r="20" spans="1:25">
      <c r="A20" s="278">
        <v>16</v>
      </c>
      <c r="B20" s="268" t="s">
        <v>71</v>
      </c>
      <c r="C20" s="283"/>
      <c r="D20" s="294">
        <f>投入係数表!AL20</f>
        <v>1.354091251388701E-2</v>
      </c>
      <c r="E20" s="302">
        <f t="shared" si="6"/>
        <v>1.3540912513887009</v>
      </c>
      <c r="F20" s="312">
        <f>分析係数表!C23</f>
        <v>0.31843177703160996</v>
      </c>
      <c r="G20" s="302">
        <f t="shared" si="7"/>
        <v>0.43118568344266051</v>
      </c>
      <c r="H20" s="302">
        <v>0.5216141822145719</v>
      </c>
      <c r="I20" s="302">
        <f t="shared" si="10"/>
        <v>0.5216141822145719</v>
      </c>
      <c r="J20" s="312">
        <f>分析係数表!G23</f>
        <v>0.24379890925547271</v>
      </c>
      <c r="K20" s="304">
        <f t="shared" si="11"/>
        <v>0.12716896867609803</v>
      </c>
      <c r="L20" s="49"/>
      <c r="M20" s="50"/>
      <c r="N20" s="314">
        <f>分析係数表!I23</f>
        <v>7.2227388731505603E-6</v>
      </c>
      <c r="O20" s="306">
        <f t="shared" si="8"/>
        <v>1.961898031274574E-4</v>
      </c>
      <c r="P20" s="312">
        <f>分析係数表!C23</f>
        <v>0.31843177703160996</v>
      </c>
      <c r="Q20" s="306">
        <f t="shared" si="4"/>
        <v>6.2473067645357966E-5</v>
      </c>
      <c r="R20" s="306">
        <v>5.9854991451915645E-3</v>
      </c>
      <c r="S20" s="307">
        <f t="shared" si="3"/>
        <v>0.52759968135976343</v>
      </c>
      <c r="T20" s="312">
        <f>分析係数表!F23</f>
        <v>0.43764444987651224</v>
      </c>
      <c r="U20" s="309">
        <f t="shared" si="2"/>
        <v>0.23090107230371681</v>
      </c>
      <c r="V20" s="316">
        <f>分析係数表!D23</f>
        <v>3.7770855561684982E-2</v>
      </c>
      <c r="W20" s="287">
        <f t="shared" si="9"/>
        <v>0</v>
      </c>
      <c r="X20" s="312">
        <f>分析係数表!E23</f>
        <v>3.6503495425501575E-2</v>
      </c>
      <c r="Y20" s="288">
        <f t="shared" si="5"/>
        <v>0</v>
      </c>
    </row>
    <row r="21" spans="1:25">
      <c r="A21" s="278">
        <v>17</v>
      </c>
      <c r="B21" s="268" t="s">
        <v>72</v>
      </c>
      <c r="C21" s="283"/>
      <c r="D21" s="294">
        <f>投入係数表!AL21</f>
        <v>4.2394551841351538E-3</v>
      </c>
      <c r="E21" s="302">
        <f t="shared" si="6"/>
        <v>0.42394551841351535</v>
      </c>
      <c r="F21" s="312">
        <f>分析係数表!C24</f>
        <v>6.5709335168878003E-2</v>
      </c>
      <c r="G21" s="302">
        <f t="shared" si="7"/>
        <v>2.785717816277742E-2</v>
      </c>
      <c r="H21" s="302">
        <v>3.2533576293626146E-2</v>
      </c>
      <c r="I21" s="302">
        <f t="shared" si="10"/>
        <v>3.2533576293626146E-2</v>
      </c>
      <c r="J21" s="312">
        <f>分析係数表!G24</f>
        <v>0.24633125110096343</v>
      </c>
      <c r="K21" s="304">
        <f t="shared" si="11"/>
        <v>8.0140365511975741E-3</v>
      </c>
      <c r="L21" s="49"/>
      <c r="M21" s="50"/>
      <c r="N21" s="314">
        <f>分析係数表!I24</f>
        <v>2.8080599423907303E-4</v>
      </c>
      <c r="O21" s="306">
        <f t="shared" si="8"/>
        <v>7.6274767362235884E-3</v>
      </c>
      <c r="P21" s="312">
        <f>分析係数表!C24</f>
        <v>6.5709335168878003E-2</v>
      </c>
      <c r="Q21" s="306">
        <f t="shared" si="4"/>
        <v>5.0119642535333543E-4</v>
      </c>
      <c r="R21" s="306">
        <v>2.2949904786535094E-3</v>
      </c>
      <c r="S21" s="307">
        <f t="shared" si="3"/>
        <v>3.4828566772279655E-2</v>
      </c>
      <c r="T21" s="312">
        <f>分析係数表!F24</f>
        <v>0.36721364788140759</v>
      </c>
      <c r="U21" s="309">
        <f t="shared" si="2"/>
        <v>1.2789525054929994E-2</v>
      </c>
      <c r="V21" s="316">
        <f>分析係数表!D24</f>
        <v>3.9309475738153632E-2</v>
      </c>
      <c r="W21" s="287">
        <f t="shared" si="9"/>
        <v>0</v>
      </c>
      <c r="X21" s="312">
        <f>分析係数表!E24</f>
        <v>3.8550657867992791E-2</v>
      </c>
      <c r="Y21" s="288">
        <f t="shared" si="5"/>
        <v>0</v>
      </c>
    </row>
    <row r="22" spans="1:25">
      <c r="A22" s="278">
        <v>18</v>
      </c>
      <c r="B22" s="268" t="s">
        <v>87</v>
      </c>
      <c r="C22" s="283"/>
      <c r="D22" s="294">
        <f>投入係数表!AL22</f>
        <v>1.3837501782714976E-2</v>
      </c>
      <c r="E22" s="302">
        <f t="shared" si="6"/>
        <v>1.3837501782714976</v>
      </c>
      <c r="F22" s="312">
        <f>分析係数表!C25</f>
        <v>0.13092441386923714</v>
      </c>
      <c r="G22" s="302">
        <f t="shared" si="7"/>
        <v>0.18116668103164824</v>
      </c>
      <c r="H22" s="302">
        <v>0.22127395426688951</v>
      </c>
      <c r="I22" s="302">
        <f t="shared" si="10"/>
        <v>0.22127395426688951</v>
      </c>
      <c r="J22" s="312">
        <f>分析係数表!G25</f>
        <v>0.2605848403511512</v>
      </c>
      <c r="K22" s="304">
        <f t="shared" si="11"/>
        <v>5.7660638046505334E-2</v>
      </c>
      <c r="L22" s="49"/>
      <c r="M22" s="50"/>
      <c r="N22" s="314">
        <f>分析係数表!I25</f>
        <v>9.8123550057191766E-5</v>
      </c>
      <c r="O22" s="306">
        <f t="shared" si="8"/>
        <v>2.6653102522437508E-3</v>
      </c>
      <c r="P22" s="312">
        <f>分析係数表!C25</f>
        <v>0.13092441386923714</v>
      </c>
      <c r="Q22" s="306">
        <f t="shared" si="4"/>
        <v>3.4895418255468166E-4</v>
      </c>
      <c r="R22" s="306">
        <v>8.942377928313856E-3</v>
      </c>
      <c r="S22" s="307">
        <f t="shared" si="3"/>
        <v>0.23021633219520335</v>
      </c>
      <c r="T22" s="312">
        <f>分析係数表!F25</f>
        <v>0.33318683873123567</v>
      </c>
      <c r="U22" s="309">
        <f t="shared" si="2"/>
        <v>7.6705051948419797E-2</v>
      </c>
      <c r="V22" s="316">
        <f>分析係数表!D25</f>
        <v>4.284059086963312E-2</v>
      </c>
      <c r="W22" s="287">
        <f t="shared" si="9"/>
        <v>0</v>
      </c>
      <c r="X22" s="312">
        <f>分析係数表!E25</f>
        <v>4.249917369780222E-2</v>
      </c>
      <c r="Y22" s="288">
        <f t="shared" si="5"/>
        <v>0</v>
      </c>
    </row>
    <row r="23" spans="1:25">
      <c r="A23" s="278">
        <v>19</v>
      </c>
      <c r="B23" s="268" t="s">
        <v>88</v>
      </c>
      <c r="C23" s="283"/>
      <c r="D23" s="294">
        <f>投入係数表!AL23</f>
        <v>6.0793987186253517E-3</v>
      </c>
      <c r="E23" s="302">
        <f t="shared" si="6"/>
        <v>0.60793987186253517</v>
      </c>
      <c r="F23" s="312">
        <f>分析係数表!C26</f>
        <v>0.15308736674872969</v>
      </c>
      <c r="G23" s="302">
        <f t="shared" si="7"/>
        <v>9.3067914124995654E-2</v>
      </c>
      <c r="H23" s="302">
        <v>0.11498529599993368</v>
      </c>
      <c r="I23" s="302">
        <f t="shared" si="10"/>
        <v>0.11498529599993368</v>
      </c>
      <c r="J23" s="312">
        <f>分析係数表!G26</f>
        <v>0.20415569699579933</v>
      </c>
      <c r="K23" s="304">
        <f t="shared" si="11"/>
        <v>2.3474903249134756E-2</v>
      </c>
      <c r="L23" s="49"/>
      <c r="M23" s="50"/>
      <c r="N23" s="314">
        <f>分析係数表!I26</f>
        <v>8.8175548492147558E-3</v>
      </c>
      <c r="O23" s="306">
        <f t="shared" si="8"/>
        <v>0.23950946868142986</v>
      </c>
      <c r="P23" s="312">
        <f>分析係数表!C26</f>
        <v>0.15308736674872969</v>
      </c>
      <c r="Q23" s="306">
        <f t="shared" si="4"/>
        <v>3.6665873871827438E-2</v>
      </c>
      <c r="R23" s="306">
        <v>4.0261346700386898E-2</v>
      </c>
      <c r="S23" s="307">
        <f t="shared" si="3"/>
        <v>0.15524664270032057</v>
      </c>
      <c r="T23" s="312">
        <f>分析係数表!F26</f>
        <v>0.33811565690794865</v>
      </c>
      <c r="U23" s="309">
        <f t="shared" si="2"/>
        <v>5.2491320579372482E-2</v>
      </c>
      <c r="V23" s="316">
        <f>分析係数表!D26</f>
        <v>3.3929737559631502E-2</v>
      </c>
      <c r="W23" s="287">
        <f t="shared" si="9"/>
        <v>0</v>
      </c>
      <c r="X23" s="312">
        <f>分析係数表!E26</f>
        <v>3.3531988342571602E-2</v>
      </c>
      <c r="Y23" s="288">
        <f t="shared" si="5"/>
        <v>0</v>
      </c>
    </row>
    <row r="24" spans="1:25">
      <c r="A24" s="278">
        <v>20</v>
      </c>
      <c r="B24" s="268" t="s">
        <v>89</v>
      </c>
      <c r="C24" s="283"/>
      <c r="D24" s="294">
        <f>投入係数表!AL24</f>
        <v>1.3457794847431391E-3</v>
      </c>
      <c r="E24" s="302">
        <f t="shared" si="6"/>
        <v>0.13457794847431392</v>
      </c>
      <c r="F24" s="312">
        <f>分析係数表!C27</f>
        <v>0.18884998044104273</v>
      </c>
      <c r="G24" s="302">
        <f t="shared" si="7"/>
        <v>2.5415042937169841E-2</v>
      </c>
      <c r="H24" s="302">
        <v>2.9417235390409906E-2</v>
      </c>
      <c r="I24" s="302">
        <f t="shared" si="10"/>
        <v>2.9417235390409906E-2</v>
      </c>
      <c r="J24" s="312">
        <f>分析係数表!G27</f>
        <v>0.16481626532719168</v>
      </c>
      <c r="K24" s="304">
        <f t="shared" si="11"/>
        <v>4.8484388732982523E-3</v>
      </c>
      <c r="L24" s="49"/>
      <c r="M24" s="50"/>
      <c r="N24" s="314">
        <f>分析係数表!I27</f>
        <v>2.2388024205688101E-2</v>
      </c>
      <c r="O24" s="306">
        <f t="shared" si="8"/>
        <v>0.60812139805502563</v>
      </c>
      <c r="P24" s="312">
        <f>分析係数表!C27</f>
        <v>0.18884998044104273</v>
      </c>
      <c r="Q24" s="306">
        <f t="shared" si="4"/>
        <v>0.11484371412847115</v>
      </c>
      <c r="R24" s="306">
        <v>0.11584740185305173</v>
      </c>
      <c r="S24" s="307">
        <f t="shared" si="3"/>
        <v>0.14526463724346164</v>
      </c>
      <c r="T24" s="312">
        <f>分析係数表!F27</f>
        <v>0.29536956526946395</v>
      </c>
      <c r="U24" s="309">
        <f t="shared" si="2"/>
        <v>4.2906752751627648E-2</v>
      </c>
      <c r="V24" s="316">
        <f>分析係数表!D27</f>
        <v>2.042747265118797E-2</v>
      </c>
      <c r="W24" s="287">
        <f t="shared" si="9"/>
        <v>0</v>
      </c>
      <c r="X24" s="312">
        <f>分析係数表!E27</f>
        <v>2.035082172191522E-2</v>
      </c>
      <c r="Y24" s="288">
        <f t="shared" si="5"/>
        <v>0</v>
      </c>
    </row>
    <row r="25" spans="1:25">
      <c r="A25" s="278">
        <v>21</v>
      </c>
      <c r="B25" s="268" t="s">
        <v>90</v>
      </c>
      <c r="C25" s="283"/>
      <c r="D25" s="294">
        <f>投入係数表!AL25</f>
        <v>1.8853630243566556E-2</v>
      </c>
      <c r="E25" s="302">
        <f t="shared" si="6"/>
        <v>1.8853630243566555</v>
      </c>
      <c r="F25" s="312">
        <f>分析係数表!C28</f>
        <v>0.2115566871254172</v>
      </c>
      <c r="G25" s="302">
        <f t="shared" si="7"/>
        <v>0.3988611554616513</v>
      </c>
      <c r="H25" s="302">
        <v>0.49200706490447832</v>
      </c>
      <c r="I25" s="302">
        <f t="shared" si="10"/>
        <v>0.49200706490447832</v>
      </c>
      <c r="J25" s="312">
        <f>分析係数表!G28</f>
        <v>0.18177207604774032</v>
      </c>
      <c r="K25" s="304">
        <f t="shared" si="11"/>
        <v>8.9433145617842338E-2</v>
      </c>
      <c r="L25" s="49"/>
      <c r="M25" s="50"/>
      <c r="N25" s="314">
        <f>分析係数表!I28</f>
        <v>7.2231792840574596E-3</v>
      </c>
      <c r="O25" s="306">
        <f t="shared" si="8"/>
        <v>0.19620176592033101</v>
      </c>
      <c r="P25" s="312">
        <f>分析係数表!C28</f>
        <v>0.2115566871254172</v>
      </c>
      <c r="Q25" s="306">
        <f t="shared" si="4"/>
        <v>4.1507795606261812E-2</v>
      </c>
      <c r="R25" s="306">
        <v>5.4186192672815062E-2</v>
      </c>
      <c r="S25" s="307">
        <f t="shared" si="3"/>
        <v>0.54619325757729342</v>
      </c>
      <c r="T25" s="312">
        <f>分析係数表!F28</f>
        <v>0.29628808224417325</v>
      </c>
      <c r="U25" s="309">
        <f t="shared" si="2"/>
        <v>0.16183055282227402</v>
      </c>
      <c r="V25" s="316">
        <f>分析係数表!D28</f>
        <v>3.0551159487848582E-2</v>
      </c>
      <c r="W25" s="287">
        <f t="shared" si="9"/>
        <v>0</v>
      </c>
      <c r="X25" s="312">
        <f>分析係数表!E28</f>
        <v>3.018459578819983E-2</v>
      </c>
      <c r="Y25" s="288">
        <f t="shared" si="5"/>
        <v>0</v>
      </c>
    </row>
    <row r="26" spans="1:25">
      <c r="A26" s="278">
        <v>22</v>
      </c>
      <c r="B26" s="268" t="s">
        <v>64</v>
      </c>
      <c r="C26" s="283"/>
      <c r="D26" s="294">
        <f>投入係数表!AL26</f>
        <v>5.329977135828801E-3</v>
      </c>
      <c r="E26" s="302">
        <f t="shared" si="6"/>
        <v>0.53299771358288006</v>
      </c>
      <c r="F26" s="312">
        <f>分析係数表!C29</f>
        <v>0.4024048564090591</v>
      </c>
      <c r="G26" s="302">
        <f t="shared" si="7"/>
        <v>0.21448086840067565</v>
      </c>
      <c r="H26" s="302">
        <v>0.29646669306422646</v>
      </c>
      <c r="I26" s="302">
        <f t="shared" si="10"/>
        <v>0.29646669306422646</v>
      </c>
      <c r="J26" s="312">
        <f>分析係数表!G29</f>
        <v>0.28848634430593861</v>
      </c>
      <c r="K26" s="304">
        <f t="shared" si="11"/>
        <v>8.5526592490569459E-2</v>
      </c>
      <c r="L26" s="49"/>
      <c r="M26" s="50"/>
      <c r="N26" s="314">
        <f>分析係数表!I29</f>
        <v>7.7130042947109994E-3</v>
      </c>
      <c r="O26" s="306">
        <f t="shared" si="8"/>
        <v>0.20950678415437723</v>
      </c>
      <c r="P26" s="312">
        <f>分析係数表!C29</f>
        <v>0.4024048564090591</v>
      </c>
      <c r="Q26" s="306">
        <f t="shared" si="4"/>
        <v>8.430654739436591E-2</v>
      </c>
      <c r="R26" s="306">
        <v>0.13695368749892153</v>
      </c>
      <c r="S26" s="307">
        <f t="shared" si="3"/>
        <v>0.43342038056314802</v>
      </c>
      <c r="T26" s="312">
        <f>分析係数表!F29</f>
        <v>0.40202182464221792</v>
      </c>
      <c r="U26" s="309">
        <f t="shared" si="2"/>
        <v>0.17424445223112126</v>
      </c>
      <c r="V26" s="316">
        <f>分析係数表!D29</f>
        <v>7.9194780809421356E-2</v>
      </c>
      <c r="W26" s="287">
        <f t="shared" si="9"/>
        <v>0</v>
      </c>
      <c r="X26" s="312">
        <f>分析係数表!E29</f>
        <v>6.5944675090492746E-2</v>
      </c>
      <c r="Y26" s="288">
        <f t="shared" si="5"/>
        <v>0</v>
      </c>
    </row>
    <row r="27" spans="1:25">
      <c r="A27" s="278">
        <v>23</v>
      </c>
      <c r="B27" s="268" t="s">
        <v>91</v>
      </c>
      <c r="C27" s="283"/>
      <c r="D27" s="294">
        <f>投入係数表!AL27</f>
        <v>1.7350245128986809E-3</v>
      </c>
      <c r="E27" s="302">
        <f t="shared" si="6"/>
        <v>0.1735024512898681</v>
      </c>
      <c r="F27" s="312">
        <f>分析係数表!C30</f>
        <v>1</v>
      </c>
      <c r="G27" s="302">
        <f t="shared" si="7"/>
        <v>0.1735024512898681</v>
      </c>
      <c r="H27" s="302">
        <v>0.28696732554950327</v>
      </c>
      <c r="I27" s="302">
        <f t="shared" si="10"/>
        <v>0.28696732554950327</v>
      </c>
      <c r="J27" s="312">
        <f>分析係数表!G30</f>
        <v>0.33838967095036887</v>
      </c>
      <c r="K27" s="304">
        <f t="shared" si="11"/>
        <v>9.7106778866203794E-2</v>
      </c>
      <c r="L27" s="49"/>
      <c r="M27" s="50"/>
      <c r="N27" s="314">
        <f>分析係数表!I30</f>
        <v>0</v>
      </c>
      <c r="O27" s="306">
        <f t="shared" si="8"/>
        <v>0</v>
      </c>
      <c r="P27" s="312">
        <f>分析係数表!C30</f>
        <v>1</v>
      </c>
      <c r="Q27" s="306">
        <f t="shared" si="4"/>
        <v>0</v>
      </c>
      <c r="R27" s="306">
        <v>0.18921655727892295</v>
      </c>
      <c r="S27" s="307">
        <f t="shared" si="3"/>
        <v>0.47618388282842622</v>
      </c>
      <c r="T27" s="312">
        <f>分析係数表!F30</f>
        <v>0.46362091424568164</v>
      </c>
      <c r="U27" s="309">
        <f t="shared" si="2"/>
        <v>0.22076880710597349</v>
      </c>
      <c r="V27" s="316">
        <f>分析係数表!D30</f>
        <v>7.3824536053885614E-2</v>
      </c>
      <c r="W27" s="287">
        <f t="shared" si="9"/>
        <v>0</v>
      </c>
      <c r="X27" s="312">
        <f>分析係数表!E30</f>
        <v>5.6949248710145881E-2</v>
      </c>
      <c r="Y27" s="288">
        <f t="shared" si="5"/>
        <v>0</v>
      </c>
    </row>
    <row r="28" spans="1:25">
      <c r="A28" s="278">
        <v>24</v>
      </c>
      <c r="B28" s="268" t="s">
        <v>92</v>
      </c>
      <c r="C28" s="283"/>
      <c r="D28" s="294">
        <f>投入係数表!AL28</f>
        <v>4.9975064700063312E-3</v>
      </c>
      <c r="E28" s="302">
        <f t="shared" si="6"/>
        <v>0.4997506470006331</v>
      </c>
      <c r="F28" s="312">
        <f>分析係数表!C31</f>
        <v>0.99932498158227889</v>
      </c>
      <c r="G28" s="302">
        <f t="shared" si="7"/>
        <v>0.49941330610963963</v>
      </c>
      <c r="H28" s="302">
        <v>0.78919665336798805</v>
      </c>
      <c r="I28" s="302">
        <f t="shared" si="10"/>
        <v>0.78919665336798805</v>
      </c>
      <c r="J28" s="312">
        <f>分析係数表!G31</f>
        <v>7.0262508387801376E-2</v>
      </c>
      <c r="K28" s="304">
        <f t="shared" si="11"/>
        <v>5.5450936476893038E-2</v>
      </c>
      <c r="L28" s="49"/>
      <c r="M28" s="50"/>
      <c r="N28" s="314">
        <f>分析係数表!I31</f>
        <v>3.314462019579964E-2</v>
      </c>
      <c r="O28" s="306">
        <f t="shared" si="8"/>
        <v>0.90030065120045355</v>
      </c>
      <c r="P28" s="312">
        <f>分析係数表!C31</f>
        <v>0.99932498158227889</v>
      </c>
      <c r="Q28" s="306">
        <f t="shared" si="4"/>
        <v>0.89969293167940689</v>
      </c>
      <c r="R28" s="306">
        <v>1.2455715434729722</v>
      </c>
      <c r="S28" s="307">
        <f t="shared" si="3"/>
        <v>2.0347681968409601</v>
      </c>
      <c r="T28" s="312">
        <f>分析係数表!F31</f>
        <v>0.39948542779773355</v>
      </c>
      <c r="U28" s="309">
        <f t="shared" si="2"/>
        <v>0.81286024358423381</v>
      </c>
      <c r="V28" s="316">
        <f>分析係数表!D31</f>
        <v>2.9145126840892164E-3</v>
      </c>
      <c r="W28" s="287">
        <f t="shared" si="9"/>
        <v>0</v>
      </c>
      <c r="X28" s="312">
        <f>分析係数表!E31</f>
        <v>2.9145126840892164E-3</v>
      </c>
      <c r="Y28" s="288">
        <f t="shared" si="5"/>
        <v>0</v>
      </c>
    </row>
    <row r="29" spans="1:25">
      <c r="A29" s="278">
        <v>25</v>
      </c>
      <c r="B29" s="268" t="s">
        <v>1</v>
      </c>
      <c r="C29" s="283"/>
      <c r="D29" s="294">
        <f>投入係数表!AL29</f>
        <v>8.3889797783347219E-4</v>
      </c>
      <c r="E29" s="302">
        <f t="shared" si="6"/>
        <v>8.3889797783347222E-2</v>
      </c>
      <c r="F29" s="312">
        <f>分析係数表!C32</f>
        <v>0.9998360837770528</v>
      </c>
      <c r="G29" s="302">
        <f t="shared" si="7"/>
        <v>8.3876046884550776E-2</v>
      </c>
      <c r="H29" s="302">
        <v>0.12547794992537048</v>
      </c>
      <c r="I29" s="302">
        <f t="shared" si="10"/>
        <v>0.12547794992537048</v>
      </c>
      <c r="J29" s="312">
        <f>分析係数表!G32</f>
        <v>0.11380414292785156</v>
      </c>
      <c r="K29" s="304">
        <f t="shared" si="11"/>
        <v>1.4279910547600663E-2</v>
      </c>
      <c r="L29" s="49"/>
      <c r="M29" s="50"/>
      <c r="N29" s="314">
        <f>分析係数表!I32</f>
        <v>7.2296973654795713E-3</v>
      </c>
      <c r="O29" s="306">
        <f t="shared" si="8"/>
        <v>0.19637881525486067</v>
      </c>
      <c r="P29" s="312">
        <f>分析係数表!C32</f>
        <v>0.9998360837770528</v>
      </c>
      <c r="Q29" s="306">
        <f t="shared" si="4"/>
        <v>0.19634662558119725</v>
      </c>
      <c r="R29" s="306">
        <v>0.26515261781086924</v>
      </c>
      <c r="S29" s="307">
        <f t="shared" si="3"/>
        <v>0.39063056773623972</v>
      </c>
      <c r="T29" s="312">
        <f>分析係数表!F32</f>
        <v>0.44272670787830282</v>
      </c>
      <c r="U29" s="309">
        <f t="shared" si="2"/>
        <v>0.17294258525049777</v>
      </c>
      <c r="V29" s="316">
        <f>分析係数表!D32</f>
        <v>2.1120085933633119E-2</v>
      </c>
      <c r="W29" s="287">
        <f t="shared" si="9"/>
        <v>0</v>
      </c>
      <c r="X29" s="312">
        <f>分析係数表!E32</f>
        <v>2.1120085933633119E-2</v>
      </c>
      <c r="Y29" s="288">
        <f t="shared" si="5"/>
        <v>0</v>
      </c>
    </row>
    <row r="30" spans="1:25">
      <c r="A30" s="278">
        <v>26</v>
      </c>
      <c r="B30" s="268" t="s">
        <v>2</v>
      </c>
      <c r="C30" s="283"/>
      <c r="D30" s="294">
        <f>投入係数表!AL30</f>
        <v>1.5478962146488755E-3</v>
      </c>
      <c r="E30" s="302">
        <f t="shared" si="6"/>
        <v>0.15478962146488756</v>
      </c>
      <c r="F30" s="312">
        <f>分析係数表!C33</f>
        <v>0.99108509199615646</v>
      </c>
      <c r="G30" s="302">
        <f t="shared" si="7"/>
        <v>0.15340968622957832</v>
      </c>
      <c r="H30" s="302">
        <v>0.23001701804199698</v>
      </c>
      <c r="I30" s="302">
        <f t="shared" si="10"/>
        <v>0.23001701804199698</v>
      </c>
      <c r="J30" s="312">
        <f>分析係数表!G33</f>
        <v>0.4529749017181946</v>
      </c>
      <c r="K30" s="304">
        <f t="shared" si="11"/>
        <v>0.10419193614108578</v>
      </c>
      <c r="L30" s="49"/>
      <c r="M30" s="50"/>
      <c r="N30" s="314">
        <f>分析係数表!I33</f>
        <v>7.7168799106917146E-4</v>
      </c>
      <c r="O30" s="306">
        <f t="shared" si="8"/>
        <v>2.0961205673166516E-2</v>
      </c>
      <c r="P30" s="312">
        <f>分析係数表!C33</f>
        <v>0.99108509199615646</v>
      </c>
      <c r="Q30" s="306">
        <f t="shared" si="4"/>
        <v>2.0774338452940595E-2</v>
      </c>
      <c r="R30" s="306">
        <v>0.12640142614319294</v>
      </c>
      <c r="S30" s="307">
        <f t="shared" si="3"/>
        <v>0.35641844418518992</v>
      </c>
      <c r="T30" s="312">
        <f>分析係数表!F33</f>
        <v>0.63278689994307047</v>
      </c>
      <c r="U30" s="309">
        <f t="shared" si="2"/>
        <v>0.22553692237847861</v>
      </c>
      <c r="V30" s="316">
        <f>分析係数表!D33</f>
        <v>8.7702783269007503E-2</v>
      </c>
      <c r="W30" s="287">
        <f t="shared" si="9"/>
        <v>0</v>
      </c>
      <c r="X30" s="312">
        <f>分析係数表!E33</f>
        <v>8.4336323251883824E-2</v>
      </c>
      <c r="Y30" s="288">
        <f t="shared" si="5"/>
        <v>0</v>
      </c>
    </row>
    <row r="31" spans="1:25">
      <c r="A31" s="278">
        <v>27</v>
      </c>
      <c r="B31" s="268" t="s">
        <v>65</v>
      </c>
      <c r="C31" s="283"/>
      <c r="D31" s="294">
        <f>投入係数表!AL31</f>
        <v>1.950222055885957E-2</v>
      </c>
      <c r="E31" s="302">
        <f t="shared" si="6"/>
        <v>1.9502220558859571</v>
      </c>
      <c r="F31" s="312">
        <f>分析係数表!C34</f>
        <v>0.24606089914510665</v>
      </c>
      <c r="G31" s="302">
        <f t="shared" si="7"/>
        <v>0.47987339260391704</v>
      </c>
      <c r="H31" s="302">
        <v>0.6125405126233443</v>
      </c>
      <c r="I31" s="302">
        <f t="shared" si="10"/>
        <v>0.6125405126233443</v>
      </c>
      <c r="J31" s="312">
        <f>分析係数表!G34</f>
        <v>0.43749758717185111</v>
      </c>
      <c r="K31" s="304">
        <f t="shared" si="11"/>
        <v>0.26798499631772194</v>
      </c>
      <c r="L31" s="49"/>
      <c r="M31" s="50"/>
      <c r="N31" s="314">
        <f>分析係数表!I34</f>
        <v>0.137069350800852</v>
      </c>
      <c r="O31" s="306">
        <f t="shared" si="8"/>
        <v>3.7231872037341733</v>
      </c>
      <c r="P31" s="312">
        <f>分析係数表!C34</f>
        <v>0.24606089914510665</v>
      </c>
      <c r="Q31" s="306">
        <f t="shared" si="4"/>
        <v>0.91613079103638606</v>
      </c>
      <c r="R31" s="306">
        <v>1.0191277415853277</v>
      </c>
      <c r="S31" s="307">
        <f t="shared" si="3"/>
        <v>1.631668254208672</v>
      </c>
      <c r="T31" s="312">
        <f>分析係数表!F34</f>
        <v>0.68044247766447119</v>
      </c>
      <c r="U31" s="309">
        <f t="shared" si="2"/>
        <v>1.1102563896202109</v>
      </c>
      <c r="V31" s="316">
        <f>分析係数表!D34</f>
        <v>0.15389009392691583</v>
      </c>
      <c r="W31" s="287">
        <f t="shared" si="9"/>
        <v>0</v>
      </c>
      <c r="X31" s="312">
        <f>分析係数表!E34</f>
        <v>0.1433320704064108</v>
      </c>
      <c r="Y31" s="288">
        <f t="shared" si="5"/>
        <v>0</v>
      </c>
    </row>
    <row r="32" spans="1:25">
      <c r="A32" s="278">
        <v>28</v>
      </c>
      <c r="B32" s="268" t="s">
        <v>66</v>
      </c>
      <c r="C32" s="283"/>
      <c r="D32" s="294">
        <f>投入係数表!AL32</f>
        <v>1.1878104989875996E-2</v>
      </c>
      <c r="E32" s="302">
        <f t="shared" si="6"/>
        <v>1.1878104989875995</v>
      </c>
      <c r="F32" s="312">
        <f>分析係数表!C35</f>
        <v>0.75377646979277246</v>
      </c>
      <c r="G32" s="302">
        <f t="shared" si="7"/>
        <v>0.89534360470966423</v>
      </c>
      <c r="H32" s="302">
        <v>1.2708343774812412</v>
      </c>
      <c r="I32" s="302">
        <f t="shared" si="10"/>
        <v>1.2708343774812412</v>
      </c>
      <c r="J32" s="312">
        <f>分析係数表!G35</f>
        <v>0.30282397072447498</v>
      </c>
      <c r="K32" s="304">
        <f t="shared" si="11"/>
        <v>0.38483911232203577</v>
      </c>
      <c r="L32" s="49"/>
      <c r="M32" s="50"/>
      <c r="N32" s="314">
        <f>分析係数表!I35</f>
        <v>5.7629969222324183E-2</v>
      </c>
      <c r="O32" s="306">
        <f t="shared" si="8"/>
        <v>1.5653912614782584</v>
      </c>
      <c r="P32" s="312">
        <f>分析係数表!C35</f>
        <v>0.75377646979277246</v>
      </c>
      <c r="Q32" s="306">
        <f t="shared" si="4"/>
        <v>1.1799550989215364</v>
      </c>
      <c r="R32" s="306">
        <v>1.8301093082656883</v>
      </c>
      <c r="S32" s="307">
        <f t="shared" si="3"/>
        <v>3.1009436857469295</v>
      </c>
      <c r="T32" s="312">
        <f>分析係数表!F35</f>
        <v>0.60548890850388704</v>
      </c>
      <c r="U32" s="309">
        <f t="shared" si="2"/>
        <v>1.8775870076149288</v>
      </c>
      <c r="V32" s="316">
        <f>分析係数表!D35</f>
        <v>4.0363234612300396E-2</v>
      </c>
      <c r="W32" s="287">
        <f t="shared" si="9"/>
        <v>0</v>
      </c>
      <c r="X32" s="312">
        <f>分析係数表!E35</f>
        <v>3.9154079363329694E-2</v>
      </c>
      <c r="Y32" s="288">
        <f t="shared" si="5"/>
        <v>0</v>
      </c>
    </row>
    <row r="33" spans="1:25">
      <c r="A33" s="278">
        <v>29</v>
      </c>
      <c r="B33" s="268" t="s">
        <v>93</v>
      </c>
      <c r="C33" s="283"/>
      <c r="D33" s="294">
        <f>投入係数表!AL33</f>
        <v>1.1011046928325319E-2</v>
      </c>
      <c r="E33" s="302">
        <f t="shared" si="6"/>
        <v>1.1011046928325319</v>
      </c>
      <c r="F33" s="312">
        <f>分析係数表!C36</f>
        <v>0.99118010215945485</v>
      </c>
      <c r="G33" s="302">
        <f t="shared" si="7"/>
        <v>1.0913930619300041</v>
      </c>
      <c r="H33" s="302">
        <v>1.4656457138805112</v>
      </c>
      <c r="I33" s="302">
        <f t="shared" si="10"/>
        <v>1.4656457138805112</v>
      </c>
      <c r="J33" s="312">
        <f>分析係数表!G36</f>
        <v>5.8650173764370726E-2</v>
      </c>
      <c r="K33" s="304">
        <f t="shared" si="11"/>
        <v>8.5960375796097166E-2</v>
      </c>
      <c r="L33" s="49"/>
      <c r="M33" s="50"/>
      <c r="N33" s="314">
        <f>分析係数表!I36</f>
        <v>0.2375179181177472</v>
      </c>
      <c r="O33" s="306">
        <f t="shared" si="8"/>
        <v>6.4516514321163667</v>
      </c>
      <c r="P33" s="312">
        <f>分析係数表!C36</f>
        <v>0.99118010215945485</v>
      </c>
      <c r="Q33" s="306">
        <f t="shared" si="4"/>
        <v>6.3947485255822931</v>
      </c>
      <c r="R33" s="306">
        <v>6.9915383365961796</v>
      </c>
      <c r="S33" s="307">
        <f t="shared" si="3"/>
        <v>8.4571840504766911</v>
      </c>
      <c r="T33" s="312">
        <f>分析係数表!F36</f>
        <v>0.81306518983088305</v>
      </c>
      <c r="U33" s="309">
        <f t="shared" si="2"/>
        <v>6.8762419554355469</v>
      </c>
      <c r="V33" s="316">
        <f>分析係数表!D36</f>
        <v>1.5774342104513773E-2</v>
      </c>
      <c r="W33" s="287">
        <f t="shared" si="9"/>
        <v>0</v>
      </c>
      <c r="X33" s="312">
        <f>分析係数表!E36</f>
        <v>1.3229670821596217E-2</v>
      </c>
      <c r="Y33" s="288">
        <f t="shared" si="5"/>
        <v>0</v>
      </c>
    </row>
    <row r="34" spans="1:25">
      <c r="A34" s="278">
        <v>30</v>
      </c>
      <c r="B34" s="268" t="s">
        <v>94</v>
      </c>
      <c r="C34" s="283"/>
      <c r="D34" s="294">
        <f>投入係数表!AL34</f>
        <v>9.726129560003233E-3</v>
      </c>
      <c r="E34" s="302">
        <f t="shared" si="6"/>
        <v>0.97261295600032327</v>
      </c>
      <c r="F34" s="312">
        <f>分析係数表!C37</f>
        <v>0.58105140483022077</v>
      </c>
      <c r="G34" s="302">
        <f t="shared" si="7"/>
        <v>0.56513812444006151</v>
      </c>
      <c r="H34" s="302">
        <v>0.83671568470595414</v>
      </c>
      <c r="I34" s="302">
        <f t="shared" si="10"/>
        <v>0.83671568470595414</v>
      </c>
      <c r="J34" s="312">
        <f>分析係数表!G37</f>
        <v>0.40235165952905672</v>
      </c>
      <c r="K34" s="304">
        <f t="shared" si="11"/>
        <v>0.33665394429543161</v>
      </c>
      <c r="L34" s="49"/>
      <c r="M34" s="50"/>
      <c r="N34" s="314">
        <f>分析係数表!I37</f>
        <v>4.2719417558337268E-2</v>
      </c>
      <c r="O34" s="306">
        <f t="shared" si="8"/>
        <v>1.1603789459487952</v>
      </c>
      <c r="P34" s="312">
        <f>分析係数表!C37</f>
        <v>0.58105140483022077</v>
      </c>
      <c r="Q34" s="306">
        <f t="shared" si="4"/>
        <v>0.67423981667895827</v>
      </c>
      <c r="R34" s="306">
        <v>0.91046537116640724</v>
      </c>
      <c r="S34" s="307">
        <f t="shared" si="3"/>
        <v>1.7471810558723613</v>
      </c>
      <c r="T34" s="312">
        <f>分析係数表!F37</f>
        <v>0.63403708963374472</v>
      </c>
      <c r="U34" s="309">
        <f t="shared" si="2"/>
        <v>1.1077775917285251</v>
      </c>
      <c r="V34" s="316">
        <f>分析係数表!D37</f>
        <v>7.9200513574427991E-2</v>
      </c>
      <c r="W34" s="287">
        <f t="shared" si="9"/>
        <v>0</v>
      </c>
      <c r="X34" s="312">
        <f>分析係数表!E37</f>
        <v>7.3600662533244779E-2</v>
      </c>
      <c r="Y34" s="288">
        <f t="shared" si="5"/>
        <v>0</v>
      </c>
    </row>
    <row r="35" spans="1:25">
      <c r="A35" s="278">
        <v>31</v>
      </c>
      <c r="B35" s="268" t="s">
        <v>95</v>
      </c>
      <c r="C35" s="283"/>
      <c r="D35" s="294">
        <f>投入係数表!AL35</f>
        <v>3.7393866007054556E-2</v>
      </c>
      <c r="E35" s="302">
        <f t="shared" si="6"/>
        <v>3.7393866007054557</v>
      </c>
      <c r="F35" s="312">
        <f>分析係数表!C38</f>
        <v>0.47456671407271833</v>
      </c>
      <c r="G35" s="302">
        <f t="shared" si="7"/>
        <v>1.7745884117443402</v>
      </c>
      <c r="H35" s="302">
        <v>2.3170174565456496</v>
      </c>
      <c r="I35" s="302">
        <f t="shared" si="10"/>
        <v>2.3170174565456496</v>
      </c>
      <c r="J35" s="312">
        <f>分析係数表!G38</f>
        <v>0.18003386475673192</v>
      </c>
      <c r="K35" s="304">
        <f t="shared" si="11"/>
        <v>0.41714160741072642</v>
      </c>
      <c r="L35" s="49"/>
      <c r="M35" s="50"/>
      <c r="N35" s="314">
        <f>分析係数表!I38</f>
        <v>5.150358926080905E-2</v>
      </c>
      <c r="O35" s="306">
        <f t="shared" si="8"/>
        <v>1.3989816349304043</v>
      </c>
      <c r="P35" s="312">
        <f>分析係数表!C38</f>
        <v>0.47456671407271833</v>
      </c>
      <c r="Q35" s="306">
        <f t="shared" si="4"/>
        <v>0.66391011753700124</v>
      </c>
      <c r="R35" s="306">
        <v>0.92763820727904267</v>
      </c>
      <c r="S35" s="307">
        <f t="shared" si="3"/>
        <v>3.2446556638246924</v>
      </c>
      <c r="T35" s="312">
        <f>分析係数表!F38</f>
        <v>0.4997199825516766</v>
      </c>
      <c r="U35" s="309">
        <f t="shared" si="2"/>
        <v>1.6214192717126739</v>
      </c>
      <c r="V35" s="316">
        <f>分析係数表!D38</f>
        <v>3.5590827435143364E-2</v>
      </c>
      <c r="W35" s="287">
        <f t="shared" si="9"/>
        <v>0</v>
      </c>
      <c r="X35" s="312">
        <f>分析係数表!E38</f>
        <v>3.1059891839156476E-2</v>
      </c>
      <c r="Y35" s="288">
        <f t="shared" si="5"/>
        <v>0</v>
      </c>
    </row>
    <row r="36" spans="1:25">
      <c r="A36" s="278">
        <v>32</v>
      </c>
      <c r="B36" s="268" t="s">
        <v>67</v>
      </c>
      <c r="C36" s="283"/>
      <c r="D36" s="294">
        <f>投入係数表!AL36</f>
        <v>0</v>
      </c>
      <c r="E36" s="302">
        <f t="shared" si="6"/>
        <v>0</v>
      </c>
      <c r="F36" s="312">
        <f>分析係数表!C39</f>
        <v>1</v>
      </c>
      <c r="G36" s="302">
        <f t="shared" si="7"/>
        <v>0</v>
      </c>
      <c r="H36" s="302">
        <v>2.8921011958762712E-2</v>
      </c>
      <c r="I36" s="302">
        <f t="shared" si="10"/>
        <v>2.8921011958762712E-2</v>
      </c>
      <c r="J36" s="312">
        <f>分析係数表!G39</f>
        <v>0.33345520667958617</v>
      </c>
      <c r="K36" s="304">
        <f t="shared" si="11"/>
        <v>9.643862020092004E-3</v>
      </c>
      <c r="L36" s="49"/>
      <c r="M36" s="50"/>
      <c r="N36" s="314">
        <f>分析係数表!I39</f>
        <v>5.0851604954235139E-3</v>
      </c>
      <c r="O36" s="306">
        <f t="shared" si="8"/>
        <v>0.13812719163602891</v>
      </c>
      <c r="P36" s="312">
        <f>分析係数表!C39</f>
        <v>1</v>
      </c>
      <c r="Q36" s="306">
        <f t="shared" si="4"/>
        <v>0.13812719163602891</v>
      </c>
      <c r="R36" s="306">
        <v>0.14438220958154452</v>
      </c>
      <c r="S36" s="307">
        <f t="shared" si="3"/>
        <v>0.17330322154030722</v>
      </c>
      <c r="T36" s="312">
        <f>分析係数表!F39</f>
        <v>0.70859596344355691</v>
      </c>
      <c r="U36" s="309">
        <f t="shared" si="2"/>
        <v>0.12280196323522619</v>
      </c>
      <c r="V36" s="316">
        <f>分析係数表!D39</f>
        <v>4.8027598057070089E-2</v>
      </c>
      <c r="W36" s="287">
        <f t="shared" si="9"/>
        <v>0</v>
      </c>
      <c r="X36" s="312">
        <f>分析係数表!E39</f>
        <v>4.8027598057070089E-2</v>
      </c>
      <c r="Y36" s="288">
        <f t="shared" si="5"/>
        <v>0</v>
      </c>
    </row>
    <row r="37" spans="1:25">
      <c r="A37" s="278">
        <v>33</v>
      </c>
      <c r="B37" s="268" t="s">
        <v>96</v>
      </c>
      <c r="C37" s="283"/>
      <c r="D37" s="294">
        <f>投入係数表!AL37</f>
        <v>1.0823464435176849E-3</v>
      </c>
      <c r="E37" s="302">
        <f t="shared" si="6"/>
        <v>0.10823464435176849</v>
      </c>
      <c r="F37" s="312">
        <f>分析係数表!C40</f>
        <v>0.78927678494152065</v>
      </c>
      <c r="G37" s="302">
        <f t="shared" si="7"/>
        <v>8.5427092113252751E-2</v>
      </c>
      <c r="H37" s="302">
        <v>0.12126820268083995</v>
      </c>
      <c r="I37" s="302">
        <f t="shared" si="10"/>
        <v>0.12126820268083995</v>
      </c>
      <c r="J37" s="312">
        <f>分析係数表!G40</f>
        <v>0.52314226927728547</v>
      </c>
      <c r="K37" s="304">
        <f t="shared" si="11"/>
        <v>6.3440522741632407E-2</v>
      </c>
      <c r="L37" s="49"/>
      <c r="M37" s="50"/>
      <c r="N37" s="314">
        <f>分析係数表!I40</f>
        <v>3.428475595158087E-2</v>
      </c>
      <c r="O37" s="306">
        <f t="shared" si="8"/>
        <v>0.93126992939169517</v>
      </c>
      <c r="P37" s="312">
        <f>分析係数表!C40</f>
        <v>0.78927678494152065</v>
      </c>
      <c r="Q37" s="306">
        <f t="shared" si="4"/>
        <v>0.73502973578299413</v>
      </c>
      <c r="R37" s="306">
        <v>0.75025304119342129</v>
      </c>
      <c r="S37" s="307">
        <f t="shared" si="3"/>
        <v>0.87152124387426122</v>
      </c>
      <c r="T37" s="312">
        <f>分析係数表!F40</f>
        <v>0.70623799726049996</v>
      </c>
      <c r="U37" s="309">
        <f t="shared" si="2"/>
        <v>0.61550141784373802</v>
      </c>
      <c r="V37" s="316">
        <f>分析係数表!D40</f>
        <v>9.0697433955161888E-2</v>
      </c>
      <c r="W37" s="287">
        <f t="shared" si="9"/>
        <v>0</v>
      </c>
      <c r="X37" s="312">
        <f>分析係数表!E40</f>
        <v>9.0562666353757981E-2</v>
      </c>
      <c r="Y37" s="288">
        <f t="shared" si="5"/>
        <v>0</v>
      </c>
    </row>
    <row r="38" spans="1:25">
      <c r="A38" s="278">
        <v>34</v>
      </c>
      <c r="B38" s="268" t="s">
        <v>97</v>
      </c>
      <c r="C38" s="283"/>
      <c r="D38" s="294">
        <f>投入係数表!AL38</f>
        <v>2.225555003456423E-5</v>
      </c>
      <c r="E38" s="302">
        <f t="shared" si="6"/>
        <v>2.2255550034564232E-3</v>
      </c>
      <c r="F38" s="312">
        <f>分析係数表!C41</f>
        <v>0.99594790611943085</v>
      </c>
      <c r="G38" s="302">
        <f t="shared" si="7"/>
        <v>2.2165368456460474E-3</v>
      </c>
      <c r="H38" s="302">
        <v>4.8191285682844991E-3</v>
      </c>
      <c r="I38" s="302">
        <f t="shared" si="10"/>
        <v>4.8191285682844991E-3</v>
      </c>
      <c r="J38" s="312">
        <f>分析係数表!G41</f>
        <v>0.50896339569449323</v>
      </c>
      <c r="K38" s="304">
        <f t="shared" si="11"/>
        <v>2.4527600404024201E-3</v>
      </c>
      <c r="L38" s="49"/>
      <c r="M38" s="50"/>
      <c r="N38" s="314">
        <f>分析係数表!I41</f>
        <v>5.504775199299148E-2</v>
      </c>
      <c r="O38" s="306">
        <f t="shared" si="8"/>
        <v>1.4952510143016178</v>
      </c>
      <c r="P38" s="312">
        <f>分析係数表!C41</f>
        <v>0.99594790611943085</v>
      </c>
      <c r="Q38" s="306">
        <f t="shared" si="4"/>
        <v>1.4891921168166513</v>
      </c>
      <c r="R38" s="306">
        <v>1.5135706520975785</v>
      </c>
      <c r="S38" s="307">
        <f t="shared" si="3"/>
        <v>1.5183897806658631</v>
      </c>
      <c r="T38" s="312">
        <f>分析係数表!F41</f>
        <v>0.58132099287543681</v>
      </c>
      <c r="U38" s="309">
        <f t="shared" si="2"/>
        <v>0.88267185486859623</v>
      </c>
      <c r="V38" s="316">
        <f>分析係数表!D41</f>
        <v>0.12149342216939719</v>
      </c>
      <c r="W38" s="287">
        <f t="shared" si="9"/>
        <v>0</v>
      </c>
      <c r="X38" s="312">
        <f>分析係数表!E41</f>
        <v>0.11755967401821014</v>
      </c>
      <c r="Y38" s="288">
        <f t="shared" si="5"/>
        <v>0</v>
      </c>
    </row>
    <row r="39" spans="1:25">
      <c r="A39" s="278">
        <v>35</v>
      </c>
      <c r="B39" s="268" t="s">
        <v>3</v>
      </c>
      <c r="C39" s="283"/>
      <c r="D39" s="294">
        <f>投入係数表!AL39</f>
        <v>1.8058789170903547E-3</v>
      </c>
      <c r="E39" s="302">
        <f t="shared" si="6"/>
        <v>0.18058789170903547</v>
      </c>
      <c r="F39" s="312">
        <f>分析係数表!C42</f>
        <v>0.9655414908579466</v>
      </c>
      <c r="G39" s="302">
        <f>E39*F39</f>
        <v>0.17436510219163553</v>
      </c>
      <c r="H39" s="302">
        <v>0.21195649452147358</v>
      </c>
      <c r="I39" s="302">
        <f>C39+H39</f>
        <v>0.21195649452147358</v>
      </c>
      <c r="J39" s="312">
        <f>分析係数表!G42</f>
        <v>0.53299358903562055</v>
      </c>
      <c r="K39" s="304">
        <f>I39*J39</f>
        <v>0.11297145273440905</v>
      </c>
      <c r="L39" s="49"/>
      <c r="M39" s="50"/>
      <c r="N39" s="314">
        <f>分析係数表!I42</f>
        <v>1.3420289237220641E-2</v>
      </c>
      <c r="O39" s="306">
        <f t="shared" si="8"/>
        <v>0.3645326170036895</v>
      </c>
      <c r="P39" s="312">
        <f>分析係数表!C42</f>
        <v>0.9655414908579466</v>
      </c>
      <c r="Q39" s="306">
        <f>O39*P39</f>
        <v>0.35197136648809119</v>
      </c>
      <c r="R39" s="306">
        <v>0.37824716435063199</v>
      </c>
      <c r="S39" s="307">
        <f>I39+R39</f>
        <v>0.59020365887210557</v>
      </c>
      <c r="T39" s="312">
        <f>分析係数表!F42</f>
        <v>0.58706867988829459</v>
      </c>
      <c r="U39" s="309">
        <f>S39*T39</f>
        <v>0.34649008287928834</v>
      </c>
      <c r="V39" s="316">
        <f>分析係数表!D42</f>
        <v>0.12536880137580664</v>
      </c>
      <c r="W39" s="287">
        <f>ROUND(S39*V39,0)</f>
        <v>0</v>
      </c>
      <c r="X39" s="312">
        <f>分析係数表!E42</f>
        <v>0.11770088827882173</v>
      </c>
      <c r="Y39" s="288">
        <f>ROUND(S39*X39,0)</f>
        <v>0</v>
      </c>
    </row>
    <row r="40" spans="1:25">
      <c r="A40" s="278">
        <v>36</v>
      </c>
      <c r="B40" s="268" t="s">
        <v>98</v>
      </c>
      <c r="C40" s="282">
        <f>'データ入力（最終需要額等）'!C41</f>
        <v>100</v>
      </c>
      <c r="D40" s="294">
        <f>投入係数表!AL40</f>
        <v>0.16508803659720817</v>
      </c>
      <c r="E40" s="302">
        <f t="shared" si="6"/>
        <v>16.508803659720815</v>
      </c>
      <c r="F40" s="312">
        <f>分析係数表!C43</f>
        <v>0.68354347123018677</v>
      </c>
      <c r="G40" s="302">
        <f>E40*F40</f>
        <v>11.284484959423176</v>
      </c>
      <c r="H40" s="302">
        <v>13.475498421765989</v>
      </c>
      <c r="I40" s="302">
        <f>C40+H40</f>
        <v>113.47549842176599</v>
      </c>
      <c r="J40" s="312">
        <f>分析係数表!G43</f>
        <v>0.37257380440005849</v>
      </c>
      <c r="K40" s="304">
        <f>I40*J40</f>
        <v>42.27799815319019</v>
      </c>
      <c r="L40" s="49"/>
      <c r="M40" s="50"/>
      <c r="N40" s="314">
        <f>分析係数表!I43</f>
        <v>1.4147055315786071E-2</v>
      </c>
      <c r="O40" s="306">
        <f t="shared" si="8"/>
        <v>0.38427361780374619</v>
      </c>
      <c r="P40" s="312">
        <f>分析係数表!C43</f>
        <v>0.68354347123018677</v>
      </c>
      <c r="Q40" s="306">
        <f>O40*P40</f>
        <v>0.26266772261575477</v>
      </c>
      <c r="R40" s="306">
        <v>1.2422709412836728</v>
      </c>
      <c r="S40" s="307">
        <f>I40+R40</f>
        <v>114.71776936304967</v>
      </c>
      <c r="T40" s="312">
        <f>分析係数表!F43</f>
        <v>0.62240825035949521</v>
      </c>
      <c r="U40" s="309">
        <f>S40*T40</f>
        <v>71.401286114399852</v>
      </c>
      <c r="V40" s="316">
        <f>分析係数表!D43</f>
        <v>0.13048156468325811</v>
      </c>
      <c r="W40" s="287">
        <f>ROUND(S40*V40,0)</f>
        <v>15</v>
      </c>
      <c r="X40" s="312">
        <f>分析係数表!E43</f>
        <v>0.11291103502841897</v>
      </c>
      <c r="Y40" s="288">
        <f>ROUND(S40*X40,0)</f>
        <v>13</v>
      </c>
    </row>
    <row r="41" spans="1:25">
      <c r="A41" s="278">
        <v>37</v>
      </c>
      <c r="B41" s="268" t="s">
        <v>99</v>
      </c>
      <c r="C41" s="283"/>
      <c r="D41" s="294">
        <f>投入係数表!AL41</f>
        <v>1.6482732872537468E-3</v>
      </c>
      <c r="E41" s="302">
        <f t="shared" si="6"/>
        <v>0.16482732872537467</v>
      </c>
      <c r="F41" s="312">
        <f>分析係数表!C44</f>
        <v>0.55987382763194615</v>
      </c>
      <c r="G41" s="302">
        <f>E41*F41</f>
        <v>9.2282507431824548E-2</v>
      </c>
      <c r="H41" s="302">
        <v>0.11649602365486067</v>
      </c>
      <c r="I41" s="302">
        <f>C41+H41</f>
        <v>0.11649602365486067</v>
      </c>
      <c r="J41" s="312">
        <f>分析係数表!G44</f>
        <v>0.32381925449611038</v>
      </c>
      <c r="K41" s="304">
        <f>I41*J41</f>
        <v>3.7723655531678224E-2</v>
      </c>
      <c r="L41" s="49"/>
      <c r="M41" s="50"/>
      <c r="N41" s="314">
        <f>分析係数表!I44</f>
        <v>0.11509284654657072</v>
      </c>
      <c r="O41" s="306">
        <f t="shared" si="8"/>
        <v>3.1262438393402632</v>
      </c>
      <c r="P41" s="312">
        <f>分析係数表!C44</f>
        <v>0.55987382763194615</v>
      </c>
      <c r="Q41" s="306">
        <f>O41*P41</f>
        <v>1.750302104442224</v>
      </c>
      <c r="R41" s="306">
        <v>1.7973690645971463</v>
      </c>
      <c r="S41" s="307">
        <f>I41+R41</f>
        <v>1.913865088252007</v>
      </c>
      <c r="T41" s="312">
        <f>分析係数表!F44</f>
        <v>0.5344179716450459</v>
      </c>
      <c r="U41" s="309">
        <f>S41*T41</f>
        <v>1.0228038984659042</v>
      </c>
      <c r="V41" s="316">
        <f>分析係数表!D44</f>
        <v>0.19836337849438287</v>
      </c>
      <c r="W41" s="287">
        <f>ROUND(S41*V41,0)</f>
        <v>0</v>
      </c>
      <c r="X41" s="312">
        <f>分析係数表!E44</f>
        <v>0.16230318686650563</v>
      </c>
      <c r="Y41" s="288">
        <f>ROUND(S41*X41,0)</f>
        <v>0</v>
      </c>
    </row>
    <row r="42" spans="1:25">
      <c r="A42" s="278">
        <v>38</v>
      </c>
      <c r="B42" s="268" t="s">
        <v>4</v>
      </c>
      <c r="C42" s="283"/>
      <c r="D42" s="294">
        <f>投入係数表!AL42</f>
        <v>1.5478962146488755E-3</v>
      </c>
      <c r="E42" s="302">
        <f t="shared" si="6"/>
        <v>0.15478962146488756</v>
      </c>
      <c r="F42" s="312">
        <f>分析係数表!C45</f>
        <v>1</v>
      </c>
      <c r="G42" s="302">
        <f>E42*F42</f>
        <v>0.15478962146488756</v>
      </c>
      <c r="H42" s="302">
        <v>0.19363353064791611</v>
      </c>
      <c r="I42" s="302">
        <f>C42+H42</f>
        <v>0.19363353064791611</v>
      </c>
      <c r="J42" s="312">
        <f>分析係数表!G45</f>
        <v>0</v>
      </c>
      <c r="K42" s="304">
        <f>I42*J42</f>
        <v>0</v>
      </c>
      <c r="L42" s="49"/>
      <c r="M42" s="50"/>
      <c r="N42" s="314">
        <f>分析係数表!I45</f>
        <v>0</v>
      </c>
      <c r="O42" s="306">
        <f t="shared" si="8"/>
        <v>0</v>
      </c>
      <c r="P42" s="312">
        <f>分析係数表!C45</f>
        <v>1</v>
      </c>
      <c r="Q42" s="306">
        <f>O42*P42</f>
        <v>0</v>
      </c>
      <c r="R42" s="306">
        <v>3.0685370836721175E-2</v>
      </c>
      <c r="S42" s="307">
        <f>I42+R42</f>
        <v>0.22431890148463729</v>
      </c>
      <c r="T42" s="312">
        <f>分析係数表!F45</f>
        <v>0</v>
      </c>
      <c r="U42" s="309">
        <f>S42*T42</f>
        <v>0</v>
      </c>
      <c r="V42" s="316">
        <f>分析係数表!D45</f>
        <v>0</v>
      </c>
      <c r="W42" s="287">
        <f>ROUND(S42*V42,0)</f>
        <v>0</v>
      </c>
      <c r="X42" s="312">
        <f>分析係数表!E45</f>
        <v>0</v>
      </c>
      <c r="Y42" s="288">
        <f>ROUND(S42*X42,0)</f>
        <v>0</v>
      </c>
    </row>
    <row r="43" spans="1:25">
      <c r="A43" s="278">
        <v>39</v>
      </c>
      <c r="B43" s="268" t="s">
        <v>5</v>
      </c>
      <c r="C43" s="283"/>
      <c r="D43" s="294">
        <f>投入係数表!AL43</f>
        <v>3.403282375693669E-3</v>
      </c>
      <c r="E43" s="302">
        <f t="shared" si="6"/>
        <v>0.34032823756936692</v>
      </c>
      <c r="F43" s="312">
        <f>分析係数表!C46</f>
        <v>0.63561708735819755</v>
      </c>
      <c r="G43" s="302">
        <f>E43*F43</f>
        <v>0.2163184431095897</v>
      </c>
      <c r="H43" s="302">
        <v>0.28494648018257052</v>
      </c>
      <c r="I43" s="302">
        <f>C43+H43</f>
        <v>0.28494648018257052</v>
      </c>
      <c r="J43" s="312">
        <f>分析係数表!G46</f>
        <v>7.4261727822867345E-3</v>
      </c>
      <c r="K43" s="304">
        <f>I43*J43</f>
        <v>2.1160617955402116E-3</v>
      </c>
      <c r="L43" s="49"/>
      <c r="M43" s="50"/>
      <c r="N43" s="314">
        <f>分析係数表!I46</f>
        <v>7.1346566917706757E-6</v>
      </c>
      <c r="O43" s="306">
        <f t="shared" si="8"/>
        <v>1.9379724455273231E-4</v>
      </c>
      <c r="P43" s="312">
        <f>分析係数表!C46</f>
        <v>0.63561708735819755</v>
      </c>
      <c r="Q43" s="306">
        <f>O43*P43</f>
        <v>1.2318084012065202E-4</v>
      </c>
      <c r="R43" s="306">
        <v>6.1628042255052196E-2</v>
      </c>
      <c r="S43" s="307">
        <f>I43+R43</f>
        <v>0.34657452243762271</v>
      </c>
      <c r="T43" s="312">
        <f>分析係数表!F46</f>
        <v>0.64740426293918441</v>
      </c>
      <c r="U43" s="309">
        <f>S43*T43</f>
        <v>0.22437382325222896</v>
      </c>
      <c r="V43" s="316">
        <f>分析係数表!D46</f>
        <v>3.6867524451068895E-3</v>
      </c>
      <c r="W43" s="287">
        <f>ROUND(S43*V43,0)</f>
        <v>0</v>
      </c>
      <c r="X43" s="312">
        <f>分析係数表!E46</f>
        <v>3.6024838177901608E-3</v>
      </c>
      <c r="Y43" s="288">
        <f>ROUND(S43*X43,0)</f>
        <v>0</v>
      </c>
    </row>
    <row r="44" spans="1:25">
      <c r="A44" s="279">
        <v>40</v>
      </c>
      <c r="B44" s="276" t="s">
        <v>298</v>
      </c>
      <c r="C44" s="289">
        <f>SUM(C5:C43)</f>
        <v>100</v>
      </c>
      <c r="D44" s="296">
        <f>投入係数表!AL44</f>
        <v>0.36916870524477019</v>
      </c>
      <c r="E44" s="303">
        <f>SUM(E5:E43)</f>
        <v>36.916870524477012</v>
      </c>
      <c r="F44" s="313">
        <f>分析係数表!C47</f>
        <v>0.59941121331825653</v>
      </c>
      <c r="G44" s="303">
        <f>SUM(G5:G43)</f>
        <v>19.905136309402621</v>
      </c>
      <c r="H44" s="303">
        <f>SUM(H5:H43)</f>
        <v>25.41776830293135</v>
      </c>
      <c r="I44" s="303">
        <f>SUM(I5:I43)</f>
        <v>125.41776830293135</v>
      </c>
      <c r="J44" s="313">
        <f>分析係数表!G47</f>
        <v>0.26745444124294698</v>
      </c>
      <c r="K44" s="305">
        <f>SUM(K5:K43)</f>
        <v>44.897188174951225</v>
      </c>
      <c r="L44" s="318">
        <f>'データ入力（最終需要額等）'!$H$32</f>
        <v>0.60499999999999998</v>
      </c>
      <c r="M44" s="303">
        <f>K44*L44</f>
        <v>27.16279884584549</v>
      </c>
      <c r="N44" s="315">
        <f>分析係数表!I47</f>
        <v>1</v>
      </c>
      <c r="O44" s="303">
        <f>SUM(O5:O43)</f>
        <v>27.16279884584549</v>
      </c>
      <c r="P44" s="313">
        <f>分析係数表!C47</f>
        <v>0.59941121331825653</v>
      </c>
      <c r="Q44" s="303">
        <f>SUM(Q5:Q43)</f>
        <v>16.896760162759549</v>
      </c>
      <c r="R44" s="303">
        <f>SUM(R5:R43)</f>
        <v>21.111894998405081</v>
      </c>
      <c r="S44" s="308">
        <f>SUM(S5:S43)</f>
        <v>146.52966330133648</v>
      </c>
      <c r="T44" s="313">
        <f>分析係数表!F47</f>
        <v>0.52032812004185636</v>
      </c>
      <c r="U44" s="310">
        <f>SUM(U5:U43)</f>
        <v>90.358143557034211</v>
      </c>
      <c r="V44" s="317">
        <f>分析係数表!D47</f>
        <v>6.7043132898265148E-2</v>
      </c>
      <c r="W44" s="290">
        <f>SUM(W5:W43)</f>
        <v>15</v>
      </c>
      <c r="X44" s="313">
        <f>分析係数表!E47</f>
        <v>6.0489972943054145E-2</v>
      </c>
      <c r="Y44" s="291">
        <f>SUM(Y5:Y43)</f>
        <v>13</v>
      </c>
    </row>
    <row r="45" spans="1:25">
      <c r="B45" s="292" t="s">
        <v>299</v>
      </c>
      <c r="C45" s="104" t="s">
        <v>300</v>
      </c>
      <c r="D45" s="104" t="s">
        <v>301</v>
      </c>
      <c r="E45" s="104"/>
      <c r="F45" s="104" t="s">
        <v>131</v>
      </c>
      <c r="G45" s="104"/>
      <c r="H45" s="104" t="s">
        <v>302</v>
      </c>
      <c r="I45" s="104"/>
      <c r="J45" s="104" t="s">
        <v>131</v>
      </c>
      <c r="K45" s="104"/>
      <c r="L45" s="104" t="s">
        <v>300</v>
      </c>
      <c r="M45" s="104"/>
      <c r="N45" s="104" t="s">
        <v>131</v>
      </c>
      <c r="O45" s="104"/>
      <c r="P45" s="104" t="s">
        <v>131</v>
      </c>
      <c r="Q45" s="104"/>
      <c r="R45" s="104"/>
      <c r="S45" s="104" t="s">
        <v>302</v>
      </c>
      <c r="T45" s="104" t="s">
        <v>131</v>
      </c>
      <c r="U45" s="104"/>
      <c r="V45" s="104" t="s">
        <v>131</v>
      </c>
      <c r="W45" s="104"/>
      <c r="X45" s="104" t="s">
        <v>131</v>
      </c>
      <c r="Y45" s="293"/>
    </row>
    <row r="46" spans="1:25">
      <c r="B46" s="83" t="s">
        <v>303</v>
      </c>
    </row>
  </sheetData>
  <phoneticPr fontId="3"/>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F1412-3232-4C41-B683-CCCAC3C2D58E}">
  <dimension ref="A1:Y46"/>
  <sheetViews>
    <sheetView showGridLines="0"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8.1640625" defaultRowHeight="11"/>
  <cols>
    <col min="1" max="1" width="2.75" style="83" customWidth="1"/>
    <col min="2" max="2" width="17.5" style="83" customWidth="1"/>
    <col min="3" max="3" width="8.58203125" style="83" customWidth="1"/>
    <col min="4" max="4" width="8.1640625" style="83" customWidth="1"/>
    <col min="5" max="5" width="8.25" style="83" customWidth="1"/>
    <col min="6" max="16384" width="8.1640625" style="83"/>
  </cols>
  <sheetData>
    <row r="1" spans="1:25" ht="13">
      <c r="B1" s="284" t="s">
        <v>257</v>
      </c>
      <c r="F1" s="285"/>
      <c r="G1" s="83" t="s">
        <v>374</v>
      </c>
    </row>
    <row r="2" spans="1:25">
      <c r="B2" s="83" t="s">
        <v>368</v>
      </c>
      <c r="S2" s="83" t="s">
        <v>259</v>
      </c>
      <c r="U2" s="286" t="s">
        <v>245</v>
      </c>
      <c r="W2" s="83" t="s">
        <v>233</v>
      </c>
      <c r="Y2" s="83" t="s">
        <v>260</v>
      </c>
    </row>
    <row r="3" spans="1:25" ht="44">
      <c r="B3" s="39"/>
      <c r="C3" s="40" t="s">
        <v>261</v>
      </c>
      <c r="D3" s="40" t="s">
        <v>369</v>
      </c>
      <c r="E3" s="40" t="s">
        <v>263</v>
      </c>
      <c r="F3" s="40" t="s">
        <v>264</v>
      </c>
      <c r="G3" s="40" t="s">
        <v>265</v>
      </c>
      <c r="H3" s="40" t="s">
        <v>266</v>
      </c>
      <c r="I3" s="40" t="s">
        <v>267</v>
      </c>
      <c r="J3" s="40" t="s">
        <v>268</v>
      </c>
      <c r="K3" s="41" t="s">
        <v>269</v>
      </c>
      <c r="L3" s="40" t="s">
        <v>402</v>
      </c>
      <c r="M3" s="40" t="s">
        <v>270</v>
      </c>
      <c r="N3" s="40" t="s">
        <v>186</v>
      </c>
      <c r="O3" s="40" t="s">
        <v>270</v>
      </c>
      <c r="P3" s="40" t="s">
        <v>264</v>
      </c>
      <c r="Q3" s="40" t="s">
        <v>271</v>
      </c>
      <c r="R3" s="40" t="s">
        <v>272</v>
      </c>
      <c r="S3" s="42" t="s">
        <v>273</v>
      </c>
      <c r="T3" s="40" t="s">
        <v>403</v>
      </c>
      <c r="U3" s="43" t="s">
        <v>245</v>
      </c>
      <c r="V3" s="44" t="s">
        <v>274</v>
      </c>
      <c r="W3" s="42" t="s">
        <v>275</v>
      </c>
      <c r="X3" s="40" t="s">
        <v>276</v>
      </c>
      <c r="Y3" s="43" t="s">
        <v>277</v>
      </c>
    </row>
    <row r="4" spans="1:25" ht="19">
      <c r="B4" s="45"/>
      <c r="C4" s="46" t="s">
        <v>197</v>
      </c>
      <c r="D4" s="46" t="s">
        <v>198</v>
      </c>
      <c r="E4" s="46" t="s">
        <v>278</v>
      </c>
      <c r="F4" s="46" t="s">
        <v>200</v>
      </c>
      <c r="G4" s="46" t="s">
        <v>279</v>
      </c>
      <c r="H4" s="46" t="s">
        <v>280</v>
      </c>
      <c r="I4" s="46" t="s">
        <v>281</v>
      </c>
      <c r="J4" s="46" t="s">
        <v>282</v>
      </c>
      <c r="K4" s="47" t="s">
        <v>283</v>
      </c>
      <c r="L4" s="46" t="s">
        <v>284</v>
      </c>
      <c r="M4" s="46" t="s">
        <v>285</v>
      </c>
      <c r="N4" s="46" t="s">
        <v>286</v>
      </c>
      <c r="O4" s="46" t="s">
        <v>287</v>
      </c>
      <c r="P4" s="46" t="s">
        <v>288</v>
      </c>
      <c r="Q4" s="46" t="s">
        <v>289</v>
      </c>
      <c r="R4" s="46" t="s">
        <v>290</v>
      </c>
      <c r="S4" s="46" t="s">
        <v>291</v>
      </c>
      <c r="T4" s="48" t="s">
        <v>292</v>
      </c>
      <c r="U4" s="47" t="s">
        <v>293</v>
      </c>
      <c r="V4" s="46" t="s">
        <v>294</v>
      </c>
      <c r="W4" s="46" t="s">
        <v>295</v>
      </c>
      <c r="X4" s="46" t="s">
        <v>296</v>
      </c>
      <c r="Y4" s="47" t="s">
        <v>297</v>
      </c>
    </row>
    <row r="5" spans="1:25">
      <c r="A5" s="277">
        <v>1</v>
      </c>
      <c r="B5" s="268" t="s">
        <v>73</v>
      </c>
      <c r="C5" s="283"/>
      <c r="D5" s="294">
        <f>投入係数表!AM5</f>
        <v>1.1710814658412911E-2</v>
      </c>
      <c r="E5" s="302">
        <f>$C$41*D5</f>
        <v>1.1710814658412911</v>
      </c>
      <c r="F5" s="312">
        <f>分析係数表!C8</f>
        <v>0.17333290637377241</v>
      </c>
      <c r="G5" s="302">
        <f>E5*F5</f>
        <v>0.20298695407472866</v>
      </c>
      <c r="H5" s="302">
        <f t="array" ref="H5:H43">MMULT(逆行列係数表!C5:AO43,G5:G43)</f>
        <v>0.28799946348624561</v>
      </c>
      <c r="I5" s="302">
        <f>C5+H5</f>
        <v>0.28799946348624561</v>
      </c>
      <c r="J5" s="312">
        <f>分析係数表!G8</f>
        <v>0.15155149614048036</v>
      </c>
      <c r="K5" s="304">
        <f>I5*J5</f>
        <v>4.3646749578996162E-2</v>
      </c>
      <c r="L5" s="49" t="s">
        <v>132</v>
      </c>
      <c r="M5" s="50" t="s">
        <v>132</v>
      </c>
      <c r="N5" s="314">
        <f>分析係数表!I8</f>
        <v>1.1299182227411633E-2</v>
      </c>
      <c r="O5" s="306">
        <f>$M$44*N5</f>
        <v>0.26988207759352345</v>
      </c>
      <c r="P5" s="312">
        <f>分析係数表!C8</f>
        <v>0.17333290637377241</v>
      </c>
      <c r="Q5" s="306">
        <f>O5*P5</f>
        <v>4.677944488747738E-2</v>
      </c>
      <c r="R5" s="306">
        <f t="array" ref="R5:R43">MMULT(逆行列係数表!C5:AO43,Q5:Q43)</f>
        <v>7.0759885010262591E-2</v>
      </c>
      <c r="S5" s="307">
        <f>I5+R5</f>
        <v>0.3587593484965082</v>
      </c>
      <c r="T5" s="312">
        <f>分析係数表!F8</f>
        <v>0.42721038226158625</v>
      </c>
      <c r="U5" s="309">
        <f>S5*T5</f>
        <v>0.15326571841111092</v>
      </c>
      <c r="V5" s="316">
        <f>分析係数表!D8</f>
        <v>0.32298797552049696</v>
      </c>
      <c r="W5" s="297">
        <f>ROUND(S5*V5,0)</f>
        <v>0</v>
      </c>
      <c r="X5" s="312">
        <f>分析係数表!E8</f>
        <v>0.12265584155979949</v>
      </c>
      <c r="Y5" s="298">
        <f>ROUND(S5*X5,0)</f>
        <v>0</v>
      </c>
    </row>
    <row r="6" spans="1:25">
      <c r="A6" s="278">
        <v>2</v>
      </c>
      <c r="B6" s="268" t="s">
        <v>74</v>
      </c>
      <c r="C6" s="283"/>
      <c r="D6" s="294">
        <f>投入係数表!AM6</f>
        <v>1.1436889166146808E-3</v>
      </c>
      <c r="E6" s="302">
        <f>$C$41*D6</f>
        <v>0.11436889166146808</v>
      </c>
      <c r="F6" s="312">
        <f>分析係数表!C9</f>
        <v>0.39351462480142041</v>
      </c>
      <c r="G6" s="302">
        <f>E6*F6</f>
        <v>4.5005831491116907E-2</v>
      </c>
      <c r="H6" s="302">
        <v>5.1938504338518654E-2</v>
      </c>
      <c r="I6" s="302">
        <f>C6+H6</f>
        <v>5.1938504338518654E-2</v>
      </c>
      <c r="J6" s="312">
        <f>分析係数表!G9</f>
        <v>0.22817522849038765</v>
      </c>
      <c r="K6" s="304">
        <f>I6*J6</f>
        <v>1.1851080094890484E-2</v>
      </c>
      <c r="L6" s="49"/>
      <c r="M6" s="50"/>
      <c r="N6" s="314">
        <f>分析係数表!I9</f>
        <v>5.0911500837573466E-4</v>
      </c>
      <c r="O6" s="306">
        <f>$M$44*N6</f>
        <v>1.2160261993222371E-2</v>
      </c>
      <c r="P6" s="312">
        <f>分析係数表!C9</f>
        <v>0.39351462480142041</v>
      </c>
      <c r="Q6" s="306">
        <f>O6*P6</f>
        <v>4.7852409357498739E-3</v>
      </c>
      <c r="R6" s="306">
        <v>6.5884118251844865E-3</v>
      </c>
      <c r="S6" s="307">
        <f>I6+R6</f>
        <v>5.852691616370314E-2</v>
      </c>
      <c r="T6" s="312">
        <f>分析係数表!F9</f>
        <v>0.63987813845992225</v>
      </c>
      <c r="U6" s="309">
        <f>S6*T6</f>
        <v>3.7450094164630299E-2</v>
      </c>
      <c r="V6" s="316">
        <f>分析係数表!D9</f>
        <v>0.29572434079210003</v>
      </c>
      <c r="W6" s="297">
        <f>ROUND(S6*V6,0)</f>
        <v>0</v>
      </c>
      <c r="X6" s="312">
        <f>分析係数表!E9</f>
        <v>0.26862065342998215</v>
      </c>
      <c r="Y6" s="298">
        <f>ROUND(S6*X6,0)</f>
        <v>0</v>
      </c>
    </row>
    <row r="7" spans="1:25">
      <c r="A7" s="278">
        <v>3</v>
      </c>
      <c r="B7" s="268" t="s">
        <v>75</v>
      </c>
      <c r="C7" s="283"/>
      <c r="D7" s="294">
        <f>投入係数表!AM7</f>
        <v>3.7029927859622185E-3</v>
      </c>
      <c r="E7" s="302">
        <f>$C$41*D7</f>
        <v>0.37029927859622186</v>
      </c>
      <c r="F7" s="312">
        <f>分析係数表!C10</f>
        <v>0.12671464860287895</v>
      </c>
      <c r="G7" s="302">
        <f>E7*F7</f>
        <v>4.6922342965219827E-2</v>
      </c>
      <c r="H7" s="302">
        <v>5.1851163942135861E-2</v>
      </c>
      <c r="I7" s="302">
        <f>C7+H7</f>
        <v>5.1851163942135861E-2</v>
      </c>
      <c r="J7" s="312">
        <f>分析係数表!G10</f>
        <v>0.17153349174243465</v>
      </c>
      <c r="K7" s="304">
        <f>I7*J7</f>
        <v>8.8942112019039874E-3</v>
      </c>
      <c r="L7" s="49"/>
      <c r="M7" s="50"/>
      <c r="N7" s="314">
        <f>分析係数表!I10</f>
        <v>1.1608350684055029E-3</v>
      </c>
      <c r="O7" s="306">
        <f>$M$44*N7</f>
        <v>2.7726659655480556E-2</v>
      </c>
      <c r="P7" s="312">
        <f>分析係数表!C10</f>
        <v>0.12671464860287895</v>
      </c>
      <c r="Q7" s="306">
        <f>O7*P7</f>
        <v>3.5133739351758393E-3</v>
      </c>
      <c r="R7" s="306">
        <v>5.3678265989160383E-3</v>
      </c>
      <c r="S7" s="307">
        <f>I7+R7</f>
        <v>5.7218990541051902E-2</v>
      </c>
      <c r="T7" s="312">
        <f>分析係数表!F10</f>
        <v>0.47381340455197063</v>
      </c>
      <c r="U7" s="309">
        <f>S7*T7</f>
        <v>2.7111124713282805E-2</v>
      </c>
      <c r="V7" s="316">
        <f>分析係数表!D10</f>
        <v>9.5045460793747427E-2</v>
      </c>
      <c r="W7" s="297">
        <f>ROUND(S7*V7,0)</f>
        <v>0</v>
      </c>
      <c r="X7" s="312">
        <f>分析係数表!E10</f>
        <v>4.2279520059697977E-2</v>
      </c>
      <c r="Y7" s="298">
        <f>ROUND(S7*X7,0)</f>
        <v>0</v>
      </c>
    </row>
    <row r="8" spans="1:25">
      <c r="A8" s="278">
        <v>4</v>
      </c>
      <c r="B8" s="268" t="s">
        <v>76</v>
      </c>
      <c r="C8" s="283"/>
      <c r="D8" s="294">
        <f>投入係数表!AM8</f>
        <v>1.9994561479277636E-6</v>
      </c>
      <c r="E8" s="302">
        <f>$C$41*D8</f>
        <v>1.9994561479277635E-4</v>
      </c>
      <c r="F8" s="312">
        <f>分析係数表!C11</f>
        <v>9.348517078458185E-3</v>
      </c>
      <c r="G8" s="302">
        <f>E8*F8</f>
        <v>1.8691949946530913E-6</v>
      </c>
      <c r="H8" s="302">
        <v>1.0097910396910628E-2</v>
      </c>
      <c r="I8" s="302">
        <f>C8+H8</f>
        <v>1.0097910396910628E-2</v>
      </c>
      <c r="J8" s="312">
        <f>分析係数表!G11</f>
        <v>0.2579516055394917</v>
      </c>
      <c r="K8" s="304">
        <f>I8*J8</f>
        <v>2.6047721994770221E-3</v>
      </c>
      <c r="L8" s="49"/>
      <c r="M8" s="50"/>
      <c r="N8" s="314">
        <f>分析係数表!I11</f>
        <v>-1.9466162084954558E-5</v>
      </c>
      <c r="O8" s="306">
        <f t="shared" ref="O8:O43" si="0">$M$44*N8</f>
        <v>-4.6495119385850234E-4</v>
      </c>
      <c r="P8" s="312">
        <f>分析係数表!C11</f>
        <v>9.348517078458185E-3</v>
      </c>
      <c r="Q8" s="306">
        <f>O8*P8</f>
        <v>-4.3466041764357315E-6</v>
      </c>
      <c r="R8" s="306">
        <v>2.9061657020502132E-3</v>
      </c>
      <c r="S8" s="307">
        <f>I8+R8</f>
        <v>1.3004076098960841E-2</v>
      </c>
      <c r="T8" s="312">
        <f>分析係数表!F11</f>
        <v>0.54360066960888753</v>
      </c>
      <c r="U8" s="309">
        <f>S8*T8</f>
        <v>7.069024475040043E-3</v>
      </c>
      <c r="V8" s="316">
        <f>分析係数表!D11</f>
        <v>4.0785268604474206E-2</v>
      </c>
      <c r="W8" s="297">
        <f>ROUND(S8*V8,0)</f>
        <v>0</v>
      </c>
      <c r="X8" s="312">
        <f>分析係数表!E11</f>
        <v>3.926343022371024E-2</v>
      </c>
      <c r="Y8" s="298">
        <f>ROUND(S8*X8,0)</f>
        <v>0</v>
      </c>
    </row>
    <row r="9" spans="1:25">
      <c r="A9" s="278">
        <v>5</v>
      </c>
      <c r="B9" s="268" t="s">
        <v>77</v>
      </c>
      <c r="C9" s="283"/>
      <c r="D9" s="294">
        <f>投入係数表!AM9</f>
        <v>0.10744944041887274</v>
      </c>
      <c r="E9" s="302">
        <f t="shared" ref="E9:E43" si="1">$C$41*D9</f>
        <v>10.744944041887274</v>
      </c>
      <c r="F9" s="312">
        <f>分析係数表!C12</f>
        <v>0.26169189557273109</v>
      </c>
      <c r="G9" s="302">
        <f t="shared" ref="G9:G38" si="2">E9*F9</f>
        <v>2.8118647741444036</v>
      </c>
      <c r="H9" s="302">
        <v>3.0286111919121375</v>
      </c>
      <c r="I9" s="302">
        <f t="shared" ref="I9:I38" si="3">C9+H9</f>
        <v>3.0286111919121375</v>
      </c>
      <c r="J9" s="312">
        <f>分析係数表!G12</f>
        <v>0.13770114594385849</v>
      </c>
      <c r="K9" s="304">
        <f t="shared" ref="K9:K38" si="4">I9*J9</f>
        <v>0.41704323174469643</v>
      </c>
      <c r="L9" s="49"/>
      <c r="M9" s="50"/>
      <c r="N9" s="314">
        <f>分析係数表!I12</f>
        <v>0.10146071966313146</v>
      </c>
      <c r="O9" s="306">
        <f t="shared" si="0"/>
        <v>2.4233992571949714</v>
      </c>
      <c r="P9" s="312">
        <f>分析係数表!C12</f>
        <v>0.26169189557273109</v>
      </c>
      <c r="Q9" s="306">
        <f t="shared" ref="Q9:Q38" si="5">O9*P9</f>
        <v>0.63418394534490052</v>
      </c>
      <c r="R9" s="306">
        <v>0.72843574303288028</v>
      </c>
      <c r="S9" s="307">
        <f t="shared" ref="S9:S38" si="6">I9+R9</f>
        <v>3.7570469349450177</v>
      </c>
      <c r="T9" s="312">
        <f>分析係数表!F12</f>
        <v>0.33651535386825859</v>
      </c>
      <c r="U9" s="309">
        <f t="shared" ref="U9:U38" si="7">S9*T9</f>
        <v>1.2643039788126789</v>
      </c>
      <c r="V9" s="316">
        <f>分析係数表!D12</f>
        <v>3.4578030097235327E-2</v>
      </c>
      <c r="W9" s="297">
        <f t="shared" ref="W9:W38" si="8">ROUND(S9*V9,0)</f>
        <v>0</v>
      </c>
      <c r="X9" s="312">
        <f>分析係数表!E12</f>
        <v>3.3355134693599395E-2</v>
      </c>
      <c r="Y9" s="298">
        <f t="shared" ref="Y9:Y38" si="9">ROUND(S9*X9,0)</f>
        <v>0</v>
      </c>
    </row>
    <row r="10" spans="1:25">
      <c r="A10" s="278">
        <v>6</v>
      </c>
      <c r="B10" s="268" t="s">
        <v>78</v>
      </c>
      <c r="C10" s="283"/>
      <c r="D10" s="294">
        <f>投入係数表!AM10</f>
        <v>3.9715863951671811E-3</v>
      </c>
      <c r="E10" s="302">
        <f t="shared" si="1"/>
        <v>0.39715863951671809</v>
      </c>
      <c r="F10" s="312">
        <f>分析係数表!C13</f>
        <v>8.2810371123538395E-2</v>
      </c>
      <c r="G10" s="302">
        <f t="shared" si="2"/>
        <v>3.2888854333299029E-2</v>
      </c>
      <c r="H10" s="302">
        <v>3.8472661606533815E-2</v>
      </c>
      <c r="I10" s="302">
        <f t="shared" si="3"/>
        <v>3.8472661606533815E-2</v>
      </c>
      <c r="J10" s="312">
        <f>分析係数表!G13</f>
        <v>0.2721720626600464</v>
      </c>
      <c r="K10" s="304">
        <f t="shared" si="4"/>
        <v>1.0471183665472283E-2</v>
      </c>
      <c r="L10" s="49"/>
      <c r="M10" s="50"/>
      <c r="N10" s="314">
        <f>分析係数表!I13</f>
        <v>1.212874021164739E-2</v>
      </c>
      <c r="O10" s="306">
        <f t="shared" si="0"/>
        <v>0.28969615154718581</v>
      </c>
      <c r="P10" s="312">
        <f>分析係数表!C13</f>
        <v>8.2810371123538395E-2</v>
      </c>
      <c r="Q10" s="306">
        <f t="shared" si="5"/>
        <v>2.3989845822683278E-2</v>
      </c>
      <c r="R10" s="306">
        <v>2.732195838198298E-2</v>
      </c>
      <c r="S10" s="307">
        <f t="shared" si="6"/>
        <v>6.5794619988516795E-2</v>
      </c>
      <c r="T10" s="312">
        <f>分析係数表!F13</f>
        <v>0.39077170920544851</v>
      </c>
      <c r="U10" s="309">
        <f t="shared" si="7"/>
        <v>2.5710676109435674E-2</v>
      </c>
      <c r="V10" s="316">
        <f>分析係数表!D13</f>
        <v>0.12720758845381647</v>
      </c>
      <c r="W10" s="297">
        <f t="shared" si="8"/>
        <v>0</v>
      </c>
      <c r="X10" s="312">
        <f>分析係数表!E13</f>
        <v>9.5492852763317662E-2</v>
      </c>
      <c r="Y10" s="298">
        <f t="shared" si="9"/>
        <v>0</v>
      </c>
    </row>
    <row r="11" spans="1:25">
      <c r="A11" s="278">
        <v>7</v>
      </c>
      <c r="B11" s="268" t="s">
        <v>79</v>
      </c>
      <c r="C11" s="283"/>
      <c r="D11" s="294">
        <f>投入係数表!AM11</f>
        <v>5.0113035920896186E-3</v>
      </c>
      <c r="E11" s="302">
        <f t="shared" si="1"/>
        <v>0.50113035920896187</v>
      </c>
      <c r="F11" s="312">
        <f>分析係数表!C14</f>
        <v>0.29759344347769412</v>
      </c>
      <c r="G11" s="302">
        <f t="shared" si="2"/>
        <v>0.14913310922820874</v>
      </c>
      <c r="H11" s="302">
        <v>0.26588941078423489</v>
      </c>
      <c r="I11" s="302">
        <f t="shared" si="3"/>
        <v>0.26588941078423489</v>
      </c>
      <c r="J11" s="312">
        <f>分析係数表!G14</f>
        <v>0.17335642824825784</v>
      </c>
      <c r="K11" s="304">
        <f t="shared" si="4"/>
        <v>4.6093638562588767E-2</v>
      </c>
      <c r="L11" s="49"/>
      <c r="M11" s="50"/>
      <c r="N11" s="314">
        <f>分析係数表!I14</f>
        <v>1.9165801846449152E-3</v>
      </c>
      <c r="O11" s="306">
        <f t="shared" si="0"/>
        <v>4.5777706005281235E-2</v>
      </c>
      <c r="P11" s="312">
        <f>分析係数表!C14</f>
        <v>0.29759344347769412</v>
      </c>
      <c r="Q11" s="306">
        <f t="shared" si="5"/>
        <v>1.362314516462116E-2</v>
      </c>
      <c r="R11" s="306">
        <v>5.1210012713613196E-2</v>
      </c>
      <c r="S11" s="307">
        <f t="shared" si="6"/>
        <v>0.31709942349784809</v>
      </c>
      <c r="T11" s="312">
        <f>分析係数表!F14</f>
        <v>0.35598651785260127</v>
      </c>
      <c r="U11" s="309">
        <f t="shared" si="7"/>
        <v>0.11288311958406627</v>
      </c>
      <c r="V11" s="316">
        <f>分析係数表!D14</f>
        <v>4.3833041969742803E-2</v>
      </c>
      <c r="W11" s="297">
        <f t="shared" si="8"/>
        <v>0</v>
      </c>
      <c r="X11" s="312">
        <f>分析係数表!E14</f>
        <v>3.8757158040430381E-2</v>
      </c>
      <c r="Y11" s="298">
        <f t="shared" si="9"/>
        <v>0</v>
      </c>
    </row>
    <row r="12" spans="1:25">
      <c r="A12" s="278">
        <v>8</v>
      </c>
      <c r="B12" s="268" t="s">
        <v>80</v>
      </c>
      <c r="C12" s="283"/>
      <c r="D12" s="294">
        <f>投入係数表!AM12</f>
        <v>9.0908606192448994E-3</v>
      </c>
      <c r="E12" s="302">
        <f t="shared" si="1"/>
        <v>0.90908606192448993</v>
      </c>
      <c r="F12" s="312">
        <f>分析係数表!C15</f>
        <v>0.21593049601829584</v>
      </c>
      <c r="G12" s="302">
        <f t="shared" si="2"/>
        <v>0.19629940427467432</v>
      </c>
      <c r="H12" s="302">
        <v>0.25636215054450906</v>
      </c>
      <c r="I12" s="302">
        <f t="shared" si="3"/>
        <v>0.25636215054450906</v>
      </c>
      <c r="J12" s="312">
        <f>分析係数表!G15</f>
        <v>0.1171240792325445</v>
      </c>
      <c r="K12" s="304">
        <f t="shared" si="4"/>
        <v>3.0026180832600582E-2</v>
      </c>
      <c r="L12" s="49"/>
      <c r="M12" s="50"/>
      <c r="N12" s="314">
        <f>分析係数表!I15</f>
        <v>7.9892300155183192E-3</v>
      </c>
      <c r="O12" s="306">
        <f t="shared" si="0"/>
        <v>0.1908235438251307</v>
      </c>
      <c r="P12" s="312">
        <f>分析係数表!C15</f>
        <v>0.21593049601829584</v>
      </c>
      <c r="Q12" s="306">
        <f t="shared" si="5"/>
        <v>4.1204622470129487E-2</v>
      </c>
      <c r="R12" s="306">
        <v>0.10825576763016441</v>
      </c>
      <c r="S12" s="307">
        <f t="shared" si="6"/>
        <v>0.36461791817467348</v>
      </c>
      <c r="T12" s="312">
        <f>分析係数表!F15</f>
        <v>0.35842164855867914</v>
      </c>
      <c r="U12" s="309">
        <f t="shared" si="7"/>
        <v>0.13068695532620006</v>
      </c>
      <c r="V12" s="316">
        <f>分析係数表!D15</f>
        <v>1.5678367482667734E-2</v>
      </c>
      <c r="W12" s="297">
        <f t="shared" si="8"/>
        <v>0</v>
      </c>
      <c r="X12" s="312">
        <f>分析係数表!E15</f>
        <v>1.5634458686506418E-2</v>
      </c>
      <c r="Y12" s="298">
        <f t="shared" si="9"/>
        <v>0</v>
      </c>
    </row>
    <row r="13" spans="1:25">
      <c r="A13" s="278">
        <v>9</v>
      </c>
      <c r="B13" s="268" t="s">
        <v>81</v>
      </c>
      <c r="C13" s="283"/>
      <c r="D13" s="294">
        <f>投入係数表!AM13</f>
        <v>8.3343997099455617E-3</v>
      </c>
      <c r="E13" s="302">
        <f t="shared" si="1"/>
        <v>0.83343997099455613</v>
      </c>
      <c r="F13" s="312">
        <f>分析係数表!C16</f>
        <v>0.18770505348742417</v>
      </c>
      <c r="G13" s="302">
        <f t="shared" si="2"/>
        <v>0.15644089433409042</v>
      </c>
      <c r="H13" s="302">
        <v>0.2260412174834241</v>
      </c>
      <c r="I13" s="302">
        <f t="shared" si="3"/>
        <v>0.2260412174834241</v>
      </c>
      <c r="J13" s="312">
        <f>分析係数表!G16</f>
        <v>1.5279579137581789E-2</v>
      </c>
      <c r="K13" s="304">
        <f t="shared" si="4"/>
        <v>3.4538146708933148E-3</v>
      </c>
      <c r="L13" s="49"/>
      <c r="M13" s="50"/>
      <c r="N13" s="314">
        <f>分析係数表!I16</f>
        <v>6.0242927132958465E-3</v>
      </c>
      <c r="O13" s="306">
        <f t="shared" si="0"/>
        <v>0.14389082331564892</v>
      </c>
      <c r="P13" s="312">
        <f>分析係数表!C16</f>
        <v>0.18770505348742417</v>
      </c>
      <c r="Q13" s="306">
        <f t="shared" si="5"/>
        <v>2.7009034686813382E-2</v>
      </c>
      <c r="R13" s="306">
        <v>5.2847681358219482E-2</v>
      </c>
      <c r="S13" s="307">
        <f t="shared" si="6"/>
        <v>0.27888889884164358</v>
      </c>
      <c r="T13" s="312">
        <f>分析係数表!F16</f>
        <v>0.2627694146106877</v>
      </c>
      <c r="U13" s="309">
        <f t="shared" si="7"/>
        <v>7.3283472690037987E-2</v>
      </c>
      <c r="V13" s="316">
        <f>分析係数表!D16</f>
        <v>1.0339400475073228E-2</v>
      </c>
      <c r="W13" s="297">
        <f t="shared" si="8"/>
        <v>0</v>
      </c>
      <c r="X13" s="312">
        <f>分析係数表!E16</f>
        <v>1.0339400475073228E-2</v>
      </c>
      <c r="Y13" s="298">
        <f t="shared" si="9"/>
        <v>0</v>
      </c>
    </row>
    <row r="14" spans="1:25">
      <c r="A14" s="278">
        <v>10</v>
      </c>
      <c r="B14" s="268" t="s">
        <v>82</v>
      </c>
      <c r="C14" s="283"/>
      <c r="D14" s="294">
        <f>投入係数表!AM14</f>
        <v>2.8245650516392873E-3</v>
      </c>
      <c r="E14" s="302">
        <f t="shared" si="1"/>
        <v>0.28245650516392873</v>
      </c>
      <c r="F14" s="312">
        <f>分析係数表!C17</f>
        <v>0.24245613901755958</v>
      </c>
      <c r="G14" s="302">
        <f t="shared" si="2"/>
        <v>6.8483313682439539E-2</v>
      </c>
      <c r="H14" s="302">
        <v>0.14319589505786451</v>
      </c>
      <c r="I14" s="302">
        <f t="shared" si="3"/>
        <v>0.14319589505786451</v>
      </c>
      <c r="J14" s="312">
        <f>分析係数表!G17</f>
        <v>0.24054742090319753</v>
      </c>
      <c r="K14" s="304">
        <f t="shared" si="4"/>
        <v>3.4445403240094236E-2</v>
      </c>
      <c r="L14" s="49"/>
      <c r="M14" s="50"/>
      <c r="N14" s="314">
        <f>分析係数表!I17</f>
        <v>2.8816966460243139E-3</v>
      </c>
      <c r="O14" s="306">
        <f t="shared" si="0"/>
        <v>6.8829607503505724E-2</v>
      </c>
      <c r="P14" s="312">
        <f>分析係数表!C17</f>
        <v>0.24245613901755958</v>
      </c>
      <c r="Q14" s="306">
        <f t="shared" si="5"/>
        <v>1.6688160885394047E-2</v>
      </c>
      <c r="R14" s="306">
        <v>4.0973453481714925E-2</v>
      </c>
      <c r="S14" s="307">
        <f t="shared" si="6"/>
        <v>0.18416934853957945</v>
      </c>
      <c r="T14" s="312">
        <f>分析係数表!F17</f>
        <v>0.42825667105631338</v>
      </c>
      <c r="U14" s="309">
        <f t="shared" si="7"/>
        <v>7.8871752116170202E-2</v>
      </c>
      <c r="V14" s="316">
        <f>分析係数表!D17</f>
        <v>5.1560411778863557E-2</v>
      </c>
      <c r="W14" s="297">
        <f t="shared" si="8"/>
        <v>0</v>
      </c>
      <c r="X14" s="312">
        <f>分析係数表!E17</f>
        <v>4.9008807340167618E-2</v>
      </c>
      <c r="Y14" s="298">
        <f t="shared" si="9"/>
        <v>0</v>
      </c>
    </row>
    <row r="15" spans="1:25">
      <c r="A15" s="278">
        <v>11</v>
      </c>
      <c r="B15" s="268" t="s">
        <v>83</v>
      </c>
      <c r="C15" s="283"/>
      <c r="D15" s="294">
        <f>投入係数表!AM15</f>
        <v>1.0357182846265816E-3</v>
      </c>
      <c r="E15" s="302">
        <f t="shared" si="1"/>
        <v>0.10357182846265815</v>
      </c>
      <c r="F15" s="312">
        <f>分析係数表!C18</f>
        <v>0.40831687749419565</v>
      </c>
      <c r="G15" s="302">
        <f t="shared" si="2"/>
        <v>4.2290125594237032E-2</v>
      </c>
      <c r="H15" s="302">
        <v>7.1348380059631303E-2</v>
      </c>
      <c r="I15" s="302">
        <f t="shared" si="3"/>
        <v>7.1348380059631303E-2</v>
      </c>
      <c r="J15" s="312">
        <f>分析係数表!G18</f>
        <v>0.21766947174074985</v>
      </c>
      <c r="K15" s="304">
        <f t="shared" si="4"/>
        <v>1.5530364197138196E-2</v>
      </c>
      <c r="L15" s="49"/>
      <c r="M15" s="50"/>
      <c r="N15" s="314">
        <f>分析係数表!I18</f>
        <v>4.4543159123807785E-4</v>
      </c>
      <c r="O15" s="306">
        <f t="shared" si="0"/>
        <v>1.0639177318291613E-2</v>
      </c>
      <c r="P15" s="312">
        <f>分析係数表!C18</f>
        <v>0.40831687749419565</v>
      </c>
      <c r="Q15" s="306">
        <f t="shared" si="5"/>
        <v>4.344155661711902E-3</v>
      </c>
      <c r="R15" s="306">
        <v>1.394745195576968E-2</v>
      </c>
      <c r="S15" s="307">
        <f t="shared" si="6"/>
        <v>8.5295832015400988E-2</v>
      </c>
      <c r="T15" s="312">
        <f>分析係数表!F18</f>
        <v>0.48997194925916815</v>
      </c>
      <c r="U15" s="309">
        <f t="shared" si="7"/>
        <v>4.1792565076268585E-2</v>
      </c>
      <c r="V15" s="316">
        <f>分析係数表!D18</f>
        <v>3.8565313316438733E-2</v>
      </c>
      <c r="W15" s="297">
        <f t="shared" si="8"/>
        <v>0</v>
      </c>
      <c r="X15" s="312">
        <f>分析係数表!E18</f>
        <v>3.6576455199010559E-2</v>
      </c>
      <c r="Y15" s="298">
        <f t="shared" si="9"/>
        <v>0</v>
      </c>
    </row>
    <row r="16" spans="1:25">
      <c r="A16" s="278">
        <v>12</v>
      </c>
      <c r="B16" s="268" t="s">
        <v>84</v>
      </c>
      <c r="C16" s="283"/>
      <c r="D16" s="294">
        <f>投入係数表!AM16</f>
        <v>5.9983684437832912E-5</v>
      </c>
      <c r="E16" s="302">
        <f t="shared" si="1"/>
        <v>5.9983684437832909E-3</v>
      </c>
      <c r="F16" s="312">
        <f>分析係数表!C19</f>
        <v>0.72110086081153413</v>
      </c>
      <c r="G16" s="302">
        <f t="shared" si="2"/>
        <v>4.3254286482768732E-3</v>
      </c>
      <c r="H16" s="302">
        <v>6.069309060881313E-2</v>
      </c>
      <c r="I16" s="302">
        <f t="shared" si="3"/>
        <v>6.069309060881313E-2</v>
      </c>
      <c r="J16" s="312">
        <f>分析係数表!G19</f>
        <v>6.2445810408374151E-2</v>
      </c>
      <c r="K16" s="304">
        <f t="shared" si="4"/>
        <v>3.7900292292562185E-3</v>
      </c>
      <c r="L16" s="49"/>
      <c r="M16" s="50"/>
      <c r="N16" s="314">
        <f>分析係数表!I19</f>
        <v>-1.2604560155461526E-4</v>
      </c>
      <c r="O16" s="306">
        <f t="shared" si="0"/>
        <v>-3.0106115765227009E-3</v>
      </c>
      <c r="P16" s="312">
        <f>分析係数表!C19</f>
        <v>0.72110086081153413</v>
      </c>
      <c r="Q16" s="306">
        <f t="shared" si="5"/>
        <v>-2.1709545993996897E-3</v>
      </c>
      <c r="R16" s="306">
        <v>1.7170813510271801E-2</v>
      </c>
      <c r="S16" s="307">
        <f t="shared" si="6"/>
        <v>7.7863904119084934E-2</v>
      </c>
      <c r="T16" s="312">
        <f>分析係数表!F19</f>
        <v>0.21331101927013058</v>
      </c>
      <c r="U16" s="309">
        <f t="shared" si="7"/>
        <v>1.6609228751993724E-2</v>
      </c>
      <c r="V16" s="316">
        <f>分析係数表!D19</f>
        <v>1.2736199640345095E-2</v>
      </c>
      <c r="W16" s="297">
        <f t="shared" si="8"/>
        <v>0</v>
      </c>
      <c r="X16" s="312">
        <f>分析係数表!E19</f>
        <v>1.2523714081279422E-2</v>
      </c>
      <c r="Y16" s="298">
        <f t="shared" si="9"/>
        <v>0</v>
      </c>
    </row>
    <row r="17" spans="1:25">
      <c r="A17" s="278">
        <v>13</v>
      </c>
      <c r="B17" s="268" t="s">
        <v>85</v>
      </c>
      <c r="C17" s="283"/>
      <c r="D17" s="294">
        <f>投入係数表!AM17</f>
        <v>3.8122963887156027E-4</v>
      </c>
      <c r="E17" s="302">
        <f t="shared" si="1"/>
        <v>3.8122963887156025E-2</v>
      </c>
      <c r="F17" s="312">
        <f>分析係数表!C20</f>
        <v>4.9598906854145253E-2</v>
      </c>
      <c r="G17" s="302">
        <f t="shared" si="2"/>
        <v>1.8908573348429948E-3</v>
      </c>
      <c r="H17" s="302">
        <v>3.6763440991983577E-3</v>
      </c>
      <c r="I17" s="302">
        <f t="shared" si="3"/>
        <v>3.6763440991983577E-3</v>
      </c>
      <c r="J17" s="312">
        <f>分析係数表!G20</f>
        <v>0.11671945764775135</v>
      </c>
      <c r="K17" s="304">
        <f t="shared" si="4"/>
        <v>4.2910088938494332E-4</v>
      </c>
      <c r="L17" s="49"/>
      <c r="M17" s="50"/>
      <c r="N17" s="314">
        <f>分析係数表!I20</f>
        <v>7.0439320449493942E-4</v>
      </c>
      <c r="O17" s="306">
        <f t="shared" si="0"/>
        <v>1.6824500892698841E-2</v>
      </c>
      <c r="P17" s="312">
        <f>分析係数表!C20</f>
        <v>4.9598906854145253E-2</v>
      </c>
      <c r="Q17" s="306">
        <f t="shared" si="5"/>
        <v>8.3447685264445343E-4</v>
      </c>
      <c r="R17" s="306">
        <v>1.9111400752735877E-3</v>
      </c>
      <c r="S17" s="307">
        <f t="shared" si="6"/>
        <v>5.5874841744719458E-3</v>
      </c>
      <c r="T17" s="312">
        <f>分析係数表!F20</f>
        <v>0.2109583665362576</v>
      </c>
      <c r="U17" s="309">
        <f t="shared" si="7"/>
        <v>1.1787265344937914E-3</v>
      </c>
      <c r="V17" s="316">
        <f>分析係数表!D20</f>
        <v>3.0797631013066269E-2</v>
      </c>
      <c r="W17" s="297">
        <f t="shared" si="8"/>
        <v>0</v>
      </c>
      <c r="X17" s="312">
        <f>分析係数表!E20</f>
        <v>2.9972730221401771E-2</v>
      </c>
      <c r="Y17" s="298">
        <f t="shared" si="9"/>
        <v>0</v>
      </c>
    </row>
    <row r="18" spans="1:25">
      <c r="A18" s="278">
        <v>14</v>
      </c>
      <c r="B18" s="268" t="s">
        <v>86</v>
      </c>
      <c r="C18" s="283"/>
      <c r="D18" s="294">
        <f>投入係数表!AM18</f>
        <v>2.7525846303138881E-3</v>
      </c>
      <c r="E18" s="302">
        <f t="shared" si="1"/>
        <v>0.27525846303138879</v>
      </c>
      <c r="F18" s="312">
        <f>分析係数表!C21</f>
        <v>0.28411166756853934</v>
      </c>
      <c r="G18" s="302">
        <f t="shared" si="2"/>
        <v>7.8204140944201E-2</v>
      </c>
      <c r="H18" s="302">
        <v>0.1196684619337281</v>
      </c>
      <c r="I18" s="302">
        <f t="shared" si="3"/>
        <v>0.1196684619337281</v>
      </c>
      <c r="J18" s="312">
        <f>分析係数表!G21</f>
        <v>0.29005387701730417</v>
      </c>
      <c r="K18" s="304">
        <f t="shared" si="4"/>
        <v>3.4710301340575518E-2</v>
      </c>
      <c r="L18" s="49"/>
      <c r="M18" s="50"/>
      <c r="N18" s="314">
        <f>分析係数表!I21</f>
        <v>2.3737267060065176E-3</v>
      </c>
      <c r="O18" s="306">
        <f t="shared" si="0"/>
        <v>5.6696695580510319E-2</v>
      </c>
      <c r="P18" s="312">
        <f>分析係数表!C21</f>
        <v>0.28411166756853934</v>
      </c>
      <c r="Q18" s="306">
        <f t="shared" si="5"/>
        <v>1.610819272700462E-2</v>
      </c>
      <c r="R18" s="306">
        <v>3.1022592605318002E-2</v>
      </c>
      <c r="S18" s="307">
        <f t="shared" si="6"/>
        <v>0.1506910545390461</v>
      </c>
      <c r="T18" s="312">
        <f>分析係数表!F21</f>
        <v>0.45791147145628314</v>
      </c>
      <c r="U18" s="309">
        <f t="shared" si="7"/>
        <v>6.9003162519273617E-2</v>
      </c>
      <c r="V18" s="316">
        <f>分析係数表!D21</f>
        <v>5.9847590028896828E-2</v>
      </c>
      <c r="W18" s="297">
        <f t="shared" si="8"/>
        <v>0</v>
      </c>
      <c r="X18" s="312">
        <f>分析係数表!E21</f>
        <v>5.4782163530779596E-2</v>
      </c>
      <c r="Y18" s="298">
        <f t="shared" si="9"/>
        <v>0</v>
      </c>
    </row>
    <row r="19" spans="1:25">
      <c r="A19" s="278">
        <v>15</v>
      </c>
      <c r="B19" s="268" t="s">
        <v>70</v>
      </c>
      <c r="C19" s="283"/>
      <c r="D19" s="294">
        <f>投入係数表!AM19</f>
        <v>3.4657239897414573E-5</v>
      </c>
      <c r="E19" s="302">
        <f t="shared" si="1"/>
        <v>3.4657239897414572E-3</v>
      </c>
      <c r="F19" s="312">
        <f>分析係数表!C22</f>
        <v>0.28280144764930404</v>
      </c>
      <c r="G19" s="302">
        <f t="shared" si="2"/>
        <v>9.8011176145180578E-4</v>
      </c>
      <c r="H19" s="302">
        <v>2.0410730574354989E-2</v>
      </c>
      <c r="I19" s="302">
        <f t="shared" si="3"/>
        <v>2.0410730574354989E-2</v>
      </c>
      <c r="J19" s="312">
        <f>分析係数表!G22</f>
        <v>0.21325815420745545</v>
      </c>
      <c r="K19" s="304">
        <f t="shared" si="4"/>
        <v>4.3527547283126224E-3</v>
      </c>
      <c r="L19" s="49"/>
      <c r="M19" s="50"/>
      <c r="N19" s="314">
        <f>分析係数表!I22</f>
        <v>5.2408897921031505E-5</v>
      </c>
      <c r="O19" s="306">
        <f t="shared" si="0"/>
        <v>1.2517916757728909E-3</v>
      </c>
      <c r="P19" s="312">
        <f>分析係数表!C22</f>
        <v>0.28280144764930404</v>
      </c>
      <c r="Q19" s="306">
        <f t="shared" si="5"/>
        <v>3.5400849806392176E-4</v>
      </c>
      <c r="R19" s="306">
        <v>5.3362238308153342E-3</v>
      </c>
      <c r="S19" s="307">
        <f t="shared" si="6"/>
        <v>2.5746954405170323E-2</v>
      </c>
      <c r="T19" s="312">
        <f>分析係数表!F22</f>
        <v>0.43073258580094059</v>
      </c>
      <c r="U19" s="309">
        <f t="shared" si="7"/>
        <v>1.1090052247437931E-2</v>
      </c>
      <c r="V19" s="316">
        <f>分析係数表!D22</f>
        <v>2.2938556731137788E-2</v>
      </c>
      <c r="W19" s="297">
        <f t="shared" si="8"/>
        <v>0</v>
      </c>
      <c r="X19" s="312">
        <f>分析係数表!E22</f>
        <v>2.2183368519679003E-2</v>
      </c>
      <c r="Y19" s="298">
        <f t="shared" si="9"/>
        <v>0</v>
      </c>
    </row>
    <row r="20" spans="1:25">
      <c r="A20" s="278">
        <v>16</v>
      </c>
      <c r="B20" s="268" t="s">
        <v>71</v>
      </c>
      <c r="C20" s="283"/>
      <c r="D20" s="294">
        <f>投入係数表!AM20</f>
        <v>1.0663766122281406E-5</v>
      </c>
      <c r="E20" s="302">
        <f t="shared" si="1"/>
        <v>1.0663766122281405E-3</v>
      </c>
      <c r="F20" s="312">
        <f>分析係数表!C23</f>
        <v>0.31843177703160996</v>
      </c>
      <c r="G20" s="302">
        <f t="shared" si="2"/>
        <v>3.3956819961675482E-4</v>
      </c>
      <c r="H20" s="302">
        <v>2.2803708193885074E-2</v>
      </c>
      <c r="I20" s="302">
        <f t="shared" si="3"/>
        <v>2.2803708193885074E-2</v>
      </c>
      <c r="J20" s="312">
        <f>分析係数表!G23</f>
        <v>0.24379890925547271</v>
      </c>
      <c r="K20" s="304">
        <f t="shared" si="4"/>
        <v>5.5595191846492661E-3</v>
      </c>
      <c r="L20" s="49"/>
      <c r="M20" s="50"/>
      <c r="N20" s="314">
        <f>分析係数表!I23</f>
        <v>7.2227388731505603E-6</v>
      </c>
      <c r="O20" s="306">
        <f t="shared" si="0"/>
        <v>1.7251582758550768E-4</v>
      </c>
      <c r="P20" s="312">
        <f>分析係数表!C23</f>
        <v>0.31843177703160996</v>
      </c>
      <c r="Q20" s="306">
        <f t="shared" si="5"/>
        <v>5.4934521544132046E-5</v>
      </c>
      <c r="R20" s="306">
        <v>5.2632365295470166E-3</v>
      </c>
      <c r="S20" s="307">
        <f t="shared" si="6"/>
        <v>2.8066944723432088E-2</v>
      </c>
      <c r="T20" s="312">
        <f>分析係数表!F23</f>
        <v>0.43764444987651224</v>
      </c>
      <c r="U20" s="309">
        <f t="shared" si="7"/>
        <v>1.2283342583200914E-2</v>
      </c>
      <c r="V20" s="316">
        <f>分析係数表!D23</f>
        <v>3.7770855561684982E-2</v>
      </c>
      <c r="W20" s="297">
        <f t="shared" si="8"/>
        <v>0</v>
      </c>
      <c r="X20" s="312">
        <f>分析係数表!E23</f>
        <v>3.6503495425501575E-2</v>
      </c>
      <c r="Y20" s="298">
        <f t="shared" si="9"/>
        <v>0</v>
      </c>
    </row>
    <row r="21" spans="1:25">
      <c r="A21" s="278">
        <v>17</v>
      </c>
      <c r="B21" s="268" t="s">
        <v>72</v>
      </c>
      <c r="C21" s="283"/>
      <c r="D21" s="294">
        <f>投入係数表!AM21</f>
        <v>8.7709476355764563E-4</v>
      </c>
      <c r="E21" s="302">
        <f t="shared" si="1"/>
        <v>8.7709476355764565E-2</v>
      </c>
      <c r="F21" s="312">
        <f>分析係数表!C24</f>
        <v>6.5709335168878003E-2</v>
      </c>
      <c r="G21" s="302">
        <f t="shared" si="2"/>
        <v>5.7633313793477138E-3</v>
      </c>
      <c r="H21" s="302">
        <v>7.7542657322657712E-3</v>
      </c>
      <c r="I21" s="302">
        <f t="shared" si="3"/>
        <v>7.7542657322657712E-3</v>
      </c>
      <c r="J21" s="312">
        <f>分析係数表!G24</f>
        <v>0.24633125110096343</v>
      </c>
      <c r="K21" s="304">
        <f t="shared" si="4"/>
        <v>1.9101179791983559E-3</v>
      </c>
      <c r="L21" s="49"/>
      <c r="M21" s="50"/>
      <c r="N21" s="314">
        <f>分析係数表!I24</f>
        <v>2.8080599423907303E-4</v>
      </c>
      <c r="O21" s="306">
        <f t="shared" si="0"/>
        <v>6.7070787602755916E-3</v>
      </c>
      <c r="P21" s="312">
        <f>分析係数表!C24</f>
        <v>6.5709335168878003E-2</v>
      </c>
      <c r="Q21" s="306">
        <f t="shared" si="5"/>
        <v>4.4071768626301162E-4</v>
      </c>
      <c r="R21" s="306">
        <v>2.0180568786674112E-3</v>
      </c>
      <c r="S21" s="307">
        <f t="shared" si="6"/>
        <v>9.7723226109331825E-3</v>
      </c>
      <c r="T21" s="312">
        <f>分析係数表!F24</f>
        <v>0.36721364788140759</v>
      </c>
      <c r="U21" s="309">
        <f t="shared" si="7"/>
        <v>3.5885302342347353E-3</v>
      </c>
      <c r="V21" s="316">
        <f>分析係数表!D24</f>
        <v>3.9309475738153632E-2</v>
      </c>
      <c r="W21" s="297">
        <f t="shared" si="8"/>
        <v>0</v>
      </c>
      <c r="X21" s="312">
        <f>分析係数表!E24</f>
        <v>3.8550657867992791E-2</v>
      </c>
      <c r="Y21" s="298">
        <f t="shared" si="9"/>
        <v>0</v>
      </c>
    </row>
    <row r="22" spans="1:25">
      <c r="A22" s="278">
        <v>18</v>
      </c>
      <c r="B22" s="268" t="s">
        <v>87</v>
      </c>
      <c r="C22" s="283"/>
      <c r="D22" s="294">
        <f>投入係数表!AM22</f>
        <v>3.3324269132129392E-5</v>
      </c>
      <c r="E22" s="302">
        <f t="shared" si="1"/>
        <v>3.3324269132129392E-3</v>
      </c>
      <c r="F22" s="312">
        <f>分析係数表!C25</f>
        <v>0.13092441386923714</v>
      </c>
      <c r="G22" s="302">
        <f t="shared" si="2"/>
        <v>4.3629604037447527E-4</v>
      </c>
      <c r="H22" s="302">
        <v>1.1423686762821364E-2</v>
      </c>
      <c r="I22" s="302">
        <f t="shared" si="3"/>
        <v>1.1423686762821364E-2</v>
      </c>
      <c r="J22" s="312">
        <f>分析係数表!G25</f>
        <v>0.2605848403511512</v>
      </c>
      <c r="K22" s="304">
        <f t="shared" si="4"/>
        <v>2.9768395913113642E-3</v>
      </c>
      <c r="L22" s="49"/>
      <c r="M22" s="50"/>
      <c r="N22" s="314">
        <f>分析係数表!I25</f>
        <v>9.8123550057191766E-5</v>
      </c>
      <c r="O22" s="306">
        <f t="shared" si="0"/>
        <v>2.3436906332957993E-3</v>
      </c>
      <c r="P22" s="312">
        <f>分析係数表!C25</f>
        <v>0.13092441386923714</v>
      </c>
      <c r="Q22" s="306">
        <f t="shared" si="5"/>
        <v>3.0684632245507376E-4</v>
      </c>
      <c r="R22" s="306">
        <v>7.8633124876689234E-3</v>
      </c>
      <c r="S22" s="307">
        <f t="shared" si="6"/>
        <v>1.9286999250490287E-2</v>
      </c>
      <c r="T22" s="312">
        <f>分析係数表!F25</f>
        <v>0.33318683873123567</v>
      </c>
      <c r="U22" s="309">
        <f t="shared" si="7"/>
        <v>6.4261743088825703E-3</v>
      </c>
      <c r="V22" s="316">
        <f>分析係数表!D25</f>
        <v>4.284059086963312E-2</v>
      </c>
      <c r="W22" s="297">
        <f t="shared" si="8"/>
        <v>0</v>
      </c>
      <c r="X22" s="312">
        <f>分析係数表!E25</f>
        <v>4.249917369780222E-2</v>
      </c>
      <c r="Y22" s="298">
        <f t="shared" si="9"/>
        <v>0</v>
      </c>
    </row>
    <row r="23" spans="1:25">
      <c r="A23" s="278">
        <v>19</v>
      </c>
      <c r="B23" s="268" t="s">
        <v>88</v>
      </c>
      <c r="C23" s="283"/>
      <c r="D23" s="294">
        <f>投入係数表!AM23</f>
        <v>1.3729598882437311E-4</v>
      </c>
      <c r="E23" s="302">
        <f t="shared" si="1"/>
        <v>1.3729598882437312E-2</v>
      </c>
      <c r="F23" s="312">
        <f>分析係数表!C26</f>
        <v>0.15308736674872969</v>
      </c>
      <c r="G23" s="302">
        <f t="shared" si="2"/>
        <v>2.1018281394286301E-3</v>
      </c>
      <c r="H23" s="302">
        <v>8.2150189073045225E-3</v>
      </c>
      <c r="I23" s="302">
        <f t="shared" si="3"/>
        <v>8.2150189073045225E-3</v>
      </c>
      <c r="J23" s="312">
        <f>分析係数表!G26</f>
        <v>0.20415569699579933</v>
      </c>
      <c r="K23" s="304">
        <f t="shared" si="4"/>
        <v>1.6771429108544246E-3</v>
      </c>
      <c r="L23" s="49"/>
      <c r="M23" s="50"/>
      <c r="N23" s="314">
        <f>分析係数表!I26</f>
        <v>8.8175548492147558E-3</v>
      </c>
      <c r="O23" s="306">
        <f t="shared" si="0"/>
        <v>0.21060816385701012</v>
      </c>
      <c r="P23" s="312">
        <f>分析係数表!C26</f>
        <v>0.15308736674872969</v>
      </c>
      <c r="Q23" s="306">
        <f t="shared" si="5"/>
        <v>3.2241449220654667E-2</v>
      </c>
      <c r="R23" s="306">
        <v>3.5403060887990757E-2</v>
      </c>
      <c r="S23" s="307">
        <f t="shared" si="6"/>
        <v>4.3618079795295278E-2</v>
      </c>
      <c r="T23" s="312">
        <f>分析係数表!F26</f>
        <v>0.33811565690794865</v>
      </c>
      <c r="U23" s="309">
        <f t="shared" si="7"/>
        <v>1.4747955703049586E-2</v>
      </c>
      <c r="V23" s="316">
        <f>分析係数表!D26</f>
        <v>3.3929737559631502E-2</v>
      </c>
      <c r="W23" s="297">
        <f t="shared" si="8"/>
        <v>0</v>
      </c>
      <c r="X23" s="312">
        <f>分析係数表!E26</f>
        <v>3.3531988342571602E-2</v>
      </c>
      <c r="Y23" s="298">
        <f t="shared" si="9"/>
        <v>0</v>
      </c>
    </row>
    <row r="24" spans="1:25">
      <c r="A24" s="278">
        <v>20</v>
      </c>
      <c r="B24" s="268" t="s">
        <v>89</v>
      </c>
      <c r="C24" s="283"/>
      <c r="D24" s="294">
        <f>投入係数表!AM24</f>
        <v>8.9975526656749358E-5</v>
      </c>
      <c r="E24" s="302">
        <f t="shared" si="1"/>
        <v>8.997552665674936E-3</v>
      </c>
      <c r="F24" s="312">
        <f>分析係数表!C27</f>
        <v>0.18884998044104273</v>
      </c>
      <c r="G24" s="302">
        <f t="shared" si="2"/>
        <v>1.6991876449299636E-3</v>
      </c>
      <c r="H24" s="302">
        <v>3.4330290433564267E-3</v>
      </c>
      <c r="I24" s="302">
        <f t="shared" si="3"/>
        <v>3.4330290433564267E-3</v>
      </c>
      <c r="J24" s="312">
        <f>分析係数表!G27</f>
        <v>0.16481626532719168</v>
      </c>
      <c r="K24" s="304">
        <f t="shared" si="4"/>
        <v>5.6581902568578787E-4</v>
      </c>
      <c r="L24" s="49"/>
      <c r="M24" s="50"/>
      <c r="N24" s="314">
        <f>分析係数表!I27</f>
        <v>2.2388024205688101E-2</v>
      </c>
      <c r="O24" s="306">
        <f t="shared" si="0"/>
        <v>0.53474015767150807</v>
      </c>
      <c r="P24" s="312">
        <f>分析係数表!C27</f>
        <v>0.18884998044104273</v>
      </c>
      <c r="Q24" s="306">
        <f t="shared" si="5"/>
        <v>0.10098566831730441</v>
      </c>
      <c r="R24" s="306">
        <v>0.10186824231291082</v>
      </c>
      <c r="S24" s="307">
        <f t="shared" si="6"/>
        <v>0.10530127135626724</v>
      </c>
      <c r="T24" s="312">
        <f>分析係数表!F27</f>
        <v>0.29536956526946395</v>
      </c>
      <c r="U24" s="309">
        <f t="shared" si="7"/>
        <v>3.110279074282251E-2</v>
      </c>
      <c r="V24" s="316">
        <f>分析係数表!D27</f>
        <v>2.042747265118797E-2</v>
      </c>
      <c r="W24" s="297">
        <f t="shared" si="8"/>
        <v>0</v>
      </c>
      <c r="X24" s="312">
        <f>分析係数表!E27</f>
        <v>2.035082172191522E-2</v>
      </c>
      <c r="Y24" s="298">
        <f t="shared" si="9"/>
        <v>0</v>
      </c>
    </row>
    <row r="25" spans="1:25">
      <c r="A25" s="278">
        <v>21</v>
      </c>
      <c r="B25" s="268" t="s">
        <v>90</v>
      </c>
      <c r="C25" s="283"/>
      <c r="D25" s="294">
        <f>投入係数表!AM25</f>
        <v>1.2263331040623617E-4</v>
      </c>
      <c r="E25" s="302">
        <f t="shared" si="1"/>
        <v>1.2263331040623618E-2</v>
      </c>
      <c r="F25" s="312">
        <f>分析係数表!C28</f>
        <v>0.2115566871254172</v>
      </c>
      <c r="G25" s="302">
        <f t="shared" si="2"/>
        <v>2.5943896880766277E-3</v>
      </c>
      <c r="H25" s="302">
        <v>3.10976150607515E-2</v>
      </c>
      <c r="I25" s="302">
        <f t="shared" si="3"/>
        <v>3.10976150607515E-2</v>
      </c>
      <c r="J25" s="312">
        <f>分析係数表!G28</f>
        <v>0.18177207604774032</v>
      </c>
      <c r="K25" s="304">
        <f t="shared" si="4"/>
        <v>5.6526780497262764E-3</v>
      </c>
      <c r="L25" s="49"/>
      <c r="M25" s="50"/>
      <c r="N25" s="314">
        <f>分析係数表!I28</f>
        <v>7.2231792840574596E-3</v>
      </c>
      <c r="O25" s="306">
        <f t="shared" si="0"/>
        <v>0.17252634684328727</v>
      </c>
      <c r="P25" s="312">
        <f>分析係数表!C28</f>
        <v>0.2115566871254172</v>
      </c>
      <c r="Q25" s="306">
        <f t="shared" si="5"/>
        <v>3.6499102380016531E-2</v>
      </c>
      <c r="R25" s="306">
        <v>4.7647613299175502E-2</v>
      </c>
      <c r="S25" s="307">
        <f t="shared" si="6"/>
        <v>7.8745228359927005E-2</v>
      </c>
      <c r="T25" s="312">
        <f>分析係数表!F28</f>
        <v>0.29628808224417325</v>
      </c>
      <c r="U25" s="309">
        <f t="shared" si="7"/>
        <v>2.3331272696642254E-2</v>
      </c>
      <c r="V25" s="316">
        <f>分析係数表!D28</f>
        <v>3.0551159487848582E-2</v>
      </c>
      <c r="W25" s="297">
        <f t="shared" si="8"/>
        <v>0</v>
      </c>
      <c r="X25" s="312">
        <f>分析係数表!E28</f>
        <v>3.018459578819983E-2</v>
      </c>
      <c r="Y25" s="298">
        <f t="shared" si="9"/>
        <v>0</v>
      </c>
    </row>
    <row r="26" spans="1:25">
      <c r="A26" s="278">
        <v>22</v>
      </c>
      <c r="B26" s="268" t="s">
        <v>64</v>
      </c>
      <c r="C26" s="283"/>
      <c r="D26" s="294">
        <f>投入係数表!AM26</f>
        <v>5.4311893831544486E-3</v>
      </c>
      <c r="E26" s="302">
        <f t="shared" si="1"/>
        <v>0.54311893831544489</v>
      </c>
      <c r="F26" s="312">
        <f>分析係数表!C29</f>
        <v>0.4024048564090591</v>
      </c>
      <c r="G26" s="302">
        <f t="shared" si="2"/>
        <v>0.21855369838586722</v>
      </c>
      <c r="H26" s="302">
        <v>0.31000270677728015</v>
      </c>
      <c r="I26" s="302">
        <f t="shared" si="3"/>
        <v>0.31000270677728015</v>
      </c>
      <c r="J26" s="312">
        <f>分析係数表!G29</f>
        <v>0.28848634430593861</v>
      </c>
      <c r="K26" s="304">
        <f t="shared" si="4"/>
        <v>8.9431547603123371E-2</v>
      </c>
      <c r="L26" s="49"/>
      <c r="M26" s="50"/>
      <c r="N26" s="314">
        <f>分析係数表!I29</f>
        <v>7.7130042947109994E-3</v>
      </c>
      <c r="O26" s="306">
        <f t="shared" si="0"/>
        <v>0.18422586534576299</v>
      </c>
      <c r="P26" s="312">
        <f>分析係数表!C29</f>
        <v>0.4024048564090591</v>
      </c>
      <c r="Q26" s="306">
        <f t="shared" si="5"/>
        <v>7.4133382891296409E-2</v>
      </c>
      <c r="R26" s="306">
        <v>0.12042765915012436</v>
      </c>
      <c r="S26" s="307">
        <f t="shared" si="6"/>
        <v>0.43043036592740452</v>
      </c>
      <c r="T26" s="312">
        <f>分析係数表!F29</f>
        <v>0.40202182464221792</v>
      </c>
      <c r="U26" s="309">
        <f t="shared" si="7"/>
        <v>0.17304240109155272</v>
      </c>
      <c r="V26" s="316">
        <f>分析係数表!D29</f>
        <v>7.9194780809421356E-2</v>
      </c>
      <c r="W26" s="297">
        <f t="shared" si="8"/>
        <v>0</v>
      </c>
      <c r="X26" s="312">
        <f>分析係数表!E29</f>
        <v>6.5944675090492746E-2</v>
      </c>
      <c r="Y26" s="298">
        <f t="shared" si="9"/>
        <v>0</v>
      </c>
    </row>
    <row r="27" spans="1:25">
      <c r="A27" s="278">
        <v>23</v>
      </c>
      <c r="B27" s="268" t="s">
        <v>91</v>
      </c>
      <c r="C27" s="283"/>
      <c r="D27" s="294">
        <f>投入係数表!AM27</f>
        <v>3.2064611758934902E-3</v>
      </c>
      <c r="E27" s="302">
        <f t="shared" si="1"/>
        <v>0.32064611758934902</v>
      </c>
      <c r="F27" s="312">
        <f>分析係数表!C30</f>
        <v>1</v>
      </c>
      <c r="G27" s="302">
        <f t="shared" si="2"/>
        <v>0.32064611758934902</v>
      </c>
      <c r="H27" s="302">
        <v>0.59133009073709042</v>
      </c>
      <c r="I27" s="302">
        <f t="shared" si="3"/>
        <v>0.59133009073709042</v>
      </c>
      <c r="J27" s="312">
        <f>分析係数表!G30</f>
        <v>0.33838967095036887</v>
      </c>
      <c r="K27" s="304">
        <f t="shared" si="4"/>
        <v>0.20009999482757579</v>
      </c>
      <c r="L27" s="49"/>
      <c r="M27" s="50"/>
      <c r="N27" s="314">
        <f>分析係数表!I30</f>
        <v>0</v>
      </c>
      <c r="O27" s="306">
        <f t="shared" si="0"/>
        <v>0</v>
      </c>
      <c r="P27" s="312">
        <f>分析係数表!C30</f>
        <v>1</v>
      </c>
      <c r="Q27" s="306">
        <f t="shared" si="5"/>
        <v>0</v>
      </c>
      <c r="R27" s="306">
        <v>0.16638403449871003</v>
      </c>
      <c r="S27" s="307">
        <f t="shared" si="6"/>
        <v>0.7577141252358004</v>
      </c>
      <c r="T27" s="312">
        <f>分析係数表!F30</f>
        <v>0.46362091424568164</v>
      </c>
      <c r="U27" s="309">
        <f t="shared" si="7"/>
        <v>0.35129211547868872</v>
      </c>
      <c r="V27" s="316">
        <f>分析係数表!D30</f>
        <v>7.3824536053885614E-2</v>
      </c>
      <c r="W27" s="297">
        <f t="shared" si="8"/>
        <v>0</v>
      </c>
      <c r="X27" s="312">
        <f>分析係数表!E30</f>
        <v>5.6949248710145881E-2</v>
      </c>
      <c r="Y27" s="298">
        <f t="shared" si="9"/>
        <v>0</v>
      </c>
    </row>
    <row r="28" spans="1:25">
      <c r="A28" s="278">
        <v>24</v>
      </c>
      <c r="B28" s="268" t="s">
        <v>92</v>
      </c>
      <c r="C28" s="283"/>
      <c r="D28" s="294">
        <f>投入係数表!AM28</f>
        <v>2.9090753981583676E-2</v>
      </c>
      <c r="E28" s="302">
        <f t="shared" si="1"/>
        <v>2.9090753981583677</v>
      </c>
      <c r="F28" s="312">
        <f>分析係数表!C31</f>
        <v>0.99932498158227889</v>
      </c>
      <c r="G28" s="302">
        <f t="shared" si="2"/>
        <v>2.9071117186860715</v>
      </c>
      <c r="H28" s="302">
        <v>3.7092717036652885</v>
      </c>
      <c r="I28" s="302">
        <f t="shared" si="3"/>
        <v>3.7092717036652885</v>
      </c>
      <c r="J28" s="312">
        <f>分析係数表!G31</f>
        <v>7.0262508387801376E-2</v>
      </c>
      <c r="K28" s="304">
        <f t="shared" si="4"/>
        <v>0.26062273419141663</v>
      </c>
      <c r="L28" s="49"/>
      <c r="M28" s="50"/>
      <c r="N28" s="314">
        <f>分析係数表!I31</f>
        <v>3.314462019579964E-2</v>
      </c>
      <c r="O28" s="306">
        <f t="shared" si="0"/>
        <v>0.79166250968055907</v>
      </c>
      <c r="P28" s="312">
        <f>分析係数表!C31</f>
        <v>0.99932498158227889</v>
      </c>
      <c r="Q28" s="306">
        <f t="shared" si="5"/>
        <v>0.7911281229059054</v>
      </c>
      <c r="R28" s="306">
        <v>1.0952699998358104</v>
      </c>
      <c r="S28" s="307">
        <f t="shared" si="6"/>
        <v>4.8045417035010987</v>
      </c>
      <c r="T28" s="312">
        <f>分析係数表!F31</f>
        <v>0.39948542779773355</v>
      </c>
      <c r="U28" s="309">
        <f t="shared" si="7"/>
        <v>1.9193443977951878</v>
      </c>
      <c r="V28" s="316">
        <f>分析係数表!D31</f>
        <v>2.9145126840892164E-3</v>
      </c>
      <c r="W28" s="297">
        <f t="shared" si="8"/>
        <v>0</v>
      </c>
      <c r="X28" s="312">
        <f>分析係数表!E31</f>
        <v>2.9145126840892164E-3</v>
      </c>
      <c r="Y28" s="298">
        <f t="shared" si="9"/>
        <v>0</v>
      </c>
    </row>
    <row r="29" spans="1:25">
      <c r="A29" s="278">
        <v>25</v>
      </c>
      <c r="B29" s="268" t="s">
        <v>1</v>
      </c>
      <c r="C29" s="283"/>
      <c r="D29" s="294">
        <f>投入係数表!AM29</f>
        <v>8.3690569498429766E-3</v>
      </c>
      <c r="E29" s="302">
        <f t="shared" si="1"/>
        <v>0.83690569498429768</v>
      </c>
      <c r="F29" s="312">
        <f>分析係数表!C32</f>
        <v>0.9998360837770528</v>
      </c>
      <c r="G29" s="302">
        <f t="shared" si="2"/>
        <v>0.83676851256381279</v>
      </c>
      <c r="H29" s="302">
        <v>0.97110828857583242</v>
      </c>
      <c r="I29" s="302">
        <f t="shared" si="3"/>
        <v>0.97110828857583242</v>
      </c>
      <c r="J29" s="312">
        <f>分析係数表!G32</f>
        <v>0.11380414292785156</v>
      </c>
      <c r="K29" s="304">
        <f t="shared" si="4"/>
        <v>0.11051614647150534</v>
      </c>
      <c r="L29" s="49"/>
      <c r="M29" s="50"/>
      <c r="N29" s="314">
        <f>分析係数表!I32</f>
        <v>7.2296973654795713E-3</v>
      </c>
      <c r="O29" s="306">
        <f t="shared" si="0"/>
        <v>0.17268203185842543</v>
      </c>
      <c r="P29" s="312">
        <f>分析係数表!C32</f>
        <v>0.9998360837770528</v>
      </c>
      <c r="Q29" s="306">
        <f t="shared" si="5"/>
        <v>0.17265372647199234</v>
      </c>
      <c r="R29" s="306">
        <v>0.23315698659623174</v>
      </c>
      <c r="S29" s="307">
        <f t="shared" si="6"/>
        <v>1.2042652751720642</v>
      </c>
      <c r="T29" s="312">
        <f>分析係数表!F32</f>
        <v>0.44272670787830282</v>
      </c>
      <c r="U29" s="309">
        <f t="shared" si="7"/>
        <v>0.53316040068908643</v>
      </c>
      <c r="V29" s="316">
        <f>分析係数表!D32</f>
        <v>2.1120085933633119E-2</v>
      </c>
      <c r="W29" s="297">
        <f t="shared" si="8"/>
        <v>0</v>
      </c>
      <c r="X29" s="312">
        <f>分析係数表!E32</f>
        <v>2.1120085933633119E-2</v>
      </c>
      <c r="Y29" s="298">
        <f t="shared" si="9"/>
        <v>0</v>
      </c>
    </row>
    <row r="30" spans="1:25">
      <c r="A30" s="278">
        <v>26</v>
      </c>
      <c r="B30" s="268" t="s">
        <v>2</v>
      </c>
      <c r="C30" s="283"/>
      <c r="D30" s="294">
        <f>投入係数表!AM30</f>
        <v>2.0880987038192279E-2</v>
      </c>
      <c r="E30" s="302">
        <f t="shared" si="1"/>
        <v>2.0880987038192278</v>
      </c>
      <c r="F30" s="312">
        <f>分析係数表!C33</f>
        <v>0.99108509199615646</v>
      </c>
      <c r="G30" s="302">
        <f t="shared" si="2"/>
        <v>2.0694834959717343</v>
      </c>
      <c r="H30" s="302">
        <v>2.2041335127465511</v>
      </c>
      <c r="I30" s="302">
        <f t="shared" si="3"/>
        <v>2.2041335127465511</v>
      </c>
      <c r="J30" s="312">
        <f>分析係数表!G33</f>
        <v>0.4529749017181946</v>
      </c>
      <c r="K30" s="304">
        <f t="shared" si="4"/>
        <v>0.99841716131014802</v>
      </c>
      <c r="L30" s="49"/>
      <c r="M30" s="50"/>
      <c r="N30" s="314">
        <f>分析係数表!I33</f>
        <v>7.7168799106917146E-4</v>
      </c>
      <c r="O30" s="306">
        <f t="shared" si="0"/>
        <v>1.843184348142235E-2</v>
      </c>
      <c r="P30" s="312">
        <f>分析係数表!C33</f>
        <v>0.99108509199615646</v>
      </c>
      <c r="Q30" s="306">
        <f t="shared" si="5"/>
        <v>1.8267525292444225E-2</v>
      </c>
      <c r="R30" s="306">
        <v>0.11114872583319038</v>
      </c>
      <c r="S30" s="307">
        <f t="shared" si="6"/>
        <v>2.3152822385797416</v>
      </c>
      <c r="T30" s="312">
        <f>分析係数表!F33</f>
        <v>0.63278689994307047</v>
      </c>
      <c r="U30" s="309">
        <f t="shared" si="7"/>
        <v>1.4650802702441272</v>
      </c>
      <c r="V30" s="316">
        <f>分析係数表!D33</f>
        <v>8.7702783269007503E-2</v>
      </c>
      <c r="W30" s="297">
        <f t="shared" si="8"/>
        <v>0</v>
      </c>
      <c r="X30" s="312">
        <f>分析係数表!E33</f>
        <v>8.4336323251883824E-2</v>
      </c>
      <c r="Y30" s="298">
        <f t="shared" si="9"/>
        <v>0</v>
      </c>
    </row>
    <row r="31" spans="1:25">
      <c r="A31" s="278">
        <v>27</v>
      </c>
      <c r="B31" s="268" t="s">
        <v>65</v>
      </c>
      <c r="C31" s="283"/>
      <c r="D31" s="294">
        <f>投入係数表!AM31</f>
        <v>6.4282515155877601E-2</v>
      </c>
      <c r="E31" s="302">
        <f t="shared" si="1"/>
        <v>6.4282515155877604</v>
      </c>
      <c r="F31" s="312">
        <f>分析係数表!C34</f>
        <v>0.24606089914510665</v>
      </c>
      <c r="G31" s="302">
        <f t="shared" si="2"/>
        <v>1.5817413478564188</v>
      </c>
      <c r="H31" s="302">
        <v>1.7555847012288275</v>
      </c>
      <c r="I31" s="302">
        <f t="shared" si="3"/>
        <v>1.7555847012288275</v>
      </c>
      <c r="J31" s="312">
        <f>分析係数表!G34</f>
        <v>0.43749758717185111</v>
      </c>
      <c r="K31" s="304">
        <f t="shared" si="4"/>
        <v>0.7680640708634271</v>
      </c>
      <c r="L31" s="49"/>
      <c r="M31" s="50"/>
      <c r="N31" s="314">
        <f>分析係数表!I34</f>
        <v>0.137069350800852</v>
      </c>
      <c r="O31" s="306">
        <f t="shared" si="0"/>
        <v>3.27391491030086</v>
      </c>
      <c r="P31" s="312">
        <f>分析係数表!C34</f>
        <v>0.24606089914510665</v>
      </c>
      <c r="Q31" s="306">
        <f t="shared" si="5"/>
        <v>0.80558244655320077</v>
      </c>
      <c r="R31" s="306">
        <v>0.89615088527674969</v>
      </c>
      <c r="S31" s="307">
        <f t="shared" si="6"/>
        <v>2.6517355865055769</v>
      </c>
      <c r="T31" s="312">
        <f>分析係数表!F34</f>
        <v>0.68044247766447119</v>
      </c>
      <c r="U31" s="309">
        <f t="shared" si="7"/>
        <v>1.8043535325929045</v>
      </c>
      <c r="V31" s="316">
        <f>分析係数表!D34</f>
        <v>0.15389009392691583</v>
      </c>
      <c r="W31" s="297">
        <f t="shared" si="8"/>
        <v>0</v>
      </c>
      <c r="X31" s="312">
        <f>分析係数表!E34</f>
        <v>0.1433320704064108</v>
      </c>
      <c r="Y31" s="298">
        <f t="shared" si="9"/>
        <v>0</v>
      </c>
    </row>
    <row r="32" spans="1:25">
      <c r="A32" s="278">
        <v>28</v>
      </c>
      <c r="B32" s="268" t="s">
        <v>66</v>
      </c>
      <c r="C32" s="283"/>
      <c r="D32" s="294">
        <f>投入係数表!AM32</f>
        <v>1.314975659953826E-2</v>
      </c>
      <c r="E32" s="302">
        <f t="shared" si="1"/>
        <v>1.314975659953826</v>
      </c>
      <c r="F32" s="312">
        <f>分析係数表!C35</f>
        <v>0.75377646979277246</v>
      </c>
      <c r="G32" s="302">
        <f t="shared" si="2"/>
        <v>0.99119771082341623</v>
      </c>
      <c r="H32" s="302">
        <v>1.6122784139297628</v>
      </c>
      <c r="I32" s="302">
        <f t="shared" si="3"/>
        <v>1.6122784139297628</v>
      </c>
      <c r="J32" s="312">
        <f>分析係数表!G35</f>
        <v>0.30282397072447498</v>
      </c>
      <c r="K32" s="304">
        <f t="shared" si="4"/>
        <v>0.48823655121956944</v>
      </c>
      <c r="L32" s="49"/>
      <c r="M32" s="50"/>
      <c r="N32" s="314">
        <f>分析係数表!I35</f>
        <v>5.7629969222324183E-2</v>
      </c>
      <c r="O32" s="306">
        <f t="shared" si="0"/>
        <v>1.3764974767500979</v>
      </c>
      <c r="P32" s="312">
        <f>分析係数表!C35</f>
        <v>0.75377646979277246</v>
      </c>
      <c r="Q32" s="306">
        <f t="shared" si="5"/>
        <v>1.0375714087033476</v>
      </c>
      <c r="R32" s="306">
        <v>1.6092723314589519</v>
      </c>
      <c r="S32" s="307">
        <f t="shared" si="6"/>
        <v>3.2215507453887149</v>
      </c>
      <c r="T32" s="312">
        <f>分析係数表!F35</f>
        <v>0.60548890850388704</v>
      </c>
      <c r="U32" s="309">
        <f t="shared" si="7"/>
        <v>1.9506132445152966</v>
      </c>
      <c r="V32" s="316">
        <f>分析係数表!D35</f>
        <v>4.0363234612300396E-2</v>
      </c>
      <c r="W32" s="297">
        <f t="shared" si="8"/>
        <v>0</v>
      </c>
      <c r="X32" s="312">
        <f>分析係数表!E35</f>
        <v>3.9154079363329694E-2</v>
      </c>
      <c r="Y32" s="298">
        <f t="shared" si="9"/>
        <v>0</v>
      </c>
    </row>
    <row r="33" spans="1:25">
      <c r="A33" s="278">
        <v>29</v>
      </c>
      <c r="B33" s="268" t="s">
        <v>93</v>
      </c>
      <c r="C33" s="283"/>
      <c r="D33" s="294">
        <f>投入係数表!AM33</f>
        <v>3.6254138874226211E-2</v>
      </c>
      <c r="E33" s="302">
        <f t="shared" si="1"/>
        <v>3.6254138874226212</v>
      </c>
      <c r="F33" s="312">
        <f>分析係数表!C36</f>
        <v>0.99118010215945485</v>
      </c>
      <c r="G33" s="302">
        <f t="shared" si="2"/>
        <v>3.5934381073058601</v>
      </c>
      <c r="H33" s="302">
        <v>4.1270956047609619</v>
      </c>
      <c r="I33" s="302">
        <f t="shared" si="3"/>
        <v>4.1270956047609619</v>
      </c>
      <c r="J33" s="312">
        <f>分析係数表!G36</f>
        <v>5.8650173764370726E-2</v>
      </c>
      <c r="K33" s="304">
        <f t="shared" si="4"/>
        <v>0.24205487436140111</v>
      </c>
      <c r="L33" s="49"/>
      <c r="M33" s="50"/>
      <c r="N33" s="314">
        <f>分析係数表!I36</f>
        <v>0.2375179181177472</v>
      </c>
      <c r="O33" s="306">
        <f t="shared" si="0"/>
        <v>5.673138809266745</v>
      </c>
      <c r="P33" s="312">
        <f>分析係数表!C36</f>
        <v>0.99118010215945485</v>
      </c>
      <c r="Q33" s="306">
        <f t="shared" si="5"/>
        <v>5.6231023045337807</v>
      </c>
      <c r="R33" s="306">
        <v>6.1478782434482664</v>
      </c>
      <c r="S33" s="307">
        <f t="shared" si="6"/>
        <v>10.274973848209228</v>
      </c>
      <c r="T33" s="312">
        <f>分析係数表!F36</f>
        <v>0.81306518983088305</v>
      </c>
      <c r="U33" s="309">
        <f t="shared" si="7"/>
        <v>8.3542235624015948</v>
      </c>
      <c r="V33" s="316">
        <f>分析係数表!D36</f>
        <v>1.5774342104513773E-2</v>
      </c>
      <c r="W33" s="297">
        <f t="shared" si="8"/>
        <v>0</v>
      </c>
      <c r="X33" s="312">
        <f>分析係数表!E36</f>
        <v>1.3229670821596217E-2</v>
      </c>
      <c r="Y33" s="298">
        <f t="shared" si="9"/>
        <v>0</v>
      </c>
    </row>
    <row r="34" spans="1:25">
      <c r="A34" s="278">
        <v>30</v>
      </c>
      <c r="B34" s="268" t="s">
        <v>94</v>
      </c>
      <c r="C34" s="283"/>
      <c r="D34" s="294">
        <f>投入係数表!AM34</f>
        <v>2.1544806479304297E-2</v>
      </c>
      <c r="E34" s="302">
        <f t="shared" si="1"/>
        <v>2.1544806479304297</v>
      </c>
      <c r="F34" s="312">
        <f>分析係数表!C37</f>
        <v>0.58105140483022077</v>
      </c>
      <c r="G34" s="302">
        <f t="shared" si="2"/>
        <v>1.2518640071595004</v>
      </c>
      <c r="H34" s="302">
        <v>1.7528850713738278</v>
      </c>
      <c r="I34" s="302">
        <f t="shared" si="3"/>
        <v>1.7528850713738278</v>
      </c>
      <c r="J34" s="312">
        <f>分析係数表!G37</f>
        <v>0.40235165952905672</v>
      </c>
      <c r="K34" s="304">
        <f t="shared" si="4"/>
        <v>0.70527621743096858</v>
      </c>
      <c r="L34" s="49"/>
      <c r="M34" s="50"/>
      <c r="N34" s="314">
        <f>分析係数表!I37</f>
        <v>4.2719417558337268E-2</v>
      </c>
      <c r="O34" s="306">
        <f t="shared" si="0"/>
        <v>1.0203574853638206</v>
      </c>
      <c r="P34" s="312">
        <f>分析係数表!C37</f>
        <v>0.58105140483022077</v>
      </c>
      <c r="Q34" s="306">
        <f t="shared" si="5"/>
        <v>0.59288015029967944</v>
      </c>
      <c r="R34" s="306">
        <v>0.80060066573733546</v>
      </c>
      <c r="S34" s="307">
        <f t="shared" si="6"/>
        <v>2.5534857371111634</v>
      </c>
      <c r="T34" s="312">
        <f>分析係数表!F37</f>
        <v>0.63403708963374472</v>
      </c>
      <c r="U34" s="309">
        <f t="shared" si="7"/>
        <v>1.6190046651792394</v>
      </c>
      <c r="V34" s="316">
        <f>分析係数表!D37</f>
        <v>7.9200513574427991E-2</v>
      </c>
      <c r="W34" s="297">
        <f t="shared" si="8"/>
        <v>0</v>
      </c>
      <c r="X34" s="312">
        <f>分析係数表!E37</f>
        <v>7.3600662533244779E-2</v>
      </c>
      <c r="Y34" s="298">
        <f t="shared" si="9"/>
        <v>0</v>
      </c>
    </row>
    <row r="35" spans="1:25">
      <c r="A35" s="278">
        <v>31</v>
      </c>
      <c r="B35" s="268" t="s">
        <v>95</v>
      </c>
      <c r="C35" s="283"/>
      <c r="D35" s="294">
        <f>投入係数表!AM35</f>
        <v>2.1658108994353536E-2</v>
      </c>
      <c r="E35" s="302">
        <f t="shared" si="1"/>
        <v>2.1658108994353538</v>
      </c>
      <c r="F35" s="312">
        <f>分析係数表!C38</f>
        <v>0.47456671407271833</v>
      </c>
      <c r="G35" s="302">
        <f t="shared" si="2"/>
        <v>1.0278217618479144</v>
      </c>
      <c r="H35" s="302">
        <v>1.4301632854171398</v>
      </c>
      <c r="I35" s="302">
        <f t="shared" si="3"/>
        <v>1.4301632854171398</v>
      </c>
      <c r="J35" s="312">
        <f>分析係数表!G38</f>
        <v>0.18003386475673192</v>
      </c>
      <c r="K35" s="304">
        <f t="shared" si="4"/>
        <v>0.25747782350683274</v>
      </c>
      <c r="L35" s="49"/>
      <c r="M35" s="50"/>
      <c r="N35" s="314">
        <f>分析係数表!I38</f>
        <v>5.150358926080905E-2</v>
      </c>
      <c r="O35" s="306">
        <f t="shared" si="0"/>
        <v>1.2301682894811368</v>
      </c>
      <c r="P35" s="312">
        <f>分析係数表!C38</f>
        <v>0.47456671407271833</v>
      </c>
      <c r="Q35" s="306">
        <f t="shared" si="5"/>
        <v>0.58379692289551965</v>
      </c>
      <c r="R35" s="306">
        <v>0.81570127742425824</v>
      </c>
      <c r="S35" s="307">
        <f t="shared" si="6"/>
        <v>2.245864562841398</v>
      </c>
      <c r="T35" s="312">
        <f>分析係数表!F38</f>
        <v>0.4997199825516766</v>
      </c>
      <c r="U35" s="309">
        <f t="shared" si="7"/>
        <v>1.1223034001565322</v>
      </c>
      <c r="V35" s="316">
        <f>分析係数表!D38</f>
        <v>3.5590827435143364E-2</v>
      </c>
      <c r="W35" s="297">
        <f t="shared" si="8"/>
        <v>0</v>
      </c>
      <c r="X35" s="312">
        <f>分析係数表!E38</f>
        <v>3.1059891839156476E-2</v>
      </c>
      <c r="Y35" s="298">
        <f t="shared" si="9"/>
        <v>0</v>
      </c>
    </row>
    <row r="36" spans="1:25">
      <c r="A36" s="278">
        <v>32</v>
      </c>
      <c r="B36" s="268" t="s">
        <v>67</v>
      </c>
      <c r="C36" s="283"/>
      <c r="D36" s="294">
        <f>投入係数表!AM36</f>
        <v>0</v>
      </c>
      <c r="E36" s="302">
        <f t="shared" si="1"/>
        <v>0</v>
      </c>
      <c r="F36" s="312">
        <f>分析係数表!C39</f>
        <v>1</v>
      </c>
      <c r="G36" s="302">
        <f t="shared" si="2"/>
        <v>0</v>
      </c>
      <c r="H36" s="302">
        <v>3.729289181748531E-2</v>
      </c>
      <c r="I36" s="302">
        <f t="shared" si="3"/>
        <v>3.729289181748531E-2</v>
      </c>
      <c r="J36" s="312">
        <f>分析係数表!G39</f>
        <v>0.33345520667958617</v>
      </c>
      <c r="K36" s="304">
        <f t="shared" si="4"/>
        <v>1.2435508948679012E-2</v>
      </c>
      <c r="L36" s="49"/>
      <c r="M36" s="50"/>
      <c r="N36" s="314">
        <f>分析係数表!I39</f>
        <v>5.0851604954235139E-3</v>
      </c>
      <c r="O36" s="306">
        <f t="shared" si="0"/>
        <v>0.12145955802642108</v>
      </c>
      <c r="P36" s="312">
        <f>分析係数表!C39</f>
        <v>1</v>
      </c>
      <c r="Q36" s="306">
        <f t="shared" si="5"/>
        <v>0.12145955802642108</v>
      </c>
      <c r="R36" s="306">
        <v>0.12695979086335293</v>
      </c>
      <c r="S36" s="307">
        <f t="shared" si="6"/>
        <v>0.16425268268083826</v>
      </c>
      <c r="T36" s="312">
        <f>分析係数表!F39</f>
        <v>0.70859596344355691</v>
      </c>
      <c r="U36" s="309">
        <f t="shared" si="7"/>
        <v>0.11638878793241741</v>
      </c>
      <c r="V36" s="316">
        <f>分析係数表!D39</f>
        <v>4.8027598057070089E-2</v>
      </c>
      <c r="W36" s="297">
        <f t="shared" si="8"/>
        <v>0</v>
      </c>
      <c r="X36" s="312">
        <f>分析係数表!E39</f>
        <v>4.8027598057070089E-2</v>
      </c>
      <c r="Y36" s="298">
        <f t="shared" si="9"/>
        <v>0</v>
      </c>
    </row>
    <row r="37" spans="1:25">
      <c r="A37" s="278">
        <v>33</v>
      </c>
      <c r="B37" s="268" t="s">
        <v>96</v>
      </c>
      <c r="C37" s="283"/>
      <c r="D37" s="294">
        <f>投入係数表!AM37</f>
        <v>1.1017003375081978E-3</v>
      </c>
      <c r="E37" s="302">
        <f t="shared" si="1"/>
        <v>0.11017003375081978</v>
      </c>
      <c r="F37" s="312">
        <f>分析係数表!C40</f>
        <v>0.78927678494152065</v>
      </c>
      <c r="G37" s="302">
        <f t="shared" si="2"/>
        <v>8.6954650035745859E-2</v>
      </c>
      <c r="H37" s="302">
        <v>0.11456961552824091</v>
      </c>
      <c r="I37" s="302">
        <f t="shared" si="3"/>
        <v>0.11456961552824091</v>
      </c>
      <c r="J37" s="312">
        <f>分析係数表!G40</f>
        <v>0.52314226927728547</v>
      </c>
      <c r="K37" s="304">
        <f t="shared" si="4"/>
        <v>5.9936208657670069E-2</v>
      </c>
      <c r="L37" s="49"/>
      <c r="M37" s="50"/>
      <c r="N37" s="314">
        <f>分析係数表!I40</f>
        <v>3.428475595158087E-2</v>
      </c>
      <c r="O37" s="306">
        <f t="shared" si="0"/>
        <v>0.81889476422039831</v>
      </c>
      <c r="P37" s="312">
        <f>分析係数表!C40</f>
        <v>0.78927678494152065</v>
      </c>
      <c r="Q37" s="306">
        <f t="shared" si="5"/>
        <v>0.64633462670932063</v>
      </c>
      <c r="R37" s="306">
        <v>0.65972095509948991</v>
      </c>
      <c r="S37" s="307">
        <f t="shared" si="6"/>
        <v>0.77429057062773077</v>
      </c>
      <c r="T37" s="312">
        <f>分析係数表!F40</f>
        <v>0.70623799726049996</v>
      </c>
      <c r="U37" s="309">
        <f t="shared" si="7"/>
        <v>0.54683342189781825</v>
      </c>
      <c r="V37" s="316">
        <f>分析係数表!D40</f>
        <v>9.0697433955161888E-2</v>
      </c>
      <c r="W37" s="297">
        <f t="shared" si="8"/>
        <v>0</v>
      </c>
      <c r="X37" s="312">
        <f>分析係数表!E40</f>
        <v>9.0562666353757981E-2</v>
      </c>
      <c r="Y37" s="298">
        <f t="shared" si="9"/>
        <v>0</v>
      </c>
    </row>
    <row r="38" spans="1:25">
      <c r="A38" s="278">
        <v>34</v>
      </c>
      <c r="B38" s="268" t="s">
        <v>97</v>
      </c>
      <c r="C38" s="283"/>
      <c r="D38" s="294">
        <f>投入係数表!AM38</f>
        <v>2.8525574377102761E-4</v>
      </c>
      <c r="E38" s="302">
        <f t="shared" si="1"/>
        <v>2.852557437710276E-2</v>
      </c>
      <c r="F38" s="312">
        <f>分析係数表!C41</f>
        <v>0.99594790611943085</v>
      </c>
      <c r="G38" s="302">
        <f t="shared" si="2"/>
        <v>2.8409986071729582E-2</v>
      </c>
      <c r="H38" s="302">
        <v>3.2421381878836135E-2</v>
      </c>
      <c r="I38" s="302">
        <f t="shared" si="3"/>
        <v>3.2421381878836135E-2</v>
      </c>
      <c r="J38" s="312">
        <f>分析係数表!G41</f>
        <v>0.50896339569449323</v>
      </c>
      <c r="K38" s="304">
        <f t="shared" si="4"/>
        <v>1.650129661416035E-2</v>
      </c>
      <c r="L38" s="49"/>
      <c r="M38" s="50"/>
      <c r="N38" s="314">
        <f>分析係数表!I41</f>
        <v>5.504775199299148E-2</v>
      </c>
      <c r="O38" s="306">
        <f t="shared" si="0"/>
        <v>1.314820964536723</v>
      </c>
      <c r="P38" s="312">
        <f>分析係数表!C41</f>
        <v>0.99594790611943085</v>
      </c>
      <c r="Q38" s="306">
        <f t="shared" si="5"/>
        <v>1.3094931865522796</v>
      </c>
      <c r="R38" s="306">
        <v>1.3309299947975037</v>
      </c>
      <c r="S38" s="307">
        <f t="shared" si="6"/>
        <v>1.3633513766763399</v>
      </c>
      <c r="T38" s="312">
        <f>分析係数表!F41</f>
        <v>0.58132099287543681</v>
      </c>
      <c r="U38" s="309">
        <f t="shared" si="7"/>
        <v>0.79254477592758354</v>
      </c>
      <c r="V38" s="316">
        <f>分析係数表!D41</f>
        <v>0.12149342216939719</v>
      </c>
      <c r="W38" s="297">
        <f t="shared" si="8"/>
        <v>0</v>
      </c>
      <c r="X38" s="312">
        <f>分析係数表!E41</f>
        <v>0.11755967401821014</v>
      </c>
      <c r="Y38" s="298">
        <f t="shared" si="9"/>
        <v>0</v>
      </c>
    </row>
    <row r="39" spans="1:25">
      <c r="A39" s="278">
        <v>35</v>
      </c>
      <c r="B39" s="268" t="s">
        <v>3</v>
      </c>
      <c r="C39" s="283"/>
      <c r="D39" s="294">
        <f>投入係数表!AM39</f>
        <v>2.3660231083811869E-3</v>
      </c>
      <c r="E39" s="302">
        <f t="shared" si="1"/>
        <v>0.2366023108381187</v>
      </c>
      <c r="F39" s="312">
        <f>分析係数表!C42</f>
        <v>0.9655414908579466</v>
      </c>
      <c r="G39" s="302">
        <f>E39*F39</f>
        <v>0.22844934794707242</v>
      </c>
      <c r="H39" s="302">
        <v>0.27568393891609899</v>
      </c>
      <c r="I39" s="302">
        <f>C39+H39</f>
        <v>0.27568393891609899</v>
      </c>
      <c r="J39" s="312">
        <f>分析係数表!G42</f>
        <v>0.53299358903562055</v>
      </c>
      <c r="K39" s="304">
        <f>I39*J39</f>
        <v>0.14693777204236838</v>
      </c>
      <c r="L39" s="49"/>
      <c r="M39" s="50"/>
      <c r="N39" s="314">
        <f>分析係数表!I42</f>
        <v>1.3420289237220641E-2</v>
      </c>
      <c r="O39" s="306">
        <f t="shared" si="0"/>
        <v>0.32054492691165287</v>
      </c>
      <c r="P39" s="312">
        <f>分析係数表!C42</f>
        <v>0.9655414908579466</v>
      </c>
      <c r="Q39" s="306">
        <f>O39*P39</f>
        <v>0.30949942661722885</v>
      </c>
      <c r="R39" s="306">
        <v>0.33260455716665305</v>
      </c>
      <c r="S39" s="307">
        <f>I39+R39</f>
        <v>0.60828849608275204</v>
      </c>
      <c r="T39" s="312">
        <f>分析係数表!F42</f>
        <v>0.58706867988829459</v>
      </c>
      <c r="U39" s="309">
        <f>S39*T39</f>
        <v>0.3571071243865373</v>
      </c>
      <c r="V39" s="316">
        <f>分析係数表!D42</f>
        <v>0.12536880137580664</v>
      </c>
      <c r="W39" s="297">
        <f>ROUND(S39*V39,0)</f>
        <v>0</v>
      </c>
      <c r="X39" s="312">
        <f>分析係数表!E42</f>
        <v>0.11770088827882173</v>
      </c>
      <c r="Y39" s="298">
        <f>ROUND(S39*X39,0)</f>
        <v>0</v>
      </c>
    </row>
    <row r="40" spans="1:25">
      <c r="A40" s="278">
        <v>36</v>
      </c>
      <c r="B40" s="268" t="s">
        <v>98</v>
      </c>
      <c r="C40" s="283"/>
      <c r="D40" s="294">
        <f>投入係数表!AM40</f>
        <v>4.4422583723893766E-2</v>
      </c>
      <c r="E40" s="302">
        <f t="shared" si="1"/>
        <v>4.4422583723893769</v>
      </c>
      <c r="F40" s="312">
        <f>分析係数表!C43</f>
        <v>0.68354347123018677</v>
      </c>
      <c r="G40" s="302">
        <f>E40*F40</f>
        <v>3.0364767079643942</v>
      </c>
      <c r="H40" s="302">
        <v>4.7979692429861771</v>
      </c>
      <c r="I40" s="302">
        <f>C40+H40</f>
        <v>4.7979692429861771</v>
      </c>
      <c r="J40" s="312">
        <f>分析係数表!G43</f>
        <v>0.37257380440005849</v>
      </c>
      <c r="K40" s="304">
        <f>I40*J40</f>
        <v>1.7875976542538288</v>
      </c>
      <c r="L40" s="49"/>
      <c r="M40" s="50"/>
      <c r="N40" s="314">
        <f>分析係数表!I43</f>
        <v>1.4147055315786071E-2</v>
      </c>
      <c r="O40" s="306">
        <f t="shared" si="0"/>
        <v>0.33790380609955561</v>
      </c>
      <c r="P40" s="312">
        <f>分析係数表!C43</f>
        <v>0.68354347123018677</v>
      </c>
      <c r="Q40" s="306">
        <f>O40*P40</f>
        <v>0.23097194056318221</v>
      </c>
      <c r="R40" s="306">
        <v>1.0923676771404378</v>
      </c>
      <c r="S40" s="307">
        <f>I40+R40</f>
        <v>5.8903369201266145</v>
      </c>
      <c r="T40" s="312">
        <f>分析係数表!F43</f>
        <v>0.62240825035949521</v>
      </c>
      <c r="U40" s="309">
        <f>S40*T40</f>
        <v>3.6661942964839436</v>
      </c>
      <c r="V40" s="316">
        <f>分析係数表!D43</f>
        <v>0.13048156468325811</v>
      </c>
      <c r="W40" s="297">
        <f>ROUND(S40*V40,0)</f>
        <v>1</v>
      </c>
      <c r="X40" s="312">
        <f>分析係数表!E43</f>
        <v>0.11291103502841897</v>
      </c>
      <c r="Y40" s="298">
        <f>ROUND(S40*X40,0)</f>
        <v>1</v>
      </c>
    </row>
    <row r="41" spans="1:25">
      <c r="A41" s="278">
        <v>37</v>
      </c>
      <c r="B41" s="268" t="s">
        <v>99</v>
      </c>
      <c r="C41" s="295">
        <f>'データ入力（最終需要額等）'!C42</f>
        <v>100</v>
      </c>
      <c r="D41" s="294">
        <f>投入係数表!AM41</f>
        <v>1.4241459656306818E-2</v>
      </c>
      <c r="E41" s="302">
        <f t="shared" si="1"/>
        <v>1.4241459656306819</v>
      </c>
      <c r="F41" s="312">
        <f>分析係数表!C44</f>
        <v>0.55987382763194615</v>
      </c>
      <c r="G41" s="302">
        <f>E41*F41</f>
        <v>0.79734205288424387</v>
      </c>
      <c r="H41" s="302">
        <v>0.82007686953626546</v>
      </c>
      <c r="I41" s="302">
        <f>C41+H41</f>
        <v>100.82007686953627</v>
      </c>
      <c r="J41" s="312">
        <f>分析係数表!G44</f>
        <v>0.32381925449611038</v>
      </c>
      <c r="K41" s="304">
        <f>I41*J41</f>
        <v>32.647482130133774</v>
      </c>
      <c r="L41" s="49"/>
      <c r="M41" s="50"/>
      <c r="N41" s="314">
        <f>分析係数表!I44</f>
        <v>0.11509284654657072</v>
      </c>
      <c r="O41" s="306">
        <f t="shared" si="0"/>
        <v>2.7490039470986138</v>
      </c>
      <c r="P41" s="312">
        <f>分析係数表!C44</f>
        <v>0.55987382763194615</v>
      </c>
      <c r="Q41" s="306">
        <f>O41*P41</f>
        <v>1.539095362037429</v>
      </c>
      <c r="R41" s="306">
        <v>1.5804828116073</v>
      </c>
      <c r="S41" s="307">
        <f>I41+R41</f>
        <v>102.40055968114356</v>
      </c>
      <c r="T41" s="312">
        <f>分析係数表!F44</f>
        <v>0.5344179716450459</v>
      </c>
      <c r="U41" s="309">
        <f>S41*T41</f>
        <v>54.724699400114211</v>
      </c>
      <c r="V41" s="316">
        <f>分析係数表!D44</f>
        <v>0.19836337849438287</v>
      </c>
      <c r="W41" s="297">
        <f>ROUND(S41*V41,0)</f>
        <v>20</v>
      </c>
      <c r="X41" s="312">
        <f>分析係数表!E44</f>
        <v>0.16230318686650563</v>
      </c>
      <c r="Y41" s="298">
        <f>ROUND(S41*X41,0)</f>
        <v>17</v>
      </c>
    </row>
    <row r="42" spans="1:25">
      <c r="A42" s="278">
        <v>38</v>
      </c>
      <c r="B42" s="268" t="s">
        <v>4</v>
      </c>
      <c r="C42" s="283"/>
      <c r="D42" s="294">
        <f>投入係数表!AM42</f>
        <v>1.8734904106083145E-3</v>
      </c>
      <c r="E42" s="302">
        <f t="shared" si="1"/>
        <v>0.18734904106083144</v>
      </c>
      <c r="F42" s="312">
        <f>分析係数表!C45</f>
        <v>1</v>
      </c>
      <c r="G42" s="302">
        <f>E42*F42</f>
        <v>0.18734904106083144</v>
      </c>
      <c r="H42" s="302">
        <v>0.22785456208720406</v>
      </c>
      <c r="I42" s="302">
        <f>C42+H42</f>
        <v>0.22785456208720406</v>
      </c>
      <c r="J42" s="312">
        <f>分析係数表!G45</f>
        <v>0</v>
      </c>
      <c r="K42" s="304">
        <f>I42*J42</f>
        <v>0</v>
      </c>
      <c r="L42" s="49"/>
      <c r="M42" s="50"/>
      <c r="N42" s="314">
        <f>分析係数表!I45</f>
        <v>0</v>
      </c>
      <c r="O42" s="306">
        <f t="shared" si="0"/>
        <v>0</v>
      </c>
      <c r="P42" s="312">
        <f>分析係数表!C45</f>
        <v>1</v>
      </c>
      <c r="Q42" s="306">
        <f>O42*P42</f>
        <v>0</v>
      </c>
      <c r="R42" s="306">
        <v>2.698260592690448E-2</v>
      </c>
      <c r="S42" s="307">
        <f>I42+R42</f>
        <v>0.25483716801410855</v>
      </c>
      <c r="T42" s="312">
        <f>分析係数表!F45</f>
        <v>0</v>
      </c>
      <c r="U42" s="309">
        <f>S42*T42</f>
        <v>0</v>
      </c>
      <c r="V42" s="316">
        <f>分析係数表!D45</f>
        <v>0</v>
      </c>
      <c r="W42" s="297">
        <f>ROUND(S42*V42,0)</f>
        <v>0</v>
      </c>
      <c r="X42" s="312">
        <f>分析係数表!E45</f>
        <v>0</v>
      </c>
      <c r="Y42" s="298">
        <f>ROUND(S42*X42,0)</f>
        <v>0</v>
      </c>
    </row>
    <row r="43" spans="1:25">
      <c r="A43" s="278">
        <v>39</v>
      </c>
      <c r="B43" s="268" t="s">
        <v>5</v>
      </c>
      <c r="C43" s="283"/>
      <c r="D43" s="294">
        <f>投入係数表!AM43</f>
        <v>4.3701446539874487E-3</v>
      </c>
      <c r="E43" s="302">
        <f t="shared" si="1"/>
        <v>0.43701446539874489</v>
      </c>
      <c r="F43" s="312">
        <f>分析係数表!C46</f>
        <v>0.63561708735819755</v>
      </c>
      <c r="G43" s="302">
        <f>E43*F43</f>
        <v>0.27777386163015005</v>
      </c>
      <c r="H43" s="302">
        <v>0.36743106618723048</v>
      </c>
      <c r="I43" s="302">
        <f>C43+H43</f>
        <v>0.36743106618723048</v>
      </c>
      <c r="J43" s="312">
        <f>分析係数表!G46</f>
        <v>7.4261727822867345E-3</v>
      </c>
      <c r="K43" s="304">
        <f>I43*J43</f>
        <v>2.7286065830862067E-3</v>
      </c>
      <c r="L43" s="49"/>
      <c r="M43" s="50"/>
      <c r="N43" s="314">
        <f>分析係数表!I46</f>
        <v>7.1346566917706757E-6</v>
      </c>
      <c r="O43" s="306">
        <f t="shared" si="0"/>
        <v>1.7041197602958686E-4</v>
      </c>
      <c r="P43" s="312">
        <f>分析係数表!C46</f>
        <v>0.63561708735819755</v>
      </c>
      <c r="Q43" s="306">
        <f>O43*P43</f>
        <v>1.0831676385488097E-4</v>
      </c>
      <c r="R43" s="306">
        <v>5.4191464299486868E-2</v>
      </c>
      <c r="S43" s="307">
        <f>I43+R43</f>
        <v>0.42162253048671733</v>
      </c>
      <c r="T43" s="312">
        <f>分析係数表!F46</f>
        <v>0.64740426293918441</v>
      </c>
      <c r="U43" s="309">
        <f>S43*T43</f>
        <v>0.27296022358830702</v>
      </c>
      <c r="V43" s="316">
        <f>分析係数表!D46</f>
        <v>3.6867524451068895E-3</v>
      </c>
      <c r="W43" s="297">
        <f>ROUND(S43*V43,0)</f>
        <v>0</v>
      </c>
      <c r="X43" s="312">
        <f>分析係数表!E46</f>
        <v>3.6024838177901608E-3</v>
      </c>
      <c r="Y43" s="298">
        <f>ROUND(S43*X43,0)</f>
        <v>0</v>
      </c>
    </row>
    <row r="44" spans="1:25">
      <c r="A44" s="279">
        <v>40</v>
      </c>
      <c r="B44" s="276" t="s">
        <v>298</v>
      </c>
      <c r="C44" s="289">
        <f>SUM(C5:C43)</f>
        <v>100</v>
      </c>
      <c r="D44" s="296">
        <f>投入係数表!AM44</f>
        <v>0.45130524497336727</v>
      </c>
      <c r="E44" s="303">
        <f>SUM(E5:E43)</f>
        <v>45.130524497336729</v>
      </c>
      <c r="F44" s="313">
        <f>分析係数表!C47</f>
        <v>0.59941121331825653</v>
      </c>
      <c r="G44" s="303">
        <f>SUM(G5:G43)</f>
        <v>23.292034738882069</v>
      </c>
      <c r="H44" s="303">
        <f>SUM(H5:H43)</f>
        <v>29.858136848678729</v>
      </c>
      <c r="I44" s="303">
        <f>SUM(I5:I43)</f>
        <v>129.85813684867873</v>
      </c>
      <c r="J44" s="313">
        <f>分析係数表!G47</f>
        <v>0.26745444124294698</v>
      </c>
      <c r="K44" s="305">
        <f>SUM(K5:K43)</f>
        <v>39.479501231937242</v>
      </c>
      <c r="L44" s="318">
        <f>'データ入力（最終需要額等）'!$H$32</f>
        <v>0.60499999999999998</v>
      </c>
      <c r="M44" s="303">
        <f>K44*L44</f>
        <v>23.88509824532203</v>
      </c>
      <c r="N44" s="315">
        <f>分析係数表!I47</f>
        <v>1</v>
      </c>
      <c r="O44" s="303">
        <f>SUM(O5:O43)</f>
        <v>23.88509824532202</v>
      </c>
      <c r="P44" s="313">
        <f>分析係数表!C47</f>
        <v>0.59941121331825653</v>
      </c>
      <c r="Q44" s="303">
        <f>SUM(Q5:Q43)</f>
        <v>14.857849472933914</v>
      </c>
      <c r="R44" s="303">
        <f>SUM(R5:R43)</f>
        <v>18.564349316269151</v>
      </c>
      <c r="S44" s="308">
        <f>SUM(S5:S43)</f>
        <v>148.42248616494791</v>
      </c>
      <c r="T44" s="313">
        <f>分析係数表!F47</f>
        <v>0.52032812004185636</v>
      </c>
      <c r="U44" s="310">
        <f>SUM(U5:U43)</f>
        <v>81.910935738275995</v>
      </c>
      <c r="V44" s="317">
        <f>分析係数表!D47</f>
        <v>6.7043132898265148E-2</v>
      </c>
      <c r="W44" s="300">
        <f>SUM(W5:W43)</f>
        <v>21</v>
      </c>
      <c r="X44" s="313">
        <f>分析係数表!E47</f>
        <v>6.0489972943054145E-2</v>
      </c>
      <c r="Y44" s="301">
        <f>SUM(Y5:Y43)</f>
        <v>18</v>
      </c>
    </row>
    <row r="45" spans="1:25">
      <c r="B45" s="292" t="s">
        <v>299</v>
      </c>
      <c r="C45" s="104" t="s">
        <v>300</v>
      </c>
      <c r="D45" s="104" t="s">
        <v>301</v>
      </c>
      <c r="E45" s="104"/>
      <c r="F45" s="104" t="s">
        <v>131</v>
      </c>
      <c r="G45" s="104"/>
      <c r="H45" s="104" t="s">
        <v>302</v>
      </c>
      <c r="I45" s="104"/>
      <c r="J45" s="104" t="s">
        <v>131</v>
      </c>
      <c r="K45" s="104"/>
      <c r="L45" s="104" t="s">
        <v>300</v>
      </c>
      <c r="M45" s="104"/>
      <c r="N45" s="104" t="s">
        <v>131</v>
      </c>
      <c r="O45" s="104"/>
      <c r="P45" s="104" t="s">
        <v>131</v>
      </c>
      <c r="Q45" s="104"/>
      <c r="R45" s="104"/>
      <c r="S45" s="104" t="s">
        <v>302</v>
      </c>
      <c r="T45" s="104" t="s">
        <v>131</v>
      </c>
      <c r="U45" s="104"/>
      <c r="V45" s="104" t="s">
        <v>131</v>
      </c>
      <c r="W45" s="104"/>
      <c r="X45" s="104" t="s">
        <v>131</v>
      </c>
      <c r="Y45" s="293"/>
    </row>
    <row r="46" spans="1:25">
      <c r="B46" s="83" t="s">
        <v>303</v>
      </c>
    </row>
  </sheetData>
  <phoneticPr fontId="3"/>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F5F8E5-A5C6-47B0-9A44-F626EA117787}">
  <dimension ref="A1:Y46"/>
  <sheetViews>
    <sheetView showGridLines="0"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8.1640625" defaultRowHeight="11"/>
  <cols>
    <col min="1" max="1" width="2.75" style="83" customWidth="1"/>
    <col min="2" max="2" width="17.5" style="83" customWidth="1"/>
    <col min="3" max="3" width="8.58203125" style="83" customWidth="1"/>
    <col min="4" max="4" width="8.1640625" style="83" customWidth="1"/>
    <col min="5" max="5" width="8.25" style="83" customWidth="1"/>
    <col min="6" max="16384" width="8.1640625" style="83"/>
  </cols>
  <sheetData>
    <row r="1" spans="1:25" ht="13">
      <c r="B1" s="284" t="s">
        <v>257</v>
      </c>
      <c r="F1" s="285"/>
      <c r="G1" s="83" t="s">
        <v>374</v>
      </c>
    </row>
    <row r="2" spans="1:25">
      <c r="B2" s="83" t="s">
        <v>370</v>
      </c>
      <c r="S2" s="83" t="s">
        <v>259</v>
      </c>
      <c r="U2" s="286" t="s">
        <v>245</v>
      </c>
      <c r="W2" s="83" t="s">
        <v>233</v>
      </c>
      <c r="Y2" s="83" t="s">
        <v>260</v>
      </c>
    </row>
    <row r="3" spans="1:25" ht="44">
      <c r="B3" s="39"/>
      <c r="C3" s="40" t="s">
        <v>261</v>
      </c>
      <c r="D3" s="40" t="s">
        <v>371</v>
      </c>
      <c r="E3" s="40" t="s">
        <v>263</v>
      </c>
      <c r="F3" s="40" t="s">
        <v>264</v>
      </c>
      <c r="G3" s="40" t="s">
        <v>265</v>
      </c>
      <c r="H3" s="40" t="s">
        <v>266</v>
      </c>
      <c r="I3" s="40" t="s">
        <v>267</v>
      </c>
      <c r="J3" s="40" t="s">
        <v>268</v>
      </c>
      <c r="K3" s="41" t="s">
        <v>269</v>
      </c>
      <c r="L3" s="40" t="s">
        <v>402</v>
      </c>
      <c r="M3" s="40" t="s">
        <v>270</v>
      </c>
      <c r="N3" s="40" t="s">
        <v>186</v>
      </c>
      <c r="O3" s="40" t="s">
        <v>270</v>
      </c>
      <c r="P3" s="40" t="s">
        <v>264</v>
      </c>
      <c r="Q3" s="40" t="s">
        <v>271</v>
      </c>
      <c r="R3" s="40" t="s">
        <v>272</v>
      </c>
      <c r="S3" s="42" t="s">
        <v>273</v>
      </c>
      <c r="T3" s="40" t="s">
        <v>403</v>
      </c>
      <c r="U3" s="43" t="s">
        <v>245</v>
      </c>
      <c r="V3" s="44" t="s">
        <v>274</v>
      </c>
      <c r="W3" s="42" t="s">
        <v>275</v>
      </c>
      <c r="X3" s="40" t="s">
        <v>276</v>
      </c>
      <c r="Y3" s="43" t="s">
        <v>277</v>
      </c>
    </row>
    <row r="4" spans="1:25" ht="19">
      <c r="B4" s="45"/>
      <c r="C4" s="46" t="s">
        <v>197</v>
      </c>
      <c r="D4" s="46" t="s">
        <v>198</v>
      </c>
      <c r="E4" s="46" t="s">
        <v>278</v>
      </c>
      <c r="F4" s="46" t="s">
        <v>200</v>
      </c>
      <c r="G4" s="46" t="s">
        <v>279</v>
      </c>
      <c r="H4" s="46" t="s">
        <v>280</v>
      </c>
      <c r="I4" s="46" t="s">
        <v>281</v>
      </c>
      <c r="J4" s="46" t="s">
        <v>282</v>
      </c>
      <c r="K4" s="47" t="s">
        <v>283</v>
      </c>
      <c r="L4" s="46" t="s">
        <v>284</v>
      </c>
      <c r="M4" s="46" t="s">
        <v>285</v>
      </c>
      <c r="N4" s="46" t="s">
        <v>286</v>
      </c>
      <c r="O4" s="46" t="s">
        <v>287</v>
      </c>
      <c r="P4" s="46" t="s">
        <v>288</v>
      </c>
      <c r="Q4" s="46" t="s">
        <v>289</v>
      </c>
      <c r="R4" s="46" t="s">
        <v>290</v>
      </c>
      <c r="S4" s="46" t="s">
        <v>291</v>
      </c>
      <c r="T4" s="48" t="s">
        <v>292</v>
      </c>
      <c r="U4" s="47" t="s">
        <v>293</v>
      </c>
      <c r="V4" s="46" t="s">
        <v>294</v>
      </c>
      <c r="W4" s="46" t="s">
        <v>295</v>
      </c>
      <c r="X4" s="46" t="s">
        <v>296</v>
      </c>
      <c r="Y4" s="47" t="s">
        <v>297</v>
      </c>
    </row>
    <row r="5" spans="1:25">
      <c r="A5" s="277">
        <v>1</v>
      </c>
      <c r="B5" s="268" t="s">
        <v>73</v>
      </c>
      <c r="C5" s="283"/>
      <c r="D5" s="294">
        <f>投入係数表!AN5</f>
        <v>0</v>
      </c>
      <c r="E5" s="302">
        <f>$C$42*D5</f>
        <v>0</v>
      </c>
      <c r="F5" s="312">
        <f>分析係数表!C8</f>
        <v>0.17333290637377241</v>
      </c>
      <c r="G5" s="302">
        <f>E5*F5</f>
        <v>0</v>
      </c>
      <c r="H5" s="302">
        <f t="array" ref="H5:H43">MMULT(逆行列係数表!C5:AO43,G5:G43)</f>
        <v>9.4490449610566685E-3</v>
      </c>
      <c r="I5" s="302">
        <f t="shared" ref="I5:I38" si="0">C5+H5</f>
        <v>9.4490449610566685E-3</v>
      </c>
      <c r="J5" s="312">
        <f>分析係数表!G8</f>
        <v>0.15155149614048036</v>
      </c>
      <c r="K5" s="304">
        <f>I5*J5</f>
        <v>1.4320169009468052E-3</v>
      </c>
      <c r="L5" s="49" t="s">
        <v>132</v>
      </c>
      <c r="M5" s="50" t="s">
        <v>132</v>
      </c>
      <c r="N5" s="314">
        <f>分析係数表!I8</f>
        <v>1.1299182227411633E-2</v>
      </c>
      <c r="O5" s="306">
        <f>$M$44*N5</f>
        <v>7.1745306683390436E-2</v>
      </c>
      <c r="P5" s="312">
        <f>分析係数表!C8</f>
        <v>0.17333290637377241</v>
      </c>
      <c r="Q5" s="306">
        <f>O5*P5</f>
        <v>1.2435822526109702E-2</v>
      </c>
      <c r="R5" s="306">
        <f t="array" ref="R5:R43">MMULT(逆行列係数表!C5:AO43,Q5:Q43)</f>
        <v>1.8810769859971464E-2</v>
      </c>
      <c r="S5" s="307">
        <f>I5+R5</f>
        <v>2.8259814821028132E-2</v>
      </c>
      <c r="T5" s="312">
        <f>分析係数表!F8</f>
        <v>0.42721038226158625</v>
      </c>
      <c r="U5" s="309">
        <f t="shared" ref="U5:U38" si="1">S5*T5</f>
        <v>1.2072886292333069E-2</v>
      </c>
      <c r="V5" s="316">
        <f>分析係数表!D8</f>
        <v>0.32298797552049696</v>
      </c>
      <c r="W5" s="297">
        <f>ROUND(S5*V5,0)</f>
        <v>0</v>
      </c>
      <c r="X5" s="312">
        <f>分析係数表!E8</f>
        <v>0.12265584155979949</v>
      </c>
      <c r="Y5" s="298">
        <f>ROUND(S5*X5,0)</f>
        <v>0</v>
      </c>
    </row>
    <row r="6" spans="1:25">
      <c r="A6" s="278">
        <v>2</v>
      </c>
      <c r="B6" s="268" t="s">
        <v>74</v>
      </c>
      <c r="C6" s="283"/>
      <c r="D6" s="294">
        <f>投入係数表!AN6</f>
        <v>0</v>
      </c>
      <c r="E6" s="302">
        <f>$C$42*D6</f>
        <v>0</v>
      </c>
      <c r="F6" s="312">
        <f>分析係数表!C9</f>
        <v>0.39351462480142041</v>
      </c>
      <c r="G6" s="302">
        <f t="shared" ref="G6:G38" si="2">E6*F6</f>
        <v>0</v>
      </c>
      <c r="H6" s="302">
        <v>0.11490969445374916</v>
      </c>
      <c r="I6" s="302">
        <f t="shared" si="0"/>
        <v>0.11490969445374916</v>
      </c>
      <c r="J6" s="312">
        <f>分析係数表!G9</f>
        <v>0.22817522849038765</v>
      </c>
      <c r="K6" s="304">
        <f>I6*J6</f>
        <v>2.6219545787744845E-2</v>
      </c>
      <c r="L6" s="49"/>
      <c r="M6" s="50"/>
      <c r="N6" s="314">
        <f>分析係数表!I9</f>
        <v>5.0911500837573466E-4</v>
      </c>
      <c r="O6" s="306">
        <f>$M$44*N6</f>
        <v>3.232677522840636E-3</v>
      </c>
      <c r="P6" s="312">
        <f>分析係数表!C9</f>
        <v>0.39351462480142041</v>
      </c>
      <c r="Q6" s="306">
        <f>O6*P6</f>
        <v>1.2721058825046179E-3</v>
      </c>
      <c r="R6" s="306">
        <v>1.7514598641346787E-3</v>
      </c>
      <c r="S6" s="307">
        <f>I6+R6</f>
        <v>0.11666115431788383</v>
      </c>
      <c r="T6" s="312">
        <f>分析係数表!F9</f>
        <v>0.63987813845992225</v>
      </c>
      <c r="U6" s="309">
        <f t="shared" si="1"/>
        <v>7.4648922255513228E-2</v>
      </c>
      <c r="V6" s="316">
        <f>分析係数表!D9</f>
        <v>0.29572434079210003</v>
      </c>
      <c r="W6" s="297">
        <f>ROUND(S6*V6,0)</f>
        <v>0</v>
      </c>
      <c r="X6" s="312">
        <f>分析係数表!E9</f>
        <v>0.26862065342998215</v>
      </c>
      <c r="Y6" s="298">
        <f>ROUND(S6*X6,0)</f>
        <v>0</v>
      </c>
    </row>
    <row r="7" spans="1:25">
      <c r="A7" s="278">
        <v>3</v>
      </c>
      <c r="B7" s="268" t="s">
        <v>75</v>
      </c>
      <c r="C7" s="283"/>
      <c r="D7" s="294">
        <f>投入係数表!AN7</f>
        <v>0</v>
      </c>
      <c r="E7" s="302">
        <f>$C$42*D7</f>
        <v>0</v>
      </c>
      <c r="F7" s="312">
        <f>分析係数表!C10</f>
        <v>0.12671464860287895</v>
      </c>
      <c r="G7" s="302">
        <f t="shared" si="2"/>
        <v>0</v>
      </c>
      <c r="H7" s="302">
        <v>1.4812040691065799E-3</v>
      </c>
      <c r="I7" s="302">
        <f t="shared" si="0"/>
        <v>1.4812040691065799E-3</v>
      </c>
      <c r="J7" s="312">
        <f>分析係数表!G10</f>
        <v>0.17153349174243465</v>
      </c>
      <c r="K7" s="304">
        <f>I7*J7</f>
        <v>2.5407610595695415E-4</v>
      </c>
      <c r="L7" s="49"/>
      <c r="M7" s="50"/>
      <c r="N7" s="314">
        <f>分析係数表!I10</f>
        <v>1.1608350684055029E-3</v>
      </c>
      <c r="O7" s="306">
        <f>$M$44*N7</f>
        <v>7.3708403241378442E-3</v>
      </c>
      <c r="P7" s="312">
        <f>分析係数表!C10</f>
        <v>0.12671464860287895</v>
      </c>
      <c r="Q7" s="306">
        <f>O7*P7</f>
        <v>9.3399344158105735E-4</v>
      </c>
      <c r="R7" s="306">
        <v>1.4269801425736981E-3</v>
      </c>
      <c r="S7" s="307">
        <f>I7+R7</f>
        <v>2.9081842116802778E-3</v>
      </c>
      <c r="T7" s="312">
        <f>分析係数表!F10</f>
        <v>0.47381340455197063</v>
      </c>
      <c r="U7" s="309">
        <f t="shared" si="1"/>
        <v>1.3779366624005213E-3</v>
      </c>
      <c r="V7" s="316">
        <f>分析係数表!D10</f>
        <v>9.5045460793747427E-2</v>
      </c>
      <c r="W7" s="297">
        <f>ROUND(S7*V7,0)</f>
        <v>0</v>
      </c>
      <c r="X7" s="312">
        <f>分析係数表!E10</f>
        <v>4.2279520059697977E-2</v>
      </c>
      <c r="Y7" s="298">
        <f>ROUND(S7*X7,0)</f>
        <v>0</v>
      </c>
    </row>
    <row r="8" spans="1:25">
      <c r="A8" s="278">
        <v>4</v>
      </c>
      <c r="B8" s="268" t="s">
        <v>76</v>
      </c>
      <c r="C8" s="283"/>
      <c r="D8" s="294">
        <f>投入係数表!AN8</f>
        <v>0</v>
      </c>
      <c r="E8" s="302">
        <f>$C$42*D8</f>
        <v>0</v>
      </c>
      <c r="F8" s="312">
        <f>分析係数表!C11</f>
        <v>9.348517078458185E-3</v>
      </c>
      <c r="G8" s="302">
        <f t="shared" si="2"/>
        <v>0</v>
      </c>
      <c r="H8" s="302">
        <v>3.6402887630184806E-3</v>
      </c>
      <c r="I8" s="302">
        <f t="shared" si="0"/>
        <v>3.6402887630184806E-3</v>
      </c>
      <c r="J8" s="312">
        <f>分析係数表!G11</f>
        <v>0.2579516055394917</v>
      </c>
      <c r="K8" s="304">
        <f>I8*J8</f>
        <v>9.3901833104798732E-4</v>
      </c>
      <c r="L8" s="49"/>
      <c r="M8" s="50"/>
      <c r="N8" s="314">
        <f>分析係数表!I11</f>
        <v>-1.9466162084954558E-5</v>
      </c>
      <c r="O8" s="306">
        <f>$M$44*N8</f>
        <v>-1.2360237587331842E-4</v>
      </c>
      <c r="P8" s="312">
        <f>分析係数表!C11</f>
        <v>9.348517078458185E-3</v>
      </c>
      <c r="Q8" s="306">
        <f>O8*P8</f>
        <v>-1.1554989217897252E-6</v>
      </c>
      <c r="R8" s="306">
        <v>7.7257353072691329E-4</v>
      </c>
      <c r="S8" s="307">
        <f t="shared" ref="S8:S38" si="3">I8+R8</f>
        <v>4.4128622937453944E-3</v>
      </c>
      <c r="T8" s="312">
        <f>分析係数表!F11</f>
        <v>0.54360066960888753</v>
      </c>
      <c r="U8" s="309">
        <f t="shared" si="1"/>
        <v>2.3988348977718077E-3</v>
      </c>
      <c r="V8" s="316">
        <f>分析係数表!D11</f>
        <v>4.0785268604474206E-2</v>
      </c>
      <c r="W8" s="297">
        <f t="shared" ref="W8:W38" si="4">ROUND(S8*V8,0)</f>
        <v>0</v>
      </c>
      <c r="X8" s="312">
        <f>分析係数表!E11</f>
        <v>3.926343022371024E-2</v>
      </c>
      <c r="Y8" s="298">
        <f t="shared" ref="Y8:Y38" si="5">ROUND(S8*X8,0)</f>
        <v>0</v>
      </c>
    </row>
    <row r="9" spans="1:25">
      <c r="A9" s="278">
        <v>5</v>
      </c>
      <c r="B9" s="268" t="s">
        <v>77</v>
      </c>
      <c r="C9" s="283"/>
      <c r="D9" s="294">
        <f>投入係数表!AN9</f>
        <v>0</v>
      </c>
      <c r="E9" s="302">
        <f>$C$42*D9</f>
        <v>0</v>
      </c>
      <c r="F9" s="312">
        <f>分析係数表!C12</f>
        <v>0.26169189557273109</v>
      </c>
      <c r="G9" s="302">
        <f t="shared" si="2"/>
        <v>0</v>
      </c>
      <c r="H9" s="302">
        <v>1.3348248587518012E-2</v>
      </c>
      <c r="I9" s="302">
        <f t="shared" si="0"/>
        <v>1.3348248587518012E-2</v>
      </c>
      <c r="J9" s="312">
        <f>分析係数表!G12</f>
        <v>0.13770114594385849</v>
      </c>
      <c r="K9" s="304">
        <f t="shared" ref="K9:K38" si="6">I9*J9</f>
        <v>1.8380691268447206E-3</v>
      </c>
      <c r="L9" s="49"/>
      <c r="M9" s="50"/>
      <c r="N9" s="314">
        <f>分析係数表!I12</f>
        <v>0.10146071966313146</v>
      </c>
      <c r="O9" s="306">
        <f t="shared" ref="O9:O43" si="7">$M$44*N9</f>
        <v>0.64423515808863863</v>
      </c>
      <c r="P9" s="312">
        <f>分析係数表!C12</f>
        <v>0.26169189557273109</v>
      </c>
      <c r="Q9" s="306">
        <f>O9*P9</f>
        <v>0.16859111971481391</v>
      </c>
      <c r="R9" s="306">
        <v>0.1936469670348038</v>
      </c>
      <c r="S9" s="307">
        <f t="shared" si="3"/>
        <v>0.20699521562232182</v>
      </c>
      <c r="T9" s="312">
        <f>分析係数表!F12</f>
        <v>0.33651535386825859</v>
      </c>
      <c r="U9" s="309">
        <f t="shared" si="1"/>
        <v>6.9657068234182121E-2</v>
      </c>
      <c r="V9" s="316">
        <f>分析係数表!D12</f>
        <v>3.4578030097235327E-2</v>
      </c>
      <c r="W9" s="297">
        <f t="shared" si="4"/>
        <v>0</v>
      </c>
      <c r="X9" s="312">
        <f>分析係数表!E12</f>
        <v>3.3355134693599395E-2</v>
      </c>
      <c r="Y9" s="298">
        <f t="shared" si="5"/>
        <v>0</v>
      </c>
    </row>
    <row r="10" spans="1:25">
      <c r="A10" s="278">
        <v>6</v>
      </c>
      <c r="B10" s="268" t="s">
        <v>78</v>
      </c>
      <c r="C10" s="283"/>
      <c r="D10" s="294">
        <f>投入係数表!AN10</f>
        <v>2.0048012607890926E-2</v>
      </c>
      <c r="E10" s="302">
        <f t="shared" ref="E10:E43" si="8">$C$42*D10</f>
        <v>2.0048012607890926</v>
      </c>
      <c r="F10" s="312">
        <f>分析係数表!C13</f>
        <v>8.2810371123538395E-2</v>
      </c>
      <c r="G10" s="302">
        <f t="shared" si="2"/>
        <v>0.16601833643488245</v>
      </c>
      <c r="H10" s="302">
        <v>0.18326392021850785</v>
      </c>
      <c r="I10" s="302">
        <f t="shared" si="0"/>
        <v>0.18326392021850785</v>
      </c>
      <c r="J10" s="312">
        <f>分析係数表!G13</f>
        <v>0.2721720626600464</v>
      </c>
      <c r="K10" s="304">
        <f t="shared" si="6"/>
        <v>4.9879319177037459E-2</v>
      </c>
      <c r="L10" s="49"/>
      <c r="M10" s="50"/>
      <c r="N10" s="314">
        <f>分析係数表!I13</f>
        <v>1.212874021164739E-2</v>
      </c>
      <c r="O10" s="306">
        <f t="shared" si="7"/>
        <v>7.7012669470607253E-2</v>
      </c>
      <c r="P10" s="312">
        <f>分析係数表!C13</f>
        <v>8.2810371123538395E-2</v>
      </c>
      <c r="Q10" s="306">
        <f t="shared" ref="Q10:Q38" si="9">O10*P10</f>
        <v>6.3774477400753817E-3</v>
      </c>
      <c r="R10" s="306">
        <v>7.2632547547619736E-3</v>
      </c>
      <c r="S10" s="307">
        <f t="shared" si="3"/>
        <v>0.19052717497326982</v>
      </c>
      <c r="T10" s="312">
        <f>分析係数表!F13</f>
        <v>0.39077170920544851</v>
      </c>
      <c r="U10" s="309">
        <f t="shared" si="1"/>
        <v>7.44526298143902E-2</v>
      </c>
      <c r="V10" s="316">
        <f>分析係数表!D13</f>
        <v>0.12720758845381647</v>
      </c>
      <c r="W10" s="297">
        <f t="shared" si="4"/>
        <v>0</v>
      </c>
      <c r="X10" s="312">
        <f>分析係数表!E13</f>
        <v>9.5492852763317662E-2</v>
      </c>
      <c r="Y10" s="298">
        <f t="shared" si="5"/>
        <v>0</v>
      </c>
    </row>
    <row r="11" spans="1:25">
      <c r="A11" s="278">
        <v>7</v>
      </c>
      <c r="B11" s="268" t="s">
        <v>79</v>
      </c>
      <c r="C11" s="283"/>
      <c r="D11" s="294">
        <f>投入係数表!AN11</f>
        <v>0.43240667778408987</v>
      </c>
      <c r="E11" s="302">
        <f t="shared" si="8"/>
        <v>43.240667778408984</v>
      </c>
      <c r="F11" s="312">
        <f>分析係数表!C14</f>
        <v>0.29759344347769412</v>
      </c>
      <c r="G11" s="302">
        <f t="shared" si="2"/>
        <v>12.868139222451703</v>
      </c>
      <c r="H11" s="302">
        <v>14.317284247218586</v>
      </c>
      <c r="I11" s="302">
        <f t="shared" si="0"/>
        <v>14.317284247218586</v>
      </c>
      <c r="J11" s="312">
        <f>分析係数表!G14</f>
        <v>0.17335642824825784</v>
      </c>
      <c r="K11" s="304">
        <f t="shared" si="6"/>
        <v>2.4819932593128611</v>
      </c>
      <c r="L11" s="49"/>
      <c r="M11" s="50"/>
      <c r="N11" s="314">
        <f>分析係数表!I14</f>
        <v>1.9165801846449152E-3</v>
      </c>
      <c r="O11" s="306">
        <f t="shared" si="7"/>
        <v>1.2169520799219619E-2</v>
      </c>
      <c r="P11" s="312">
        <f>分析係数表!C14</f>
        <v>0.29759344347769412</v>
      </c>
      <c r="Q11" s="306">
        <f t="shared" si="9"/>
        <v>3.6215696001131868E-3</v>
      </c>
      <c r="R11" s="306">
        <v>1.3613642299479136E-2</v>
      </c>
      <c r="S11" s="307">
        <f t="shared" si="3"/>
        <v>14.330897889518065</v>
      </c>
      <c r="T11" s="312">
        <f>分析係数表!F14</f>
        <v>0.35598651785260127</v>
      </c>
      <c r="U11" s="309">
        <f t="shared" si="1"/>
        <v>5.1016064373907284</v>
      </c>
      <c r="V11" s="316">
        <f>分析係数表!D14</f>
        <v>4.3833041969742803E-2</v>
      </c>
      <c r="W11" s="297">
        <f t="shared" si="4"/>
        <v>1</v>
      </c>
      <c r="X11" s="312">
        <f>分析係数表!E14</f>
        <v>3.8757158040430381E-2</v>
      </c>
      <c r="Y11" s="298">
        <f t="shared" si="5"/>
        <v>1</v>
      </c>
    </row>
    <row r="12" spans="1:25">
      <c r="A12" s="278">
        <v>8</v>
      </c>
      <c r="B12" s="268" t="s">
        <v>80</v>
      </c>
      <c r="C12" s="283"/>
      <c r="D12" s="294">
        <f>投入係数表!AN12</f>
        <v>9.3276402352984299E-3</v>
      </c>
      <c r="E12" s="302">
        <f t="shared" si="8"/>
        <v>0.932764023529843</v>
      </c>
      <c r="F12" s="312">
        <f>分析係数表!C15</f>
        <v>0.21593049601829584</v>
      </c>
      <c r="G12" s="302">
        <f t="shared" si="2"/>
        <v>0.20141219826882037</v>
      </c>
      <c r="H12" s="302">
        <v>0.43692382427072962</v>
      </c>
      <c r="I12" s="302">
        <f t="shared" si="0"/>
        <v>0.43692382427072962</v>
      </c>
      <c r="J12" s="312">
        <f>分析係数表!G15</f>
        <v>0.1171240792325445</v>
      </c>
      <c r="K12" s="304">
        <f t="shared" si="6"/>
        <v>5.1174300612471288E-2</v>
      </c>
      <c r="L12" s="49"/>
      <c r="M12" s="50"/>
      <c r="N12" s="314">
        <f>分析係数表!I15</f>
        <v>7.9892300155183192E-3</v>
      </c>
      <c r="O12" s="306">
        <f t="shared" si="7"/>
        <v>5.072842849077705E-2</v>
      </c>
      <c r="P12" s="312">
        <f>分析係数表!C15</f>
        <v>0.21593049601829584</v>
      </c>
      <c r="Q12" s="306">
        <f t="shared" si="9"/>
        <v>1.0953814726242139E-2</v>
      </c>
      <c r="R12" s="306">
        <v>2.8778655174612398E-2</v>
      </c>
      <c r="S12" s="307">
        <f t="shared" si="3"/>
        <v>0.46570247944534204</v>
      </c>
      <c r="T12" s="312">
        <f>分析係数表!F15</f>
        <v>0.35842164855867914</v>
      </c>
      <c r="U12" s="309">
        <f t="shared" si="1"/>
        <v>0.16691785042066387</v>
      </c>
      <c r="V12" s="316">
        <f>分析係数表!D15</f>
        <v>1.5678367482667734E-2</v>
      </c>
      <c r="W12" s="297">
        <f t="shared" si="4"/>
        <v>0</v>
      </c>
      <c r="X12" s="312">
        <f>分析係数表!E15</f>
        <v>1.5634458686506418E-2</v>
      </c>
      <c r="Y12" s="298">
        <f t="shared" si="5"/>
        <v>0</v>
      </c>
    </row>
    <row r="13" spans="1:25">
      <c r="A13" s="278">
        <v>9</v>
      </c>
      <c r="B13" s="268" t="s">
        <v>81</v>
      </c>
      <c r="C13" s="283"/>
      <c r="D13" s="294">
        <f>投入係数表!AN13</f>
        <v>0</v>
      </c>
      <c r="E13" s="302">
        <f t="shared" si="8"/>
        <v>0</v>
      </c>
      <c r="F13" s="312">
        <f>分析係数表!C16</f>
        <v>0.18770505348742417</v>
      </c>
      <c r="G13" s="302">
        <f t="shared" si="2"/>
        <v>0</v>
      </c>
      <c r="H13" s="302">
        <v>7.8506862477679074E-2</v>
      </c>
      <c r="I13" s="302">
        <f t="shared" si="0"/>
        <v>7.8506862477679074E-2</v>
      </c>
      <c r="J13" s="312">
        <f>分析係数表!G16</f>
        <v>1.5279579137581789E-2</v>
      </c>
      <c r="K13" s="304">
        <f t="shared" si="6"/>
        <v>1.1995518180709477E-3</v>
      </c>
      <c r="L13" s="49"/>
      <c r="M13" s="50"/>
      <c r="N13" s="314">
        <f>分析係数表!I16</f>
        <v>6.0242927132958465E-3</v>
      </c>
      <c r="O13" s="306">
        <f t="shared" si="7"/>
        <v>3.8251859255564437E-2</v>
      </c>
      <c r="P13" s="312">
        <f>分析係数表!C16</f>
        <v>0.18770505348742417</v>
      </c>
      <c r="Q13" s="306">
        <f t="shared" si="9"/>
        <v>7.1800672875591441E-3</v>
      </c>
      <c r="R13" s="306">
        <v>1.4048999253155826E-2</v>
      </c>
      <c r="S13" s="307">
        <f t="shared" si="3"/>
        <v>9.2555861730834896E-2</v>
      </c>
      <c r="T13" s="312">
        <f>分析係数表!F16</f>
        <v>0.2627694146106877</v>
      </c>
      <c r="U13" s="309">
        <f t="shared" si="1"/>
        <v>2.4320849605799239E-2</v>
      </c>
      <c r="V13" s="316">
        <f>分析係数表!D16</f>
        <v>1.0339400475073228E-2</v>
      </c>
      <c r="W13" s="297">
        <f t="shared" si="4"/>
        <v>0</v>
      </c>
      <c r="X13" s="312">
        <f>分析係数表!E16</f>
        <v>1.0339400475073228E-2</v>
      </c>
      <c r="Y13" s="298">
        <f t="shared" si="5"/>
        <v>0</v>
      </c>
    </row>
    <row r="14" spans="1:25">
      <c r="A14" s="278">
        <v>10</v>
      </c>
      <c r="B14" s="268" t="s">
        <v>82</v>
      </c>
      <c r="C14" s="283"/>
      <c r="D14" s="294">
        <f>投入係数表!AN14</f>
        <v>4.6106763913577306E-2</v>
      </c>
      <c r="E14" s="302">
        <f t="shared" si="8"/>
        <v>4.6106763913577309</v>
      </c>
      <c r="F14" s="312">
        <f>分析係数表!C17</f>
        <v>0.24245613901755958</v>
      </c>
      <c r="G14" s="302">
        <f t="shared" si="2"/>
        <v>1.1178867961080099</v>
      </c>
      <c r="H14" s="302">
        <v>1.3565187409795834</v>
      </c>
      <c r="I14" s="302">
        <f t="shared" si="0"/>
        <v>1.3565187409795834</v>
      </c>
      <c r="J14" s="312">
        <f>分析係数表!G17</f>
        <v>0.24054742090319753</v>
      </c>
      <c r="K14" s="304">
        <f t="shared" si="6"/>
        <v>0.32630708454949142</v>
      </c>
      <c r="L14" s="49"/>
      <c r="M14" s="50"/>
      <c r="N14" s="314">
        <f>分析係数表!I17</f>
        <v>2.8816966460243139E-3</v>
      </c>
      <c r="O14" s="306">
        <f t="shared" si="7"/>
        <v>1.8297625923400389E-2</v>
      </c>
      <c r="P14" s="312">
        <f>分析係数表!C17</f>
        <v>0.24245613901755958</v>
      </c>
      <c r="Q14" s="306">
        <f t="shared" si="9"/>
        <v>4.4363717345752667E-3</v>
      </c>
      <c r="R14" s="306">
        <v>1.0892360886411871E-2</v>
      </c>
      <c r="S14" s="307">
        <f t="shared" si="3"/>
        <v>1.3674111018659951</v>
      </c>
      <c r="T14" s="312">
        <f>分析係数表!F17</f>
        <v>0.42825667105631338</v>
      </c>
      <c r="U14" s="309">
        <f t="shared" si="1"/>
        <v>0.58560292645057654</v>
      </c>
      <c r="V14" s="316">
        <f>分析係数表!D17</f>
        <v>5.1560411778863557E-2</v>
      </c>
      <c r="W14" s="297">
        <f t="shared" si="4"/>
        <v>0</v>
      </c>
      <c r="X14" s="312">
        <f>分析係数表!E17</f>
        <v>4.9008807340167618E-2</v>
      </c>
      <c r="Y14" s="298">
        <f t="shared" si="5"/>
        <v>0</v>
      </c>
    </row>
    <row r="15" spans="1:25">
      <c r="A15" s="278">
        <v>11</v>
      </c>
      <c r="B15" s="268" t="s">
        <v>83</v>
      </c>
      <c r="C15" s="283"/>
      <c r="D15" s="294">
        <f>投入係数表!AN15</f>
        <v>5.3876743205849478E-3</v>
      </c>
      <c r="E15" s="302">
        <f t="shared" si="8"/>
        <v>0.53876743205849476</v>
      </c>
      <c r="F15" s="312">
        <f>分析係数表!C18</f>
        <v>0.40831687749419565</v>
      </c>
      <c r="G15" s="302">
        <f t="shared" si="2"/>
        <v>0.21998783555369078</v>
      </c>
      <c r="H15" s="302">
        <v>0.2712129802449339</v>
      </c>
      <c r="I15" s="302">
        <f t="shared" si="0"/>
        <v>0.2712129802449339</v>
      </c>
      <c r="J15" s="312">
        <f>分析係数表!G18</f>
        <v>0.21766947174074985</v>
      </c>
      <c r="K15" s="304">
        <f t="shared" si="6"/>
        <v>5.9034786139149191E-2</v>
      </c>
      <c r="L15" s="49"/>
      <c r="M15" s="50"/>
      <c r="N15" s="314">
        <f>分析係数表!I18</f>
        <v>4.4543159123807785E-4</v>
      </c>
      <c r="O15" s="306">
        <f t="shared" si="7"/>
        <v>2.8283131891012276E-3</v>
      </c>
      <c r="P15" s="312">
        <f>分析係数表!C18</f>
        <v>0.40831687749419565</v>
      </c>
      <c r="Q15" s="306">
        <f t="shared" si="9"/>
        <v>1.1548480099494638E-3</v>
      </c>
      <c r="R15" s="306">
        <v>3.7077831434426563E-3</v>
      </c>
      <c r="S15" s="307">
        <f t="shared" si="3"/>
        <v>0.27492076338837657</v>
      </c>
      <c r="T15" s="312">
        <f>分析係数表!F18</f>
        <v>0.48997194925916815</v>
      </c>
      <c r="U15" s="309">
        <f t="shared" si="1"/>
        <v>0.13470346232922142</v>
      </c>
      <c r="V15" s="316">
        <f>分析係数表!D18</f>
        <v>3.8565313316438733E-2</v>
      </c>
      <c r="W15" s="297">
        <f t="shared" si="4"/>
        <v>0</v>
      </c>
      <c r="X15" s="312">
        <f>分析係数表!E18</f>
        <v>3.6576455199010559E-2</v>
      </c>
      <c r="Y15" s="298">
        <f t="shared" si="5"/>
        <v>0</v>
      </c>
    </row>
    <row r="16" spans="1:25">
      <c r="A16" s="278">
        <v>12</v>
      </c>
      <c r="B16" s="268" t="s">
        <v>84</v>
      </c>
      <c r="C16" s="283"/>
      <c r="D16" s="294">
        <f>投入係数表!AN16</f>
        <v>1.8325422859132473E-5</v>
      </c>
      <c r="E16" s="302">
        <f t="shared" si="8"/>
        <v>1.8325422859132474E-3</v>
      </c>
      <c r="F16" s="312">
        <f>分析係数表!C19</f>
        <v>0.72110086081153413</v>
      </c>
      <c r="G16" s="302">
        <f t="shared" si="2"/>
        <v>1.3214478198455791E-3</v>
      </c>
      <c r="H16" s="302">
        <v>0.12378745956513744</v>
      </c>
      <c r="I16" s="302">
        <f t="shared" si="0"/>
        <v>0.12378745956513744</v>
      </c>
      <c r="J16" s="312">
        <f>分析係数表!G19</f>
        <v>6.2445810408374151E-2</v>
      </c>
      <c r="K16" s="304">
        <f t="shared" si="6"/>
        <v>7.730008230938854E-3</v>
      </c>
      <c r="L16" s="49"/>
      <c r="M16" s="50"/>
      <c r="N16" s="314">
        <f>分析係数表!I19</f>
        <v>-1.2604560155461526E-4</v>
      </c>
      <c r="O16" s="306">
        <f t="shared" si="7"/>
        <v>-8.0033936594895317E-4</v>
      </c>
      <c r="P16" s="312">
        <f>分析係数表!C19</f>
        <v>0.72110086081153413</v>
      </c>
      <c r="Q16" s="306">
        <f t="shared" si="9"/>
        <v>-5.7712540572714757E-4</v>
      </c>
      <c r="R16" s="306">
        <v>4.5646798493718024E-3</v>
      </c>
      <c r="S16" s="307">
        <f t="shared" si="3"/>
        <v>0.12835213941450924</v>
      </c>
      <c r="T16" s="312">
        <f>分析係数表!F19</f>
        <v>0.21331101927013058</v>
      </c>
      <c r="U16" s="309">
        <f t="shared" si="1"/>
        <v>2.7378925684010867E-2</v>
      </c>
      <c r="V16" s="316">
        <f>分析係数表!D19</f>
        <v>1.2736199640345095E-2</v>
      </c>
      <c r="W16" s="297">
        <f t="shared" si="4"/>
        <v>0</v>
      </c>
      <c r="X16" s="312">
        <f>分析係数表!E19</f>
        <v>1.2523714081279422E-2</v>
      </c>
      <c r="Y16" s="298">
        <f t="shared" si="5"/>
        <v>0</v>
      </c>
    </row>
    <row r="17" spans="1:25">
      <c r="A17" s="278">
        <v>13</v>
      </c>
      <c r="B17" s="268" t="s">
        <v>85</v>
      </c>
      <c r="C17" s="283"/>
      <c r="D17" s="294">
        <f>投入係数表!AN17</f>
        <v>9.7124741153402111E-4</v>
      </c>
      <c r="E17" s="302">
        <f t="shared" si="8"/>
        <v>9.7124741153402111E-2</v>
      </c>
      <c r="F17" s="312">
        <f>分析係数表!C20</f>
        <v>4.9598906854145253E-2</v>
      </c>
      <c r="G17" s="302">
        <f t="shared" si="2"/>
        <v>4.8172809897005595E-3</v>
      </c>
      <c r="H17" s="302">
        <v>1.2491471176093503E-2</v>
      </c>
      <c r="I17" s="302">
        <f t="shared" si="0"/>
        <v>1.2491471176093503E-2</v>
      </c>
      <c r="J17" s="312">
        <f>分析係数表!G20</f>
        <v>0.11671945764775135</v>
      </c>
      <c r="K17" s="304">
        <f t="shared" si="6"/>
        <v>1.4579977408961523E-3</v>
      </c>
      <c r="L17" s="49"/>
      <c r="M17" s="50"/>
      <c r="N17" s="314">
        <f>分析係数表!I20</f>
        <v>7.0439320449493942E-4</v>
      </c>
      <c r="O17" s="306">
        <f t="shared" si="7"/>
        <v>4.4726162889544225E-3</v>
      </c>
      <c r="P17" s="312">
        <f>分析係数表!C20</f>
        <v>4.9598906854145253E-2</v>
      </c>
      <c r="Q17" s="306">
        <f t="shared" si="9"/>
        <v>2.218368787101832E-4</v>
      </c>
      <c r="R17" s="306">
        <v>5.0805645205508781E-4</v>
      </c>
      <c r="S17" s="307">
        <f t="shared" si="3"/>
        <v>1.2999527628148591E-2</v>
      </c>
      <c r="T17" s="312">
        <f>分析係数表!F20</f>
        <v>0.2109583665362576</v>
      </c>
      <c r="U17" s="309">
        <f t="shared" si="1"/>
        <v>2.7423591141771779E-3</v>
      </c>
      <c r="V17" s="316">
        <f>分析係数表!D20</f>
        <v>3.0797631013066269E-2</v>
      </c>
      <c r="W17" s="297">
        <f t="shared" si="4"/>
        <v>0</v>
      </c>
      <c r="X17" s="312">
        <f>分析係数表!E20</f>
        <v>2.9972730221401771E-2</v>
      </c>
      <c r="Y17" s="298">
        <f t="shared" si="5"/>
        <v>0</v>
      </c>
    </row>
    <row r="18" spans="1:25">
      <c r="A18" s="278">
        <v>14</v>
      </c>
      <c r="B18" s="268" t="s">
        <v>86</v>
      </c>
      <c r="C18" s="283"/>
      <c r="D18" s="294">
        <f>投入係数表!AN18</f>
        <v>3.8483388004178197E-4</v>
      </c>
      <c r="E18" s="302">
        <f t="shared" si="8"/>
        <v>3.84833880041782E-2</v>
      </c>
      <c r="F18" s="312">
        <f>分析係数表!C21</f>
        <v>0.28411166756853934</v>
      </c>
      <c r="G18" s="302">
        <f t="shared" si="2"/>
        <v>1.0933579539554192E-2</v>
      </c>
      <c r="H18" s="302">
        <v>8.7339129649590105E-2</v>
      </c>
      <c r="I18" s="302">
        <f t="shared" si="0"/>
        <v>8.7339129649590105E-2</v>
      </c>
      <c r="J18" s="312">
        <f>分析係数表!G21</f>
        <v>0.29005387701730417</v>
      </c>
      <c r="K18" s="304">
        <f t="shared" si="6"/>
        <v>2.5333053170180593E-2</v>
      </c>
      <c r="L18" s="49"/>
      <c r="M18" s="50"/>
      <c r="N18" s="314">
        <f>分析係数表!I21</f>
        <v>2.3737267060065176E-3</v>
      </c>
      <c r="O18" s="306">
        <f t="shared" si="7"/>
        <v>1.5072219128552299E-2</v>
      </c>
      <c r="P18" s="312">
        <f>分析係数表!C21</f>
        <v>0.28411166756853934</v>
      </c>
      <c r="Q18" s="306">
        <f t="shared" si="9"/>
        <v>4.2821933105714307E-3</v>
      </c>
      <c r="R18" s="306">
        <v>8.2470293708596844E-3</v>
      </c>
      <c r="S18" s="307">
        <f t="shared" si="3"/>
        <v>9.5586159020449785E-2</v>
      </c>
      <c r="T18" s="312">
        <f>分析係数表!F21</f>
        <v>0.45791147145628314</v>
      </c>
      <c r="U18" s="309">
        <f t="shared" si="1"/>
        <v>4.3769998727908432E-2</v>
      </c>
      <c r="V18" s="316">
        <f>分析係数表!D21</f>
        <v>5.9847590028896828E-2</v>
      </c>
      <c r="W18" s="297">
        <f t="shared" si="4"/>
        <v>0</v>
      </c>
      <c r="X18" s="312">
        <f>分析係数表!E21</f>
        <v>5.4782163530779596E-2</v>
      </c>
      <c r="Y18" s="298">
        <f t="shared" si="5"/>
        <v>0</v>
      </c>
    </row>
    <row r="19" spans="1:25">
      <c r="A19" s="278">
        <v>15</v>
      </c>
      <c r="B19" s="268" t="s">
        <v>70</v>
      </c>
      <c r="C19" s="283"/>
      <c r="D19" s="294">
        <f>投入係数表!AN19</f>
        <v>0</v>
      </c>
      <c r="E19" s="302">
        <f t="shared" si="8"/>
        <v>0</v>
      </c>
      <c r="F19" s="312">
        <f>分析係数表!C22</f>
        <v>0.28280144764930404</v>
      </c>
      <c r="G19" s="302">
        <f t="shared" si="2"/>
        <v>0</v>
      </c>
      <c r="H19" s="302">
        <v>7.3224561091024621E-3</v>
      </c>
      <c r="I19" s="302">
        <f t="shared" si="0"/>
        <v>7.3224561091024621E-3</v>
      </c>
      <c r="J19" s="312">
        <f>分析係数表!G22</f>
        <v>0.21325815420745545</v>
      </c>
      <c r="K19" s="304">
        <f t="shared" si="6"/>
        <v>1.561573474092297E-3</v>
      </c>
      <c r="L19" s="49"/>
      <c r="M19" s="50"/>
      <c r="N19" s="314">
        <f>分析係数表!I22</f>
        <v>5.2408897921031505E-5</v>
      </c>
      <c r="O19" s="306">
        <f t="shared" si="7"/>
        <v>3.3277562735124192E-4</v>
      </c>
      <c r="P19" s="312">
        <f>分析係数表!C22</f>
        <v>0.28280144764930404</v>
      </c>
      <c r="Q19" s="306">
        <f t="shared" si="9"/>
        <v>9.4109429157336556E-5</v>
      </c>
      <c r="R19" s="306">
        <v>1.4185788796604783E-3</v>
      </c>
      <c r="S19" s="307">
        <f t="shared" si="3"/>
        <v>8.7410349887629413E-3</v>
      </c>
      <c r="T19" s="312">
        <f>分析係数表!F22</f>
        <v>0.43073258580094059</v>
      </c>
      <c r="U19" s="309">
        <f t="shared" si="1"/>
        <v>3.7650486032863575E-3</v>
      </c>
      <c r="V19" s="316">
        <f>分析係数表!D22</f>
        <v>2.2938556731137788E-2</v>
      </c>
      <c r="W19" s="297">
        <f t="shared" si="4"/>
        <v>0</v>
      </c>
      <c r="X19" s="312">
        <f>分析係数表!E22</f>
        <v>2.2183368519679003E-2</v>
      </c>
      <c r="Y19" s="298">
        <f t="shared" si="5"/>
        <v>0</v>
      </c>
    </row>
    <row r="20" spans="1:25">
      <c r="A20" s="278">
        <v>16</v>
      </c>
      <c r="B20" s="268" t="s">
        <v>71</v>
      </c>
      <c r="C20" s="283"/>
      <c r="D20" s="294">
        <f>投入係数表!AN20</f>
        <v>0</v>
      </c>
      <c r="E20" s="302">
        <f t="shared" si="8"/>
        <v>0</v>
      </c>
      <c r="F20" s="312">
        <f>分析係数表!C23</f>
        <v>0.31843177703160996</v>
      </c>
      <c r="G20" s="302">
        <f t="shared" si="2"/>
        <v>0</v>
      </c>
      <c r="H20" s="302">
        <v>9.5381952679649898E-3</v>
      </c>
      <c r="I20" s="302">
        <f t="shared" si="0"/>
        <v>9.5381952679649898E-3</v>
      </c>
      <c r="J20" s="312">
        <f>分析係数表!G23</f>
        <v>0.24379890925547271</v>
      </c>
      <c r="K20" s="304">
        <f t="shared" si="6"/>
        <v>2.3254016025955758E-3</v>
      </c>
      <c r="L20" s="49"/>
      <c r="M20" s="50"/>
      <c r="N20" s="314">
        <f>分析係数表!I23</f>
        <v>7.2227388731505603E-6</v>
      </c>
      <c r="O20" s="306">
        <f t="shared" si="7"/>
        <v>4.5861515029919049E-5</v>
      </c>
      <c r="P20" s="312">
        <f>分析係数表!C23</f>
        <v>0.31843177703160996</v>
      </c>
      <c r="Q20" s="306">
        <f t="shared" si="9"/>
        <v>1.4603763728339013E-5</v>
      </c>
      <c r="R20" s="306">
        <v>1.3991759746577413E-3</v>
      </c>
      <c r="S20" s="307">
        <f t="shared" si="3"/>
        <v>1.093737124262273E-2</v>
      </c>
      <c r="T20" s="312">
        <f>分析係数表!F23</f>
        <v>0.43764444987651224</v>
      </c>
      <c r="U20" s="309">
        <f t="shared" si="1"/>
        <v>4.7866798205728096E-3</v>
      </c>
      <c r="V20" s="316">
        <f>分析係数表!D23</f>
        <v>3.7770855561684982E-2</v>
      </c>
      <c r="W20" s="297">
        <f t="shared" si="4"/>
        <v>0</v>
      </c>
      <c r="X20" s="312">
        <f>分析係数表!E23</f>
        <v>3.6503495425501575E-2</v>
      </c>
      <c r="Y20" s="298">
        <f t="shared" si="5"/>
        <v>0</v>
      </c>
    </row>
    <row r="21" spans="1:25">
      <c r="A21" s="278">
        <v>17</v>
      </c>
      <c r="B21" s="268" t="s">
        <v>72</v>
      </c>
      <c r="C21" s="283"/>
      <c r="D21" s="294">
        <f>投入係数表!AN21</f>
        <v>2.3438215836830433E-2</v>
      </c>
      <c r="E21" s="302">
        <f t="shared" si="8"/>
        <v>2.3438215836830434</v>
      </c>
      <c r="F21" s="312">
        <f>分析係数表!C24</f>
        <v>6.5709335168878003E-2</v>
      </c>
      <c r="G21" s="302">
        <f t="shared" si="2"/>
        <v>0.15401095801827955</v>
      </c>
      <c r="H21" s="302">
        <v>0.15643680010620464</v>
      </c>
      <c r="I21" s="302">
        <f t="shared" si="0"/>
        <v>0.15643680010620464</v>
      </c>
      <c r="J21" s="312">
        <f>分析係数表!G24</f>
        <v>0.24633125110096343</v>
      </c>
      <c r="K21" s="304">
        <f t="shared" si="6"/>
        <v>3.853527268839272E-2</v>
      </c>
      <c r="L21" s="49"/>
      <c r="M21" s="50"/>
      <c r="N21" s="314">
        <f>分析係数表!I24</f>
        <v>2.8080599423907303E-4</v>
      </c>
      <c r="O21" s="306">
        <f t="shared" si="7"/>
        <v>1.7830062184802677E-3</v>
      </c>
      <c r="P21" s="312">
        <f>分析係数表!C24</f>
        <v>6.5709335168878003E-2</v>
      </c>
      <c r="Q21" s="306">
        <f t="shared" si="9"/>
        <v>1.1716015321831363E-4</v>
      </c>
      <c r="R21" s="306">
        <v>5.3647915769562595E-4</v>
      </c>
      <c r="S21" s="307">
        <f t="shared" si="3"/>
        <v>0.15697327926390026</v>
      </c>
      <c r="T21" s="312">
        <f>分析係数表!F24</f>
        <v>0.36721364788140759</v>
      </c>
      <c r="U21" s="309">
        <f t="shared" si="1"/>
        <v>5.7642730498403731E-2</v>
      </c>
      <c r="V21" s="316">
        <f>分析係数表!D24</f>
        <v>3.9309475738153632E-2</v>
      </c>
      <c r="W21" s="297">
        <f t="shared" si="4"/>
        <v>0</v>
      </c>
      <c r="X21" s="312">
        <f>分析係数表!E24</f>
        <v>3.8550657867992791E-2</v>
      </c>
      <c r="Y21" s="298">
        <f t="shared" si="5"/>
        <v>0</v>
      </c>
    </row>
    <row r="22" spans="1:25">
      <c r="A22" s="278">
        <v>18</v>
      </c>
      <c r="B22" s="268" t="s">
        <v>87</v>
      </c>
      <c r="C22" s="283"/>
      <c r="D22" s="294">
        <f>投入係数表!AN22</f>
        <v>3.2069490003481832E-2</v>
      </c>
      <c r="E22" s="302">
        <f t="shared" si="8"/>
        <v>3.2069490003481831</v>
      </c>
      <c r="F22" s="312">
        <f>分析係数表!C25</f>
        <v>0.13092441386923714</v>
      </c>
      <c r="G22" s="302">
        <f t="shared" si="2"/>
        <v>0.41986791817912184</v>
      </c>
      <c r="H22" s="302">
        <v>0.44706183793242393</v>
      </c>
      <c r="I22" s="302">
        <f t="shared" si="0"/>
        <v>0.44706183793242393</v>
      </c>
      <c r="J22" s="312">
        <f>分析係数表!G25</f>
        <v>0.2605848403511512</v>
      </c>
      <c r="K22" s="304">
        <f t="shared" si="6"/>
        <v>0.11649753766471292</v>
      </c>
      <c r="L22" s="49"/>
      <c r="M22" s="50"/>
      <c r="N22" s="314">
        <f>分析係数表!I25</f>
        <v>9.8123550057191766E-5</v>
      </c>
      <c r="O22" s="306">
        <f t="shared" si="7"/>
        <v>6.2304546028451007E-4</v>
      </c>
      <c r="P22" s="312">
        <f>分析係数表!C25</f>
        <v>0.13092441386923714</v>
      </c>
      <c r="Q22" s="306">
        <f t="shared" si="9"/>
        <v>8.1571861701638547E-5</v>
      </c>
      <c r="R22" s="306">
        <v>2.0903787721125761E-3</v>
      </c>
      <c r="S22" s="307">
        <f t="shared" si="3"/>
        <v>0.44915221670453653</v>
      </c>
      <c r="T22" s="312">
        <f>分析係数表!F25</f>
        <v>0.33318683873123567</v>
      </c>
      <c r="U22" s="309">
        <f t="shared" si="1"/>
        <v>0.14965160719291143</v>
      </c>
      <c r="V22" s="316">
        <f>分析係数表!D25</f>
        <v>4.284059086963312E-2</v>
      </c>
      <c r="W22" s="297">
        <f t="shared" si="4"/>
        <v>0</v>
      </c>
      <c r="X22" s="312">
        <f>分析係数表!E25</f>
        <v>4.249917369780222E-2</v>
      </c>
      <c r="Y22" s="298">
        <f t="shared" si="5"/>
        <v>0</v>
      </c>
    </row>
    <row r="23" spans="1:25">
      <c r="A23" s="278">
        <v>19</v>
      </c>
      <c r="B23" s="268" t="s">
        <v>88</v>
      </c>
      <c r="C23" s="283"/>
      <c r="D23" s="294">
        <f>投入係数表!AN23</f>
        <v>0</v>
      </c>
      <c r="E23" s="302">
        <f t="shared" si="8"/>
        <v>0</v>
      </c>
      <c r="F23" s="312">
        <f>分析係数表!C26</f>
        <v>0.15308736674872969</v>
      </c>
      <c r="G23" s="302">
        <f t="shared" si="2"/>
        <v>0</v>
      </c>
      <c r="H23" s="302">
        <v>5.271354974154055E-3</v>
      </c>
      <c r="I23" s="302">
        <f t="shared" si="0"/>
        <v>5.271354974154055E-3</v>
      </c>
      <c r="J23" s="312">
        <f>分析係数表!G26</f>
        <v>0.20415569699579933</v>
      </c>
      <c r="K23" s="304">
        <f t="shared" si="6"/>
        <v>1.0761771488606948E-3</v>
      </c>
      <c r="L23" s="49"/>
      <c r="M23" s="50"/>
      <c r="N23" s="314">
        <f>分析係数表!I26</f>
        <v>8.8175548492147558E-3</v>
      </c>
      <c r="O23" s="306">
        <f t="shared" si="7"/>
        <v>5.598796126323264E-2</v>
      </c>
      <c r="P23" s="312">
        <f>分析係数表!C26</f>
        <v>0.15308736674872969</v>
      </c>
      <c r="Q23" s="306">
        <f t="shared" si="9"/>
        <v>8.571049559418167E-3</v>
      </c>
      <c r="R23" s="306">
        <v>9.4115307084793147E-3</v>
      </c>
      <c r="S23" s="307">
        <f t="shared" si="3"/>
        <v>1.468288568263337E-2</v>
      </c>
      <c r="T23" s="312">
        <f>分析係数表!F26</f>
        <v>0.33811565690794865</v>
      </c>
      <c r="U23" s="309">
        <f t="shared" si="1"/>
        <v>4.9645135378878959E-3</v>
      </c>
      <c r="V23" s="316">
        <f>分析係数表!D26</f>
        <v>3.3929737559631502E-2</v>
      </c>
      <c r="W23" s="297">
        <f t="shared" si="4"/>
        <v>0</v>
      </c>
      <c r="X23" s="312">
        <f>分析係数表!E26</f>
        <v>3.3531988342571602E-2</v>
      </c>
      <c r="Y23" s="298">
        <f t="shared" si="5"/>
        <v>0</v>
      </c>
    </row>
    <row r="24" spans="1:25">
      <c r="A24" s="278">
        <v>20</v>
      </c>
      <c r="B24" s="268" t="s">
        <v>89</v>
      </c>
      <c r="C24" s="283"/>
      <c r="D24" s="294">
        <f>投入係数表!AN24</f>
        <v>0</v>
      </c>
      <c r="E24" s="302">
        <f t="shared" si="8"/>
        <v>0</v>
      </c>
      <c r="F24" s="312">
        <f>分析係数表!C27</f>
        <v>0.18884998044104273</v>
      </c>
      <c r="G24" s="302">
        <f t="shared" si="2"/>
        <v>0</v>
      </c>
      <c r="H24" s="302">
        <v>9.2750358472749742E-4</v>
      </c>
      <c r="I24" s="302">
        <f t="shared" si="0"/>
        <v>9.2750358472749742E-4</v>
      </c>
      <c r="J24" s="312">
        <f>分析係数表!G27</f>
        <v>0.16481626532719168</v>
      </c>
      <c r="K24" s="304">
        <f t="shared" si="6"/>
        <v>1.5286767691236863E-4</v>
      </c>
      <c r="L24" s="49"/>
      <c r="M24" s="50"/>
      <c r="N24" s="314">
        <f>分析係数表!I27</f>
        <v>2.2388024205688101E-2</v>
      </c>
      <c r="O24" s="306">
        <f t="shared" si="7"/>
        <v>0.14215503656322667</v>
      </c>
      <c r="P24" s="312">
        <f>分析係数表!C27</f>
        <v>0.18884998044104273</v>
      </c>
      <c r="Q24" s="306">
        <f t="shared" si="9"/>
        <v>2.684597587456107E-2</v>
      </c>
      <c r="R24" s="306">
        <v>2.7080598871946384E-2</v>
      </c>
      <c r="S24" s="307">
        <f t="shared" si="3"/>
        <v>2.8008102456673883E-2</v>
      </c>
      <c r="T24" s="312">
        <f>分析係数表!F27</f>
        <v>0.29536956526946395</v>
      </c>
      <c r="U24" s="309">
        <f t="shared" si="1"/>
        <v>8.2727410466503695E-3</v>
      </c>
      <c r="V24" s="316">
        <f>分析係数表!D27</f>
        <v>2.042747265118797E-2</v>
      </c>
      <c r="W24" s="297">
        <f t="shared" si="4"/>
        <v>0</v>
      </c>
      <c r="X24" s="312">
        <f>分析係数表!E27</f>
        <v>2.035082172191522E-2</v>
      </c>
      <c r="Y24" s="298">
        <f t="shared" si="5"/>
        <v>0</v>
      </c>
    </row>
    <row r="25" spans="1:25">
      <c r="A25" s="278">
        <v>21</v>
      </c>
      <c r="B25" s="268" t="s">
        <v>90</v>
      </c>
      <c r="C25" s="283"/>
      <c r="D25" s="294">
        <f>投入係数表!AN25</f>
        <v>0</v>
      </c>
      <c r="E25" s="302">
        <f t="shared" si="8"/>
        <v>0</v>
      </c>
      <c r="F25" s="312">
        <f>分析係数表!C28</f>
        <v>0.2115566871254172</v>
      </c>
      <c r="G25" s="302">
        <f t="shared" si="2"/>
        <v>0</v>
      </c>
      <c r="H25" s="302">
        <v>2.5776784651793526E-2</v>
      </c>
      <c r="I25" s="302">
        <f t="shared" si="0"/>
        <v>2.5776784651793526E-2</v>
      </c>
      <c r="J25" s="312">
        <f>分析係数表!G28</f>
        <v>0.18177207604774032</v>
      </c>
      <c r="K25" s="304">
        <f t="shared" si="6"/>
        <v>4.6854996599920385E-3</v>
      </c>
      <c r="L25" s="49"/>
      <c r="M25" s="50"/>
      <c r="N25" s="314">
        <f>分析係数表!I28</f>
        <v>7.2231792840574596E-3</v>
      </c>
      <c r="O25" s="306">
        <f t="shared" si="7"/>
        <v>4.5864311463762339E-2</v>
      </c>
      <c r="P25" s="312">
        <f>分析係数表!C28</f>
        <v>0.2115566871254172</v>
      </c>
      <c r="Q25" s="306">
        <f t="shared" si="9"/>
        <v>9.7029017905618537E-3</v>
      </c>
      <c r="R25" s="306">
        <v>1.2666615950799154E-2</v>
      </c>
      <c r="S25" s="307">
        <f t="shared" si="3"/>
        <v>3.844340060259268E-2</v>
      </c>
      <c r="T25" s="312">
        <f>分析係数表!F28</f>
        <v>0.29628808224417325</v>
      </c>
      <c r="U25" s="309">
        <f t="shared" si="1"/>
        <v>1.139032143948668E-2</v>
      </c>
      <c r="V25" s="316">
        <f>分析係数表!D28</f>
        <v>3.0551159487848582E-2</v>
      </c>
      <c r="W25" s="297">
        <f t="shared" si="4"/>
        <v>0</v>
      </c>
      <c r="X25" s="312">
        <f>分析係数表!E28</f>
        <v>3.018459578819983E-2</v>
      </c>
      <c r="Y25" s="298">
        <f t="shared" si="5"/>
        <v>0</v>
      </c>
    </row>
    <row r="26" spans="1:25">
      <c r="A26" s="278">
        <v>22</v>
      </c>
      <c r="B26" s="268" t="s">
        <v>64</v>
      </c>
      <c r="C26" s="283"/>
      <c r="D26" s="294">
        <f>投入係数表!AN26</f>
        <v>0.12891934981399697</v>
      </c>
      <c r="E26" s="302">
        <f t="shared" si="8"/>
        <v>12.891934981399697</v>
      </c>
      <c r="F26" s="312">
        <f>分析係数表!C29</f>
        <v>0.4024048564090591</v>
      </c>
      <c r="G26" s="302">
        <f t="shared" si="2"/>
        <v>5.187777245025071</v>
      </c>
      <c r="H26" s="302">
        <v>5.4032009117511919</v>
      </c>
      <c r="I26" s="302">
        <f t="shared" si="0"/>
        <v>5.4032009117511919</v>
      </c>
      <c r="J26" s="312">
        <f>分析係数表!G29</f>
        <v>0.28848634430593861</v>
      </c>
      <c r="K26" s="304">
        <f t="shared" si="6"/>
        <v>1.5587496785816157</v>
      </c>
      <c r="L26" s="49"/>
      <c r="M26" s="50"/>
      <c r="N26" s="314">
        <f>分析係数表!I29</f>
        <v>7.7130042947109994E-3</v>
      </c>
      <c r="O26" s="306">
        <f t="shared" si="7"/>
        <v>4.8974505184266971E-2</v>
      </c>
      <c r="P26" s="312">
        <f>分析係数表!C29</f>
        <v>0.4024048564090591</v>
      </c>
      <c r="Q26" s="306">
        <f t="shared" si="9"/>
        <v>1.9707578726379672E-2</v>
      </c>
      <c r="R26" s="306">
        <v>3.2014424284600322E-2</v>
      </c>
      <c r="S26" s="307">
        <f t="shared" si="3"/>
        <v>5.4352153360357924</v>
      </c>
      <c r="T26" s="312">
        <f>分析係数表!F29</f>
        <v>0.40202182464221792</v>
      </c>
      <c r="U26" s="309">
        <f t="shared" si="1"/>
        <v>2.185075186716475</v>
      </c>
      <c r="V26" s="316">
        <f>分析係数表!D29</f>
        <v>7.9194780809421356E-2</v>
      </c>
      <c r="W26" s="297">
        <f t="shared" si="4"/>
        <v>0</v>
      </c>
      <c r="X26" s="312">
        <f>分析係数表!E29</f>
        <v>6.5944675090492746E-2</v>
      </c>
      <c r="Y26" s="298">
        <f t="shared" si="5"/>
        <v>0</v>
      </c>
    </row>
    <row r="27" spans="1:25">
      <c r="A27" s="278">
        <v>23</v>
      </c>
      <c r="B27" s="268" t="s">
        <v>91</v>
      </c>
      <c r="C27" s="283"/>
      <c r="D27" s="294">
        <f>投入係数表!AN27</f>
        <v>0</v>
      </c>
      <c r="E27" s="302">
        <f t="shared" si="8"/>
        <v>0</v>
      </c>
      <c r="F27" s="312">
        <f>分析係数表!C30</f>
        <v>1</v>
      </c>
      <c r="G27" s="302">
        <f t="shared" si="2"/>
        <v>0</v>
      </c>
      <c r="H27" s="302">
        <v>0.2303800452529263</v>
      </c>
      <c r="I27" s="302">
        <f t="shared" si="0"/>
        <v>0.2303800452529263</v>
      </c>
      <c r="J27" s="312">
        <f>分析係数表!G30</f>
        <v>0.33838967095036887</v>
      </c>
      <c r="K27" s="304">
        <f t="shared" si="6"/>
        <v>7.7958227706668826E-2</v>
      </c>
      <c r="L27" s="49"/>
      <c r="M27" s="50"/>
      <c r="N27" s="314">
        <f>分析係数表!I30</f>
        <v>0</v>
      </c>
      <c r="O27" s="306">
        <f t="shared" si="7"/>
        <v>0</v>
      </c>
      <c r="P27" s="312">
        <f>分析係数表!C30</f>
        <v>1</v>
      </c>
      <c r="Q27" s="306">
        <f t="shared" si="9"/>
        <v>0</v>
      </c>
      <c r="R27" s="306">
        <v>4.4231442446166475E-2</v>
      </c>
      <c r="S27" s="307">
        <f t="shared" si="3"/>
        <v>0.27461148769909277</v>
      </c>
      <c r="T27" s="312">
        <f>分析係数表!F30</f>
        <v>0.46362091424568164</v>
      </c>
      <c r="U27" s="309">
        <f t="shared" si="1"/>
        <v>0.12731562898942014</v>
      </c>
      <c r="V27" s="316">
        <f>分析係数表!D30</f>
        <v>7.3824536053885614E-2</v>
      </c>
      <c r="W27" s="297">
        <f t="shared" si="4"/>
        <v>0</v>
      </c>
      <c r="X27" s="312">
        <f>分析係数表!E30</f>
        <v>5.6949248710145881E-2</v>
      </c>
      <c r="Y27" s="298">
        <f t="shared" si="5"/>
        <v>0</v>
      </c>
    </row>
    <row r="28" spans="1:25">
      <c r="A28" s="278">
        <v>24</v>
      </c>
      <c r="B28" s="268" t="s">
        <v>92</v>
      </c>
      <c r="C28" s="283"/>
      <c r="D28" s="294">
        <f>投入係数表!AN28</f>
        <v>0</v>
      </c>
      <c r="E28" s="302">
        <f t="shared" si="8"/>
        <v>0</v>
      </c>
      <c r="F28" s="312">
        <f>分析係数表!C31</f>
        <v>0.99932498158227889</v>
      </c>
      <c r="G28" s="302">
        <f t="shared" si="2"/>
        <v>0</v>
      </c>
      <c r="H28" s="302">
        <v>1.1444289435379755</v>
      </c>
      <c r="I28" s="302">
        <f t="shared" si="0"/>
        <v>1.1444289435379755</v>
      </c>
      <c r="J28" s="312">
        <f>分析係数表!G31</f>
        <v>7.0262508387801376E-2</v>
      </c>
      <c r="K28" s="304">
        <f t="shared" si="6"/>
        <v>8.0410448244579671E-2</v>
      </c>
      <c r="L28" s="49"/>
      <c r="M28" s="50"/>
      <c r="N28" s="314">
        <f>分析係数表!I31</f>
        <v>3.314462019579964E-2</v>
      </c>
      <c r="O28" s="306">
        <f t="shared" si="7"/>
        <v>0.21045513675168656</v>
      </c>
      <c r="P28" s="312">
        <f>分析係数表!C31</f>
        <v>0.99932498158227889</v>
      </c>
      <c r="Q28" s="306">
        <f t="shared" si="9"/>
        <v>0.21031307565827514</v>
      </c>
      <c r="R28" s="306">
        <v>0.29116598901276197</v>
      </c>
      <c r="S28" s="307">
        <f t="shared" si="3"/>
        <v>1.4355949325507376</v>
      </c>
      <c r="T28" s="312">
        <f>分析係数表!F31</f>
        <v>0.39948542779773355</v>
      </c>
      <c r="U28" s="309">
        <f t="shared" si="1"/>
        <v>0.57349925577428984</v>
      </c>
      <c r="V28" s="316">
        <f>分析係数表!D31</f>
        <v>2.9145126840892164E-3</v>
      </c>
      <c r="W28" s="297">
        <f t="shared" si="4"/>
        <v>0</v>
      </c>
      <c r="X28" s="312">
        <f>分析係数表!E31</f>
        <v>2.9145126840892164E-3</v>
      </c>
      <c r="Y28" s="298">
        <f t="shared" si="5"/>
        <v>0</v>
      </c>
    </row>
    <row r="29" spans="1:25">
      <c r="A29" s="278">
        <v>25</v>
      </c>
      <c r="B29" s="268" t="s">
        <v>1</v>
      </c>
      <c r="C29" s="283"/>
      <c r="D29" s="294">
        <f>投入係数表!AN29</f>
        <v>0</v>
      </c>
      <c r="E29" s="302">
        <f t="shared" si="8"/>
        <v>0</v>
      </c>
      <c r="F29" s="312">
        <f>分析係数表!C32</f>
        <v>0.9998360837770528</v>
      </c>
      <c r="G29" s="302">
        <f t="shared" si="2"/>
        <v>0</v>
      </c>
      <c r="H29" s="302">
        <v>8.8537634063860948E-2</v>
      </c>
      <c r="I29" s="302">
        <f t="shared" si="0"/>
        <v>8.8537634063860948E-2</v>
      </c>
      <c r="J29" s="312">
        <f>分析係数表!G32</f>
        <v>0.11380414292785156</v>
      </c>
      <c r="K29" s="304">
        <f t="shared" si="6"/>
        <v>1.007594956149745E-2</v>
      </c>
      <c r="L29" s="49"/>
      <c r="M29" s="50"/>
      <c r="N29" s="314">
        <f>分析係数表!I32</f>
        <v>7.2296973654795713E-3</v>
      </c>
      <c r="O29" s="306">
        <f t="shared" si="7"/>
        <v>4.5905698684642997E-2</v>
      </c>
      <c r="P29" s="312">
        <f>分析係数表!C32</f>
        <v>0.9998360837770528</v>
      </c>
      <c r="Q29" s="306">
        <f t="shared" si="9"/>
        <v>4.5898173995902861E-2</v>
      </c>
      <c r="R29" s="306">
        <v>6.1982328200082135E-2</v>
      </c>
      <c r="S29" s="307">
        <f t="shared" si="3"/>
        <v>0.1505199622639431</v>
      </c>
      <c r="T29" s="312">
        <f>分析係数表!F32</f>
        <v>0.44272670787830282</v>
      </c>
      <c r="U29" s="309">
        <f t="shared" si="1"/>
        <v>6.6639207363081904E-2</v>
      </c>
      <c r="V29" s="316">
        <f>分析係数表!D32</f>
        <v>2.1120085933633119E-2</v>
      </c>
      <c r="W29" s="297">
        <f t="shared" si="4"/>
        <v>0</v>
      </c>
      <c r="X29" s="312">
        <f>分析係数表!E32</f>
        <v>2.1120085933633119E-2</v>
      </c>
      <c r="Y29" s="298">
        <f t="shared" si="5"/>
        <v>0</v>
      </c>
    </row>
    <row r="30" spans="1:25">
      <c r="A30" s="278">
        <v>26</v>
      </c>
      <c r="B30" s="268" t="s">
        <v>2</v>
      </c>
      <c r="C30" s="283"/>
      <c r="D30" s="294">
        <f>投入係数表!AN30</f>
        <v>0</v>
      </c>
      <c r="E30" s="302">
        <f t="shared" si="8"/>
        <v>0</v>
      </c>
      <c r="F30" s="312">
        <f>分析係数表!C33</f>
        <v>0.99108509199615646</v>
      </c>
      <c r="G30" s="302">
        <f t="shared" si="2"/>
        <v>0</v>
      </c>
      <c r="H30" s="302">
        <v>0.10819337994519965</v>
      </c>
      <c r="I30" s="302">
        <f t="shared" si="0"/>
        <v>0.10819337994519965</v>
      </c>
      <c r="J30" s="312">
        <f>分析係数表!G33</f>
        <v>0.4529749017181946</v>
      </c>
      <c r="K30" s="304">
        <f t="shared" si="6"/>
        <v>4.90088856472361E-2</v>
      </c>
      <c r="L30" s="49"/>
      <c r="M30" s="50"/>
      <c r="N30" s="314">
        <f>分析係数表!I33</f>
        <v>7.7168799106917146E-4</v>
      </c>
      <c r="O30" s="306">
        <f t="shared" si="7"/>
        <v>4.8999113802087905E-3</v>
      </c>
      <c r="P30" s="312">
        <f>分析係数表!C33</f>
        <v>0.99108509199615646</v>
      </c>
      <c r="Q30" s="306">
        <f t="shared" si="9"/>
        <v>4.856229121027243E-3</v>
      </c>
      <c r="R30" s="306">
        <v>2.9547717630886105E-2</v>
      </c>
      <c r="S30" s="307">
        <f t="shared" si="3"/>
        <v>0.13774109757608574</v>
      </c>
      <c r="T30" s="312">
        <f>分析係数表!F33</f>
        <v>0.63278689994307047</v>
      </c>
      <c r="U30" s="309">
        <f t="shared" si="1"/>
        <v>8.716076212992728E-2</v>
      </c>
      <c r="V30" s="316">
        <f>分析係数表!D33</f>
        <v>8.7702783269007503E-2</v>
      </c>
      <c r="W30" s="297">
        <f t="shared" si="4"/>
        <v>0</v>
      </c>
      <c r="X30" s="312">
        <f>分析係数表!E33</f>
        <v>8.4336323251883824E-2</v>
      </c>
      <c r="Y30" s="298">
        <f t="shared" si="5"/>
        <v>0</v>
      </c>
    </row>
    <row r="31" spans="1:25">
      <c r="A31" s="278">
        <v>27</v>
      </c>
      <c r="B31" s="268" t="s">
        <v>65</v>
      </c>
      <c r="C31" s="283"/>
      <c r="D31" s="294">
        <f>投入係数表!AN31</f>
        <v>0.23885356154593268</v>
      </c>
      <c r="E31" s="302">
        <f t="shared" si="8"/>
        <v>23.885356154593268</v>
      </c>
      <c r="F31" s="312">
        <f>分析係数表!C34</f>
        <v>0.24606089914510665</v>
      </c>
      <c r="G31" s="302">
        <f t="shared" si="2"/>
        <v>5.8772522118003261</v>
      </c>
      <c r="H31" s="302">
        <v>6.3304985472491095</v>
      </c>
      <c r="I31" s="302">
        <f t="shared" si="0"/>
        <v>6.3304985472491095</v>
      </c>
      <c r="J31" s="312">
        <f>分析係数表!G34</f>
        <v>0.43749758717185111</v>
      </c>
      <c r="K31" s="304">
        <f t="shared" si="6"/>
        <v>2.7695778400163942</v>
      </c>
      <c r="L31" s="49"/>
      <c r="M31" s="50"/>
      <c r="N31" s="314">
        <f>分析係数表!I34</f>
        <v>0.137069350800852</v>
      </c>
      <c r="O31" s="306">
        <f t="shared" si="7"/>
        <v>0.87033578290675151</v>
      </c>
      <c r="P31" s="312">
        <f>分析係数表!C34</f>
        <v>0.24606089914510665</v>
      </c>
      <c r="Q31" s="306">
        <f t="shared" si="9"/>
        <v>0.21415560530019562</v>
      </c>
      <c r="R31" s="306">
        <v>0.23823227044964465</v>
      </c>
      <c r="S31" s="307">
        <f t="shared" si="3"/>
        <v>6.5687308176987544</v>
      </c>
      <c r="T31" s="312">
        <f>分析係数表!F34</f>
        <v>0.68044247766447119</v>
      </c>
      <c r="U31" s="309">
        <f t="shared" si="1"/>
        <v>4.4696434727059087</v>
      </c>
      <c r="V31" s="316">
        <f>分析係数表!D34</f>
        <v>0.15389009392691583</v>
      </c>
      <c r="W31" s="297">
        <f t="shared" si="4"/>
        <v>1</v>
      </c>
      <c r="X31" s="312">
        <f>分析係数表!E34</f>
        <v>0.1433320704064108</v>
      </c>
      <c r="Y31" s="298">
        <f t="shared" si="5"/>
        <v>1</v>
      </c>
    </row>
    <row r="32" spans="1:25">
      <c r="A32" s="278">
        <v>28</v>
      </c>
      <c r="B32" s="268" t="s">
        <v>66</v>
      </c>
      <c r="C32" s="283"/>
      <c r="D32" s="294">
        <f>投入係数表!AN32</f>
        <v>0</v>
      </c>
      <c r="E32" s="302">
        <f t="shared" si="8"/>
        <v>0</v>
      </c>
      <c r="F32" s="312">
        <f>分析係数表!C35</f>
        <v>0.75377646979277246</v>
      </c>
      <c r="G32" s="302">
        <f t="shared" si="2"/>
        <v>0</v>
      </c>
      <c r="H32" s="302">
        <v>0.51538102442506228</v>
      </c>
      <c r="I32" s="302">
        <f t="shared" si="0"/>
        <v>0.51538102442506228</v>
      </c>
      <c r="J32" s="312">
        <f>分析係数表!G35</f>
        <v>0.30282397072447498</v>
      </c>
      <c r="K32" s="304">
        <f t="shared" si="6"/>
        <v>0.15606972825244497</v>
      </c>
      <c r="L32" s="49"/>
      <c r="M32" s="50"/>
      <c r="N32" s="314">
        <f>分析係数表!I35</f>
        <v>5.7629969222324183E-2</v>
      </c>
      <c r="O32" s="306">
        <f t="shared" si="7"/>
        <v>0.36592735056341819</v>
      </c>
      <c r="P32" s="312">
        <f>分析係数表!C35</f>
        <v>0.75377646979277246</v>
      </c>
      <c r="Q32" s="306">
        <f t="shared" si="9"/>
        <v>0.27582742650831565</v>
      </c>
      <c r="R32" s="306">
        <v>0.42780809302761952</v>
      </c>
      <c r="S32" s="307">
        <f t="shared" si="3"/>
        <v>0.94318911745268186</v>
      </c>
      <c r="T32" s="312">
        <f>分析係数表!F35</f>
        <v>0.60548890850388704</v>
      </c>
      <c r="U32" s="309">
        <f t="shared" si="1"/>
        <v>0.5710905492391688</v>
      </c>
      <c r="V32" s="316">
        <f>分析係数表!D35</f>
        <v>4.0363234612300396E-2</v>
      </c>
      <c r="W32" s="297">
        <f t="shared" si="4"/>
        <v>0</v>
      </c>
      <c r="X32" s="312">
        <f>分析係数表!E35</f>
        <v>3.9154079363329694E-2</v>
      </c>
      <c r="Y32" s="298">
        <f t="shared" si="5"/>
        <v>0</v>
      </c>
    </row>
    <row r="33" spans="1:25">
      <c r="A33" s="278">
        <v>29</v>
      </c>
      <c r="B33" s="268" t="s">
        <v>93</v>
      </c>
      <c r="C33" s="283"/>
      <c r="D33" s="294">
        <f>投入係数表!AN33</f>
        <v>0</v>
      </c>
      <c r="E33" s="302">
        <f t="shared" si="8"/>
        <v>0</v>
      </c>
      <c r="F33" s="312">
        <f>分析係数表!C36</f>
        <v>0.99118010215945485</v>
      </c>
      <c r="G33" s="302">
        <f t="shared" si="2"/>
        <v>0</v>
      </c>
      <c r="H33" s="302">
        <v>0.52999224422566027</v>
      </c>
      <c r="I33" s="302">
        <f t="shared" si="0"/>
        <v>0.52999224422566027</v>
      </c>
      <c r="J33" s="312">
        <f>分析係数表!G36</f>
        <v>5.8650173764370726E-2</v>
      </c>
      <c r="K33" s="304">
        <f t="shared" si="6"/>
        <v>3.1084137217603783E-2</v>
      </c>
      <c r="L33" s="49"/>
      <c r="M33" s="50"/>
      <c r="N33" s="314">
        <f>分析係数表!I36</f>
        <v>0.2375179181177472</v>
      </c>
      <c r="O33" s="306">
        <f t="shared" si="7"/>
        <v>1.5081441767367463</v>
      </c>
      <c r="P33" s="312">
        <f>分析係数表!C36</f>
        <v>0.99118010215945485</v>
      </c>
      <c r="Q33" s="306">
        <f t="shared" si="9"/>
        <v>1.4948424991691152</v>
      </c>
      <c r="R33" s="306">
        <v>1.6343486531649725</v>
      </c>
      <c r="S33" s="307">
        <f t="shared" si="3"/>
        <v>2.1643408973906326</v>
      </c>
      <c r="T33" s="312">
        <f>分析係数表!F36</f>
        <v>0.81306518983088305</v>
      </c>
      <c r="U33" s="309">
        <f t="shared" si="1"/>
        <v>1.7597502425956586</v>
      </c>
      <c r="V33" s="316">
        <f>分析係数表!D36</f>
        <v>1.5774342104513773E-2</v>
      </c>
      <c r="W33" s="297">
        <f t="shared" si="4"/>
        <v>0</v>
      </c>
      <c r="X33" s="312">
        <f>分析係数表!E36</f>
        <v>1.3229670821596217E-2</v>
      </c>
      <c r="Y33" s="298">
        <f t="shared" si="5"/>
        <v>0</v>
      </c>
    </row>
    <row r="34" spans="1:25">
      <c r="A34" s="278">
        <v>30</v>
      </c>
      <c r="B34" s="268" t="s">
        <v>94</v>
      </c>
      <c r="C34" s="283"/>
      <c r="D34" s="294">
        <f>投入係数表!AN34</f>
        <v>6.1573420806685111E-2</v>
      </c>
      <c r="E34" s="302">
        <f t="shared" si="8"/>
        <v>6.1573420806685109</v>
      </c>
      <c r="F34" s="312">
        <f>分析係数表!C37</f>
        <v>0.58105140483022077</v>
      </c>
      <c r="G34" s="302">
        <f t="shared" si="2"/>
        <v>3.5777322659926729</v>
      </c>
      <c r="H34" s="302">
        <v>4.7022631125266274</v>
      </c>
      <c r="I34" s="302">
        <f t="shared" si="0"/>
        <v>4.7022631125266274</v>
      </c>
      <c r="J34" s="312">
        <f>分析係数表!G37</f>
        <v>0.40235165952905672</v>
      </c>
      <c r="K34" s="304">
        <f t="shared" si="6"/>
        <v>1.8919633668673561</v>
      </c>
      <c r="L34" s="49"/>
      <c r="M34" s="50"/>
      <c r="N34" s="314">
        <f>分析係数表!I37</f>
        <v>4.2719417558337268E-2</v>
      </c>
      <c r="O34" s="306">
        <f t="shared" si="7"/>
        <v>0.27125128636506818</v>
      </c>
      <c r="P34" s="312">
        <f>分析係数表!C37</f>
        <v>0.58105140483022077</v>
      </c>
      <c r="Q34" s="306">
        <f t="shared" si="9"/>
        <v>0.15761094100442738</v>
      </c>
      <c r="R34" s="306">
        <v>0.21283125136142828</v>
      </c>
      <c r="S34" s="307">
        <f t="shared" si="3"/>
        <v>4.9150943638880555</v>
      </c>
      <c r="T34" s="312">
        <f>分析係数表!F37</f>
        <v>0.63403708963374472</v>
      </c>
      <c r="U34" s="309">
        <f t="shared" si="1"/>
        <v>3.1163521257548044</v>
      </c>
      <c r="V34" s="316">
        <f>分析係数表!D37</f>
        <v>7.9200513574427991E-2</v>
      </c>
      <c r="W34" s="297">
        <f t="shared" si="4"/>
        <v>0</v>
      </c>
      <c r="X34" s="312">
        <f>分析係数表!E37</f>
        <v>7.3600662533244779E-2</v>
      </c>
      <c r="Y34" s="298">
        <f t="shared" si="5"/>
        <v>0</v>
      </c>
    </row>
    <row r="35" spans="1:25">
      <c r="A35" s="278">
        <v>31</v>
      </c>
      <c r="B35" s="268" t="s">
        <v>95</v>
      </c>
      <c r="C35" s="283"/>
      <c r="D35" s="294">
        <f>投入係数表!AN35</f>
        <v>0</v>
      </c>
      <c r="E35" s="302">
        <f t="shared" si="8"/>
        <v>0</v>
      </c>
      <c r="F35" s="312">
        <f>分析係数表!C38</f>
        <v>0.47456671407271833</v>
      </c>
      <c r="G35" s="302">
        <f t="shared" si="2"/>
        <v>0</v>
      </c>
      <c r="H35" s="302">
        <v>0.28790478658257657</v>
      </c>
      <c r="I35" s="302">
        <f t="shared" si="0"/>
        <v>0.28790478658257657</v>
      </c>
      <c r="J35" s="312">
        <f>分析係数表!G38</f>
        <v>0.18003386475673192</v>
      </c>
      <c r="K35" s="304">
        <f t="shared" si="6"/>
        <v>5.1832611410423356E-2</v>
      </c>
      <c r="L35" s="49"/>
      <c r="M35" s="50"/>
      <c r="N35" s="314">
        <f>分析係数表!I38</f>
        <v>5.150358926080905E-2</v>
      </c>
      <c r="O35" s="306">
        <f t="shared" si="7"/>
        <v>0.32702727794297964</v>
      </c>
      <c r="P35" s="312">
        <f>分析係数表!C38</f>
        <v>0.47456671407271833</v>
      </c>
      <c r="Q35" s="306">
        <f t="shared" si="9"/>
        <v>0.1551962607055454</v>
      </c>
      <c r="R35" s="306">
        <v>0.21684558986899236</v>
      </c>
      <c r="S35" s="307">
        <f t="shared" si="3"/>
        <v>0.50475037645156895</v>
      </c>
      <c r="T35" s="312">
        <f>分析係数表!F38</f>
        <v>0.4997199825516766</v>
      </c>
      <c r="U35" s="309">
        <f t="shared" si="1"/>
        <v>0.25223384931333021</v>
      </c>
      <c r="V35" s="316">
        <f>分析係数表!D38</f>
        <v>3.5590827435143364E-2</v>
      </c>
      <c r="W35" s="297">
        <f t="shared" si="4"/>
        <v>0</v>
      </c>
      <c r="X35" s="312">
        <f>分析係数表!E38</f>
        <v>3.1059891839156476E-2</v>
      </c>
      <c r="Y35" s="298">
        <f t="shared" si="5"/>
        <v>0</v>
      </c>
    </row>
    <row r="36" spans="1:25">
      <c r="A36" s="278">
        <v>32</v>
      </c>
      <c r="B36" s="268" t="s">
        <v>67</v>
      </c>
      <c r="C36" s="283"/>
      <c r="D36" s="294">
        <f>投入係数表!AN36</f>
        <v>0</v>
      </c>
      <c r="E36" s="302">
        <f t="shared" si="8"/>
        <v>0</v>
      </c>
      <c r="F36" s="312">
        <f>分析係数表!C39</f>
        <v>1</v>
      </c>
      <c r="G36" s="302">
        <f t="shared" si="2"/>
        <v>0</v>
      </c>
      <c r="H36" s="302">
        <v>1.1757721054037336E-2</v>
      </c>
      <c r="I36" s="302">
        <f t="shared" si="0"/>
        <v>1.1757721054037336E-2</v>
      </c>
      <c r="J36" s="312">
        <f>分析係数表!G39</f>
        <v>0.33345520667958617</v>
      </c>
      <c r="K36" s="304">
        <f t="shared" si="6"/>
        <v>3.9206733041549412E-3</v>
      </c>
      <c r="L36" s="49"/>
      <c r="M36" s="50"/>
      <c r="N36" s="314">
        <f>分析係数表!I39</f>
        <v>5.0851604954235139E-3</v>
      </c>
      <c r="O36" s="306">
        <f t="shared" si="7"/>
        <v>3.2288743728137642E-2</v>
      </c>
      <c r="P36" s="312">
        <f>分析係数表!C39</f>
        <v>1</v>
      </c>
      <c r="Q36" s="306">
        <f t="shared" si="9"/>
        <v>3.2288743728137642E-2</v>
      </c>
      <c r="R36" s="306">
        <v>3.3750922673973636E-2</v>
      </c>
      <c r="S36" s="307">
        <f t="shared" si="3"/>
        <v>4.5508643728010972E-2</v>
      </c>
      <c r="T36" s="312">
        <f>分析係数表!F39</f>
        <v>0.70859596344355691</v>
      </c>
      <c r="U36" s="309">
        <f t="shared" si="1"/>
        <v>3.2247241247459521E-2</v>
      </c>
      <c r="V36" s="316">
        <f>分析係数表!D39</f>
        <v>4.8027598057070089E-2</v>
      </c>
      <c r="W36" s="297">
        <f t="shared" si="4"/>
        <v>0</v>
      </c>
      <c r="X36" s="312">
        <f>分析係数表!E39</f>
        <v>4.8027598057070089E-2</v>
      </c>
      <c r="Y36" s="298">
        <f t="shared" si="5"/>
        <v>0</v>
      </c>
    </row>
    <row r="37" spans="1:25">
      <c r="A37" s="278">
        <v>33</v>
      </c>
      <c r="B37" s="268" t="s">
        <v>96</v>
      </c>
      <c r="C37" s="283"/>
      <c r="D37" s="294">
        <f>投入係数表!AN37</f>
        <v>0</v>
      </c>
      <c r="E37" s="302">
        <f t="shared" si="8"/>
        <v>0</v>
      </c>
      <c r="F37" s="312">
        <f>分析係数表!C40</f>
        <v>0.78927678494152065</v>
      </c>
      <c r="G37" s="302">
        <f t="shared" si="2"/>
        <v>0</v>
      </c>
      <c r="H37" s="302">
        <v>1.9475283801854933E-2</v>
      </c>
      <c r="I37" s="302">
        <f t="shared" si="0"/>
        <v>1.9475283801854933E-2</v>
      </c>
      <c r="J37" s="312">
        <f>分析係数表!G40</f>
        <v>0.52314226927728547</v>
      </c>
      <c r="K37" s="304">
        <f t="shared" si="6"/>
        <v>1.018834416292155E-2</v>
      </c>
      <c r="L37" s="49"/>
      <c r="M37" s="50"/>
      <c r="N37" s="314">
        <f>分析係数表!I40</f>
        <v>3.428475595158087E-2</v>
      </c>
      <c r="O37" s="306">
        <f t="shared" si="7"/>
        <v>0.21769454468518989</v>
      </c>
      <c r="P37" s="312">
        <f>分析係数表!C40</f>
        <v>0.78927678494152065</v>
      </c>
      <c r="Q37" s="306">
        <f t="shared" si="9"/>
        <v>0.17182125032843487</v>
      </c>
      <c r="R37" s="306">
        <v>0.17537986468430836</v>
      </c>
      <c r="S37" s="307">
        <f t="shared" si="3"/>
        <v>0.19485514848616328</v>
      </c>
      <c r="T37" s="312">
        <f>分析係数表!F40</f>
        <v>0.70623799726049996</v>
      </c>
      <c r="U37" s="309">
        <f t="shared" si="1"/>
        <v>0.13761410982276528</v>
      </c>
      <c r="V37" s="316">
        <f>分析係数表!D40</f>
        <v>9.0697433955161888E-2</v>
      </c>
      <c r="W37" s="297">
        <f t="shared" si="4"/>
        <v>0</v>
      </c>
      <c r="X37" s="312">
        <f>分析係数表!E40</f>
        <v>9.0562666353757981E-2</v>
      </c>
      <c r="Y37" s="298">
        <f t="shared" si="5"/>
        <v>0</v>
      </c>
    </row>
    <row r="38" spans="1:25">
      <c r="A38" s="278">
        <v>34</v>
      </c>
      <c r="B38" s="268" t="s">
        <v>97</v>
      </c>
      <c r="C38" s="283"/>
      <c r="D38" s="294">
        <f>投入係数表!AN38</f>
        <v>0</v>
      </c>
      <c r="E38" s="302">
        <f t="shared" si="8"/>
        <v>0</v>
      </c>
      <c r="F38" s="312">
        <f>分析係数表!C41</f>
        <v>0.99594790611943085</v>
      </c>
      <c r="G38" s="302">
        <f t="shared" si="2"/>
        <v>0</v>
      </c>
      <c r="H38" s="302">
        <v>6.4434736812686976E-3</v>
      </c>
      <c r="I38" s="302">
        <f t="shared" si="0"/>
        <v>6.4434736812686976E-3</v>
      </c>
      <c r="J38" s="312">
        <f>分析係数表!G41</f>
        <v>0.50896339569449323</v>
      </c>
      <c r="K38" s="304">
        <f t="shared" si="6"/>
        <v>3.2794922448866129E-3</v>
      </c>
      <c r="L38" s="49"/>
      <c r="M38" s="50"/>
      <c r="N38" s="314">
        <f>分析係数表!I41</f>
        <v>5.504775199299148E-2</v>
      </c>
      <c r="O38" s="306">
        <f t="shared" si="7"/>
        <v>0.34953129965345348</v>
      </c>
      <c r="P38" s="312">
        <f>分析係数表!C41</f>
        <v>0.99594790611943085</v>
      </c>
      <c r="Q38" s="306">
        <f t="shared" si="9"/>
        <v>0.34811496601306036</v>
      </c>
      <c r="R38" s="306">
        <v>0.35381371561355457</v>
      </c>
      <c r="S38" s="307">
        <f t="shared" si="3"/>
        <v>0.36025718929482325</v>
      </c>
      <c r="T38" s="312">
        <f>分析係数表!F41</f>
        <v>0.58132099287543681</v>
      </c>
      <c r="U38" s="309">
        <f t="shared" si="1"/>
        <v>0.20942506697138083</v>
      </c>
      <c r="V38" s="316">
        <f>分析係数表!D41</f>
        <v>0.12149342216939719</v>
      </c>
      <c r="W38" s="297">
        <f t="shared" si="4"/>
        <v>0</v>
      </c>
      <c r="X38" s="312">
        <f>分析係数表!E41</f>
        <v>0.11755967401821014</v>
      </c>
      <c r="Y38" s="298">
        <f t="shared" si="5"/>
        <v>0</v>
      </c>
    </row>
    <row r="39" spans="1:25">
      <c r="A39" s="278">
        <v>35</v>
      </c>
      <c r="B39" s="268" t="s">
        <v>3</v>
      </c>
      <c r="C39" s="283"/>
      <c r="D39" s="294">
        <f>投入係数表!AN39</f>
        <v>0</v>
      </c>
      <c r="E39" s="302">
        <f t="shared" si="8"/>
        <v>0</v>
      </c>
      <c r="F39" s="312">
        <f>分析係数表!C42</f>
        <v>0.9655414908579466</v>
      </c>
      <c r="G39" s="302">
        <f>E39*F39</f>
        <v>0</v>
      </c>
      <c r="H39" s="302">
        <v>3.4500153820264889E-2</v>
      </c>
      <c r="I39" s="302">
        <f>C39+H39</f>
        <v>3.4500153820264889E-2</v>
      </c>
      <c r="J39" s="312">
        <f>分析係数表!G42</f>
        <v>0.53299358903562055</v>
      </c>
      <c r="K39" s="304">
        <f>I39*J39</f>
        <v>1.8388360806943959E-2</v>
      </c>
      <c r="L39" s="49"/>
      <c r="M39" s="50"/>
      <c r="N39" s="314">
        <f>分析係数表!I42</f>
        <v>1.3420289237220641E-2</v>
      </c>
      <c r="O39" s="306">
        <f t="shared" si="7"/>
        <v>8.5213491359432889E-2</v>
      </c>
      <c r="P39" s="312">
        <f>分析係数表!C42</f>
        <v>0.9655414908579466</v>
      </c>
      <c r="Q39" s="306">
        <f>O39*P39</f>
        <v>8.2277161488397588E-2</v>
      </c>
      <c r="R39" s="306">
        <v>8.8419416994985539E-2</v>
      </c>
      <c r="S39" s="307">
        <f>I39+R39</f>
        <v>0.12291957081525043</v>
      </c>
      <c r="T39" s="312">
        <f>分析係数表!F42</f>
        <v>0.58706867988829459</v>
      </c>
      <c r="U39" s="309">
        <f>S39*T39</f>
        <v>7.2162230170944808E-2</v>
      </c>
      <c r="V39" s="316">
        <f>分析係数表!D42</f>
        <v>0.12536880137580664</v>
      </c>
      <c r="W39" s="297">
        <f>ROUND(S39*V39,0)</f>
        <v>0</v>
      </c>
      <c r="X39" s="312">
        <f>分析係数表!E42</f>
        <v>0.11770088827882173</v>
      </c>
      <c r="Y39" s="298">
        <f>ROUND(S39*X39,0)</f>
        <v>0</v>
      </c>
    </row>
    <row r="40" spans="1:25">
      <c r="A40" s="278">
        <v>36</v>
      </c>
      <c r="B40" s="268" t="s">
        <v>98</v>
      </c>
      <c r="C40" s="283"/>
      <c r="D40" s="294">
        <f>投入係数表!AN40</f>
        <v>0</v>
      </c>
      <c r="E40" s="302">
        <f t="shared" si="8"/>
        <v>0</v>
      </c>
      <c r="F40" s="312">
        <f>分析係数表!C43</f>
        <v>0.68354347123018677</v>
      </c>
      <c r="G40" s="302">
        <f>E40*F40</f>
        <v>0</v>
      </c>
      <c r="H40" s="302">
        <v>1.5546687354622672</v>
      </c>
      <c r="I40" s="302">
        <f>C40+H40</f>
        <v>1.5546687354622672</v>
      </c>
      <c r="J40" s="312">
        <f>分析係数表!G43</f>
        <v>0.37257380440005849</v>
      </c>
      <c r="K40" s="304">
        <f>I40*J40</f>
        <v>0.57922884535300501</v>
      </c>
      <c r="L40" s="49"/>
      <c r="M40" s="50"/>
      <c r="N40" s="314">
        <f>分析係数表!I43</f>
        <v>1.4147055315786071E-2</v>
      </c>
      <c r="O40" s="306">
        <f t="shared" si="7"/>
        <v>8.9828166487626329E-2</v>
      </c>
      <c r="P40" s="312">
        <f>分析係数表!C43</f>
        <v>0.68354347123018677</v>
      </c>
      <c r="Q40" s="306">
        <f>O40*P40</f>
        <v>6.1401456735195238E-2</v>
      </c>
      <c r="R40" s="306">
        <v>0.29039443710486795</v>
      </c>
      <c r="S40" s="307">
        <f>I40+R40</f>
        <v>1.8450631725671351</v>
      </c>
      <c r="T40" s="312">
        <f>分析係数表!F43</f>
        <v>0.62240825035949521</v>
      </c>
      <c r="U40" s="309">
        <f>S40*T40</f>
        <v>1.1483825410402499</v>
      </c>
      <c r="V40" s="316">
        <f>分析係数表!D43</f>
        <v>0.13048156468325811</v>
      </c>
      <c r="W40" s="297">
        <f>ROUND(S40*V40,0)</f>
        <v>0</v>
      </c>
      <c r="X40" s="312">
        <f>分析係数表!E43</f>
        <v>0.11291103502841897</v>
      </c>
      <c r="Y40" s="298">
        <f>ROUND(S40*X40,0)</f>
        <v>0</v>
      </c>
    </row>
    <row r="41" spans="1:25">
      <c r="A41" s="278">
        <v>37</v>
      </c>
      <c r="B41" s="268" t="s">
        <v>99</v>
      </c>
      <c r="C41" s="299"/>
      <c r="D41" s="294">
        <f>投入係数表!AN41</f>
        <v>0</v>
      </c>
      <c r="E41" s="302">
        <f t="shared" si="8"/>
        <v>0</v>
      </c>
      <c r="F41" s="312">
        <f>分析係数表!C44</f>
        <v>0.55987382763194615</v>
      </c>
      <c r="G41" s="302">
        <f>E41*F41</f>
        <v>0</v>
      </c>
      <c r="H41" s="302">
        <v>9.2216236914246536E-3</v>
      </c>
      <c r="I41" s="302">
        <f>C41+H41</f>
        <v>9.2216236914246536E-3</v>
      </c>
      <c r="J41" s="312">
        <f>分析係数表!G44</f>
        <v>0.32381925449611038</v>
      </c>
      <c r="K41" s="304">
        <f>I41*J41</f>
        <v>2.9861393090008007E-3</v>
      </c>
      <c r="L41" s="49"/>
      <c r="M41" s="50"/>
      <c r="N41" s="314">
        <f>分析係数表!I44</f>
        <v>0.11509284654657072</v>
      </c>
      <c r="O41" s="306">
        <f t="shared" si="7"/>
        <v>0.73079373412669291</v>
      </c>
      <c r="P41" s="312">
        <f>分析係数表!C44</f>
        <v>0.55987382763194615</v>
      </c>
      <c r="Q41" s="306">
        <f>O41*P41</f>
        <v>0.40915228513495433</v>
      </c>
      <c r="R41" s="306">
        <v>0.42015470251928305</v>
      </c>
      <c r="S41" s="307">
        <f>I41+R41</f>
        <v>0.4293763262107077</v>
      </c>
      <c r="T41" s="312">
        <f>分析係数表!F44</f>
        <v>0.5344179716450459</v>
      </c>
      <c r="U41" s="309">
        <f>S41*T41</f>
        <v>0.22946642532592798</v>
      </c>
      <c r="V41" s="316">
        <f>分析係数表!D44</f>
        <v>0.19836337849438287</v>
      </c>
      <c r="W41" s="297">
        <f>ROUND(S41*V41,0)</f>
        <v>0</v>
      </c>
      <c r="X41" s="312">
        <f>分析係数表!E44</f>
        <v>0.16230318686650563</v>
      </c>
      <c r="Y41" s="298">
        <f>ROUND(S41*X41,0)</f>
        <v>0</v>
      </c>
    </row>
    <row r="42" spans="1:25">
      <c r="A42" s="278">
        <v>38</v>
      </c>
      <c r="B42" s="268" t="s">
        <v>4</v>
      </c>
      <c r="C42" s="295">
        <f>'データ入力（最終需要額等）'!C43</f>
        <v>100</v>
      </c>
      <c r="D42" s="294">
        <f>投入係数表!AN42</f>
        <v>0</v>
      </c>
      <c r="E42" s="302">
        <f t="shared" si="8"/>
        <v>0</v>
      </c>
      <c r="F42" s="312">
        <f>分析係数表!C45</f>
        <v>1</v>
      </c>
      <c r="G42" s="302">
        <f>E42*F42</f>
        <v>0</v>
      </c>
      <c r="H42" s="302">
        <v>4.8697742244714196E-2</v>
      </c>
      <c r="I42" s="302">
        <f>C42+H42</f>
        <v>100.04869774224471</v>
      </c>
      <c r="J42" s="312">
        <f>分析係数表!G45</f>
        <v>0</v>
      </c>
      <c r="K42" s="304">
        <f>I42*J42</f>
        <v>0</v>
      </c>
      <c r="L42" s="49"/>
      <c r="M42" s="50"/>
      <c r="N42" s="314">
        <f>分析係数表!I45</f>
        <v>0</v>
      </c>
      <c r="O42" s="306">
        <f t="shared" si="7"/>
        <v>0</v>
      </c>
      <c r="P42" s="312">
        <f>分析係数表!C45</f>
        <v>1</v>
      </c>
      <c r="Q42" s="306">
        <f>O42*P42</f>
        <v>0</v>
      </c>
      <c r="R42" s="306">
        <v>7.1730414802071568E-3</v>
      </c>
      <c r="S42" s="307">
        <f>I42+R42</f>
        <v>100.05587078372491</v>
      </c>
      <c r="T42" s="312">
        <f>分析係数表!F45</f>
        <v>0</v>
      </c>
      <c r="U42" s="309">
        <f>S42*T42</f>
        <v>0</v>
      </c>
      <c r="V42" s="316">
        <f>分析係数表!D45</f>
        <v>0</v>
      </c>
      <c r="W42" s="297">
        <f>ROUND(S42*V42,0)</f>
        <v>0</v>
      </c>
      <c r="X42" s="312">
        <f>分析係数表!E45</f>
        <v>0</v>
      </c>
      <c r="Y42" s="298">
        <f>ROUND(S42*X42,0)</f>
        <v>0</v>
      </c>
    </row>
    <row r="43" spans="1:25">
      <c r="A43" s="278">
        <v>39</v>
      </c>
      <c r="B43" s="268" t="s">
        <v>5</v>
      </c>
      <c r="C43" s="283"/>
      <c r="D43" s="294">
        <f>投入係数表!AN43</f>
        <v>4.9478641719657686E-4</v>
      </c>
      <c r="E43" s="302">
        <f t="shared" si="8"/>
        <v>4.9478641719657684E-2</v>
      </c>
      <c r="F43" s="312">
        <f>分析係数表!C46</f>
        <v>0.63561708735819755</v>
      </c>
      <c r="G43" s="302">
        <f>E43*F43</f>
        <v>3.1449470136288619E-2</v>
      </c>
      <c r="H43" s="302">
        <v>0.11584384509413184</v>
      </c>
      <c r="I43" s="302">
        <f>C43+H43</f>
        <v>0.11584384509413184</v>
      </c>
      <c r="J43" s="312">
        <f>分析係数表!G46</f>
        <v>7.4261727822867345E-3</v>
      </c>
      <c r="K43" s="304">
        <f>I43*J43</f>
        <v>8.6027640943348255E-4</v>
      </c>
      <c r="L43" s="49"/>
      <c r="M43" s="50"/>
      <c r="N43" s="314">
        <f>分析係数表!I46</f>
        <v>7.1346566917706757E-6</v>
      </c>
      <c r="O43" s="306">
        <f t="shared" si="7"/>
        <v>4.5302228261261503E-5</v>
      </c>
      <c r="P43" s="312">
        <f>分析係数表!C46</f>
        <v>0.63561708735819755</v>
      </c>
      <c r="Q43" s="306">
        <f>O43*P43</f>
        <v>2.8794870378259258E-5</v>
      </c>
      <c r="R43" s="306">
        <v>1.4406229789161786E-2</v>
      </c>
      <c r="S43" s="307">
        <f>I43+R43</f>
        <v>0.13025007488329363</v>
      </c>
      <c r="T43" s="312">
        <f>分析係数表!F46</f>
        <v>0.64740426293918441</v>
      </c>
      <c r="U43" s="309">
        <f>S43*T43</f>
        <v>8.4324453727592286E-2</v>
      </c>
      <c r="V43" s="316">
        <f>分析係数表!D46</f>
        <v>3.6867524451068895E-3</v>
      </c>
      <c r="W43" s="297">
        <f>ROUND(S43*V43,0)</f>
        <v>0</v>
      </c>
      <c r="X43" s="312">
        <f>分析係数表!E46</f>
        <v>3.6024838177901608E-3</v>
      </c>
      <c r="Y43" s="298">
        <f>ROUND(S43*X43,0)</f>
        <v>0</v>
      </c>
    </row>
    <row r="44" spans="1:25">
      <c r="A44" s="279">
        <v>40</v>
      </c>
      <c r="B44" s="276" t="s">
        <v>298</v>
      </c>
      <c r="C44" s="289">
        <f>SUM(C5:C43)</f>
        <v>100</v>
      </c>
      <c r="D44" s="296">
        <f>投入係数表!AN44</f>
        <v>1</v>
      </c>
      <c r="E44" s="303">
        <f>SUM(E5:E43)</f>
        <v>100</v>
      </c>
      <c r="F44" s="313">
        <f>分析係数表!C47</f>
        <v>0.59941121331825653</v>
      </c>
      <c r="G44" s="303">
        <f>SUM(G5:G43)</f>
        <v>29.838606766317962</v>
      </c>
      <c r="H44" s="303">
        <f>SUM(H5:H43)</f>
        <v>38.803881257671812</v>
      </c>
      <c r="I44" s="303">
        <f>SUM(I5:I43)</f>
        <v>138.8038812576718</v>
      </c>
      <c r="J44" s="313">
        <f>分析係数表!G47</f>
        <v>0.26745444124294698</v>
      </c>
      <c r="K44" s="305">
        <f>SUM(K5:K43)</f>
        <v>10.49520942201536</v>
      </c>
      <c r="L44" s="318">
        <f>'データ入力（最終需要額等）'!$H$32</f>
        <v>0.60499999999999998</v>
      </c>
      <c r="M44" s="303">
        <f>K44*L44</f>
        <v>6.3496017003192931</v>
      </c>
      <c r="N44" s="315">
        <f>分析係数表!I47</f>
        <v>1</v>
      </c>
      <c r="O44" s="303">
        <f>SUM(O5:O43)</f>
        <v>6.3496017003192939</v>
      </c>
      <c r="P44" s="313">
        <f>分析係数表!C47</f>
        <v>0.59941121331825653</v>
      </c>
      <c r="Q44" s="303">
        <f>SUM(Q5:Q43)</f>
        <v>3.949802730868246</v>
      </c>
      <c r="R44" s="303">
        <f>SUM(R5:R43)</f>
        <v>4.935136660239209</v>
      </c>
      <c r="S44" s="308">
        <f>SUM(S5:S43)</f>
        <v>143.73901791791101</v>
      </c>
      <c r="T44" s="313">
        <f>分析係数表!F47</f>
        <v>0.52032812004185636</v>
      </c>
      <c r="U44" s="310">
        <f>SUM(U5:U43)</f>
        <v>21.684507078907266</v>
      </c>
      <c r="V44" s="317">
        <f>分析係数表!D47</f>
        <v>6.7043132898265148E-2</v>
      </c>
      <c r="W44" s="300">
        <f>SUM(W5:W43)</f>
        <v>2</v>
      </c>
      <c r="X44" s="313">
        <f>分析係数表!E47</f>
        <v>6.0489972943054145E-2</v>
      </c>
      <c r="Y44" s="301">
        <f>SUM(Y5:Y43)</f>
        <v>2</v>
      </c>
    </row>
    <row r="45" spans="1:25">
      <c r="B45" s="292" t="s">
        <v>299</v>
      </c>
      <c r="C45" s="104" t="s">
        <v>300</v>
      </c>
      <c r="D45" s="104" t="s">
        <v>301</v>
      </c>
      <c r="E45" s="104"/>
      <c r="F45" s="104" t="s">
        <v>131</v>
      </c>
      <c r="G45" s="104"/>
      <c r="H45" s="104" t="s">
        <v>302</v>
      </c>
      <c r="I45" s="104"/>
      <c r="J45" s="104" t="s">
        <v>131</v>
      </c>
      <c r="K45" s="104"/>
      <c r="L45" s="104" t="s">
        <v>300</v>
      </c>
      <c r="M45" s="104"/>
      <c r="N45" s="104" t="s">
        <v>131</v>
      </c>
      <c r="O45" s="104"/>
      <c r="P45" s="104" t="s">
        <v>131</v>
      </c>
      <c r="Q45" s="104"/>
      <c r="R45" s="104"/>
      <c r="S45" s="104" t="s">
        <v>302</v>
      </c>
      <c r="T45" s="104" t="s">
        <v>131</v>
      </c>
      <c r="U45" s="104"/>
      <c r="V45" s="104" t="s">
        <v>131</v>
      </c>
      <c r="W45" s="104"/>
      <c r="X45" s="104" t="s">
        <v>131</v>
      </c>
      <c r="Y45" s="293"/>
    </row>
    <row r="46" spans="1:25">
      <c r="B46" s="83" t="s">
        <v>303</v>
      </c>
    </row>
  </sheetData>
  <phoneticPr fontId="3"/>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3F910E-E045-4A11-9D60-3A3E8959EB66}">
  <dimension ref="A1:Y46"/>
  <sheetViews>
    <sheetView showGridLines="0"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8.1640625" defaultRowHeight="11"/>
  <cols>
    <col min="1" max="1" width="2.75" style="83" customWidth="1"/>
    <col min="2" max="2" width="17.5" style="83" customWidth="1"/>
    <col min="3" max="3" width="8.58203125" style="83" customWidth="1"/>
    <col min="4" max="4" width="8.1640625" style="83" customWidth="1"/>
    <col min="5" max="5" width="8.25" style="83" customWidth="1"/>
    <col min="6" max="16384" width="8.1640625" style="83"/>
  </cols>
  <sheetData>
    <row r="1" spans="1:25" ht="13">
      <c r="B1" s="284" t="s">
        <v>257</v>
      </c>
      <c r="F1" s="285"/>
      <c r="G1" s="83" t="s">
        <v>374</v>
      </c>
    </row>
    <row r="2" spans="1:25">
      <c r="B2" s="83" t="s">
        <v>372</v>
      </c>
      <c r="S2" s="83" t="s">
        <v>259</v>
      </c>
      <c r="U2" s="286" t="s">
        <v>245</v>
      </c>
      <c r="W2" s="83" t="s">
        <v>233</v>
      </c>
      <c r="Y2" s="83" t="s">
        <v>260</v>
      </c>
    </row>
    <row r="3" spans="1:25" ht="44">
      <c r="B3" s="39"/>
      <c r="C3" s="40" t="s">
        <v>261</v>
      </c>
      <c r="D3" s="40" t="s">
        <v>373</v>
      </c>
      <c r="E3" s="40" t="s">
        <v>263</v>
      </c>
      <c r="F3" s="40" t="s">
        <v>264</v>
      </c>
      <c r="G3" s="40" t="s">
        <v>265</v>
      </c>
      <c r="H3" s="40" t="s">
        <v>266</v>
      </c>
      <c r="I3" s="40" t="s">
        <v>267</v>
      </c>
      <c r="J3" s="40" t="s">
        <v>268</v>
      </c>
      <c r="K3" s="41" t="s">
        <v>269</v>
      </c>
      <c r="L3" s="40" t="s">
        <v>402</v>
      </c>
      <c r="M3" s="40" t="s">
        <v>270</v>
      </c>
      <c r="N3" s="40" t="s">
        <v>186</v>
      </c>
      <c r="O3" s="40" t="s">
        <v>270</v>
      </c>
      <c r="P3" s="40" t="s">
        <v>264</v>
      </c>
      <c r="Q3" s="40" t="s">
        <v>271</v>
      </c>
      <c r="R3" s="40" t="s">
        <v>272</v>
      </c>
      <c r="S3" s="42" t="s">
        <v>273</v>
      </c>
      <c r="T3" s="40" t="s">
        <v>403</v>
      </c>
      <c r="U3" s="43" t="s">
        <v>245</v>
      </c>
      <c r="V3" s="44" t="s">
        <v>274</v>
      </c>
      <c r="W3" s="42" t="s">
        <v>275</v>
      </c>
      <c r="X3" s="40" t="s">
        <v>276</v>
      </c>
      <c r="Y3" s="43" t="s">
        <v>277</v>
      </c>
    </row>
    <row r="4" spans="1:25" ht="19">
      <c r="B4" s="45"/>
      <c r="C4" s="46" t="s">
        <v>197</v>
      </c>
      <c r="D4" s="46" t="s">
        <v>198</v>
      </c>
      <c r="E4" s="46" t="s">
        <v>278</v>
      </c>
      <c r="F4" s="46" t="s">
        <v>200</v>
      </c>
      <c r="G4" s="46" t="s">
        <v>279</v>
      </c>
      <c r="H4" s="46" t="s">
        <v>280</v>
      </c>
      <c r="I4" s="46" t="s">
        <v>281</v>
      </c>
      <c r="J4" s="46" t="s">
        <v>282</v>
      </c>
      <c r="K4" s="47" t="s">
        <v>283</v>
      </c>
      <c r="L4" s="46" t="s">
        <v>284</v>
      </c>
      <c r="M4" s="46" t="s">
        <v>285</v>
      </c>
      <c r="N4" s="46" t="s">
        <v>286</v>
      </c>
      <c r="O4" s="46" t="s">
        <v>287</v>
      </c>
      <c r="P4" s="46" t="s">
        <v>288</v>
      </c>
      <c r="Q4" s="46" t="s">
        <v>289</v>
      </c>
      <c r="R4" s="46" t="s">
        <v>290</v>
      </c>
      <c r="S4" s="46" t="s">
        <v>291</v>
      </c>
      <c r="T4" s="48" t="s">
        <v>292</v>
      </c>
      <c r="U4" s="47" t="s">
        <v>293</v>
      </c>
      <c r="V4" s="46" t="s">
        <v>294</v>
      </c>
      <c r="W4" s="46" t="s">
        <v>295</v>
      </c>
      <c r="X4" s="46" t="s">
        <v>296</v>
      </c>
      <c r="Y4" s="47" t="s">
        <v>297</v>
      </c>
    </row>
    <row r="5" spans="1:25">
      <c r="A5" s="277">
        <v>1</v>
      </c>
      <c r="B5" s="268" t="s">
        <v>73</v>
      </c>
      <c r="C5" s="283"/>
      <c r="D5" s="294">
        <f>投入係数表!AO5</f>
        <v>0</v>
      </c>
      <c r="E5" s="302">
        <f>$C$43*D5</f>
        <v>0</v>
      </c>
      <c r="F5" s="312">
        <f>分析係数表!C8</f>
        <v>0.17333290637377241</v>
      </c>
      <c r="G5" s="302">
        <f>E5*F5</f>
        <v>0</v>
      </c>
      <c r="H5" s="302">
        <f t="array" ref="H5:H43">MMULT(逆行列係数表!C5:AO43,G5:G43)</f>
        <v>4.1408172336252942E-3</v>
      </c>
      <c r="I5" s="302">
        <f>C5+H5</f>
        <v>4.1408172336252942E-3</v>
      </c>
      <c r="J5" s="312">
        <f>分析係数表!G8</f>
        <v>0.15155149614048036</v>
      </c>
      <c r="K5" s="304">
        <f>I5*J5</f>
        <v>6.2754704700019833E-4</v>
      </c>
      <c r="L5" s="49" t="s">
        <v>132</v>
      </c>
      <c r="M5" s="50" t="s">
        <v>132</v>
      </c>
      <c r="N5" s="314">
        <f>分析係数表!I8</f>
        <v>1.1299182227411633E-2</v>
      </c>
      <c r="O5" s="306">
        <f>$M$44*N5</f>
        <v>7.334762082172859E-2</v>
      </c>
      <c r="P5" s="312">
        <f>分析係数表!C8</f>
        <v>0.17333290637377241</v>
      </c>
      <c r="Q5" s="306">
        <f>O5*P5</f>
        <v>1.2713556292631642E-2</v>
      </c>
      <c r="R5" s="306">
        <f t="array" ref="R5:R43">MMULT(逆行列係数表!C5:AO43,Q5:Q43)</f>
        <v>1.9230877653679389E-2</v>
      </c>
      <c r="S5" s="307">
        <f>I5+R5</f>
        <v>2.3371694887304683E-2</v>
      </c>
      <c r="T5" s="312">
        <f>分析係数表!F8</f>
        <v>0.42721038226158625</v>
      </c>
      <c r="U5" s="309">
        <f t="shared" ref="U5:U38" si="0">S5*T5</f>
        <v>9.9846307069065953E-3</v>
      </c>
      <c r="V5" s="316">
        <f>分析係数表!D8</f>
        <v>0.32298797552049696</v>
      </c>
      <c r="W5" s="287">
        <f t="shared" ref="W5:W38" si="1">ROUND(S5*V5,0)</f>
        <v>0</v>
      </c>
      <c r="X5" s="312">
        <f>分析係数表!E8</f>
        <v>0.12265584155979949</v>
      </c>
      <c r="Y5" s="288">
        <f t="shared" ref="Y5:Y38" si="2">ROUND(S5*X5,0)</f>
        <v>0</v>
      </c>
    </row>
    <row r="6" spans="1:25">
      <c r="A6" s="278">
        <v>2</v>
      </c>
      <c r="B6" s="268" t="s">
        <v>74</v>
      </c>
      <c r="C6" s="283"/>
      <c r="D6" s="294">
        <f>投入係数表!AO6</f>
        <v>0</v>
      </c>
      <c r="E6" s="302">
        <f>$C$43*D6</f>
        <v>0</v>
      </c>
      <c r="F6" s="312">
        <f>分析係数表!C9</f>
        <v>0.39351462480142041</v>
      </c>
      <c r="G6" s="302">
        <f>E6*F6</f>
        <v>0</v>
      </c>
      <c r="H6" s="302">
        <v>9.734732329593226E-4</v>
      </c>
      <c r="I6" s="302">
        <f>C6+H6</f>
        <v>9.734732329593226E-4</v>
      </c>
      <c r="J6" s="312">
        <f>分析係数表!G9</f>
        <v>0.22817522849038765</v>
      </c>
      <c r="K6" s="304">
        <f>I6*J6</f>
        <v>2.2212247735976979E-4</v>
      </c>
      <c r="L6" s="49"/>
      <c r="M6" s="50"/>
      <c r="N6" s="314">
        <f>分析係数表!I9</f>
        <v>5.0911500837573466E-4</v>
      </c>
      <c r="O6" s="306">
        <f>$M$44*N6</f>
        <v>3.3048740906578681E-3</v>
      </c>
      <c r="P6" s="312">
        <f>分析係数表!C9</f>
        <v>0.39351462480142041</v>
      </c>
      <c r="Q6" s="306">
        <f>O6*P6</f>
        <v>1.3005162878011664E-3</v>
      </c>
      <c r="R6" s="306">
        <v>1.7905758569816991E-3</v>
      </c>
      <c r="S6" s="307">
        <f>I6+R6</f>
        <v>2.7640490899410218E-3</v>
      </c>
      <c r="T6" s="312">
        <f>分析係数表!F9</f>
        <v>0.63987813845992225</v>
      </c>
      <c r="U6" s="309">
        <f t="shared" si="0"/>
        <v>1.7686545862833033E-3</v>
      </c>
      <c r="V6" s="316">
        <f>分析係数表!D9</f>
        <v>0.29572434079210003</v>
      </c>
      <c r="W6" s="287">
        <f t="shared" si="1"/>
        <v>0</v>
      </c>
      <c r="X6" s="312">
        <f>分析係数表!E9</f>
        <v>0.26862065342998215</v>
      </c>
      <c r="Y6" s="288">
        <f t="shared" si="2"/>
        <v>0</v>
      </c>
    </row>
    <row r="7" spans="1:25">
      <c r="A7" s="278">
        <v>3</v>
      </c>
      <c r="B7" s="268" t="s">
        <v>75</v>
      </c>
      <c r="C7" s="283"/>
      <c r="D7" s="294">
        <f>投入係数表!AO7</f>
        <v>0</v>
      </c>
      <c r="E7" s="302">
        <f>$C$43*D7</f>
        <v>0</v>
      </c>
      <c r="F7" s="312">
        <f>分析係数表!C10</f>
        <v>0.12671464860287895</v>
      </c>
      <c r="G7" s="302">
        <f>E7*F7</f>
        <v>0</v>
      </c>
      <c r="H7" s="302">
        <v>3.1007811365152388E-4</v>
      </c>
      <c r="I7" s="302">
        <f>C7+H7</f>
        <v>3.1007811365152388E-4</v>
      </c>
      <c r="J7" s="312">
        <f>分析係数表!G10</f>
        <v>0.17153349174243465</v>
      </c>
      <c r="K7" s="304">
        <f>I7*J7</f>
        <v>5.3188781547553386E-5</v>
      </c>
      <c r="L7" s="49"/>
      <c r="M7" s="50"/>
      <c r="N7" s="314">
        <f>分析係数表!I10</f>
        <v>1.1608350684055029E-3</v>
      </c>
      <c r="O7" s="306">
        <f>$M$44*N7</f>
        <v>7.5354559932145401E-3</v>
      </c>
      <c r="P7" s="312">
        <f>分析係数表!C10</f>
        <v>0.12671464860287895</v>
      </c>
      <c r="Q7" s="306">
        <f>O7*P7</f>
        <v>9.5485265824263863E-4</v>
      </c>
      <c r="R7" s="306">
        <v>1.4588494112864761E-3</v>
      </c>
      <c r="S7" s="307">
        <f>I7+R7</f>
        <v>1.768927524938E-3</v>
      </c>
      <c r="T7" s="312">
        <f>分析係数表!F10</f>
        <v>0.47381340455197063</v>
      </c>
      <c r="U7" s="309">
        <f t="shared" si="0"/>
        <v>8.3814157299656473E-4</v>
      </c>
      <c r="V7" s="316">
        <f>分析係数表!D10</f>
        <v>9.5045460793747427E-2</v>
      </c>
      <c r="W7" s="287">
        <f t="shared" si="1"/>
        <v>0</v>
      </c>
      <c r="X7" s="312">
        <f>分析係数表!E10</f>
        <v>4.2279520059697977E-2</v>
      </c>
      <c r="Y7" s="288">
        <f t="shared" si="2"/>
        <v>0</v>
      </c>
    </row>
    <row r="8" spans="1:25">
      <c r="A8" s="278">
        <v>4</v>
      </c>
      <c r="B8" s="268" t="s">
        <v>76</v>
      </c>
      <c r="C8" s="283"/>
      <c r="D8" s="294">
        <f>投入係数表!AO8</f>
        <v>1.3166973018238892E-4</v>
      </c>
      <c r="E8" s="302">
        <f t="shared" ref="E8:E43" si="3">$C$43*D8</f>
        <v>1.3166973018238892E-2</v>
      </c>
      <c r="F8" s="312">
        <f>分析係数表!C11</f>
        <v>9.348517078458185E-3</v>
      </c>
      <c r="G8" s="302">
        <f t="shared" ref="G8:G38" si="4">E8*F8</f>
        <v>1.2309167213260438E-4</v>
      </c>
      <c r="H8" s="302">
        <v>3.6664207499847454E-3</v>
      </c>
      <c r="I8" s="302">
        <f t="shared" ref="I8:I38" si="5">C8+H8</f>
        <v>3.6664207499847454E-3</v>
      </c>
      <c r="J8" s="312">
        <f>分析係数表!G11</f>
        <v>0.2579516055394917</v>
      </c>
      <c r="K8" s="304">
        <f t="shared" ref="K8:K38" si="6">I8*J8</f>
        <v>9.457591190418724E-4</v>
      </c>
      <c r="L8" s="49"/>
      <c r="M8" s="50"/>
      <c r="N8" s="314">
        <f>分析係数表!I11</f>
        <v>-1.9466162084954558E-5</v>
      </c>
      <c r="O8" s="306">
        <f>$M$44*N8</f>
        <v>-1.2636283287809495E-4</v>
      </c>
      <c r="P8" s="312">
        <f>分析係数表!C11</f>
        <v>9.348517078458185E-3</v>
      </c>
      <c r="Q8" s="306">
        <f t="shared" ref="Q8:Q38" si="7">O8*P8</f>
        <v>-1.181305101243228E-6</v>
      </c>
      <c r="R8" s="306">
        <v>7.8982769756255611E-4</v>
      </c>
      <c r="S8" s="307">
        <f>I8+R8</f>
        <v>4.4562484475473016E-3</v>
      </c>
      <c r="T8" s="312">
        <f>分析係数表!F11</f>
        <v>0.54360066960888753</v>
      </c>
      <c r="U8" s="309">
        <f t="shared" si="0"/>
        <v>2.4224196400302787E-3</v>
      </c>
      <c r="V8" s="316">
        <f>分析係数表!D11</f>
        <v>4.0785268604474206E-2</v>
      </c>
      <c r="W8" s="287">
        <f t="shared" si="1"/>
        <v>0</v>
      </c>
      <c r="X8" s="312">
        <f>分析係数表!E11</f>
        <v>3.926343022371024E-2</v>
      </c>
      <c r="Y8" s="288">
        <f t="shared" si="2"/>
        <v>0</v>
      </c>
    </row>
    <row r="9" spans="1:25">
      <c r="A9" s="278">
        <v>5</v>
      </c>
      <c r="B9" s="268" t="s">
        <v>77</v>
      </c>
      <c r="C9" s="283"/>
      <c r="D9" s="294">
        <f>投入係数表!AO9</f>
        <v>3.8763568565695294E-3</v>
      </c>
      <c r="E9" s="302">
        <f t="shared" si="3"/>
        <v>0.38763568565695294</v>
      </c>
      <c r="F9" s="312">
        <f>分析係数表!C12</f>
        <v>0.26169189557273109</v>
      </c>
      <c r="G9" s="302">
        <f t="shared" si="4"/>
        <v>0.10144111737120334</v>
      </c>
      <c r="H9" s="302">
        <v>0.1177117227971089</v>
      </c>
      <c r="I9" s="302">
        <f t="shared" si="5"/>
        <v>0.1177117227971089</v>
      </c>
      <c r="J9" s="312">
        <f>分析係数表!G12</f>
        <v>0.13770114594385849</v>
      </c>
      <c r="K9" s="304">
        <f t="shared" si="6"/>
        <v>1.6209039120187705E-2</v>
      </c>
      <c r="L9" s="49"/>
      <c r="M9" s="50"/>
      <c r="N9" s="314">
        <f>分析係数表!I12</f>
        <v>0.10146071966313146</v>
      </c>
      <c r="O9" s="306">
        <f t="shared" ref="O9:O43" si="8">$M$44*N9</f>
        <v>0.6586230971739826</v>
      </c>
      <c r="P9" s="312">
        <f>分析係数表!C12</f>
        <v>0.26169189557273109</v>
      </c>
      <c r="Q9" s="306">
        <f t="shared" si="7"/>
        <v>0.17235632676744259</v>
      </c>
      <c r="R9" s="306">
        <v>0.19797175547700024</v>
      </c>
      <c r="S9" s="307">
        <f t="shared" ref="S9:S38" si="9">I9+R9</f>
        <v>0.31568347827410914</v>
      </c>
      <c r="T9" s="312">
        <f>分析係数表!F12</f>
        <v>0.33651535386825859</v>
      </c>
      <c r="U9" s="309">
        <f t="shared" si="0"/>
        <v>0.10623233740177457</v>
      </c>
      <c r="V9" s="316">
        <f>分析係数表!D12</f>
        <v>3.4578030097235327E-2</v>
      </c>
      <c r="W9" s="287">
        <f t="shared" si="1"/>
        <v>0</v>
      </c>
      <c r="X9" s="312">
        <f>分析係数表!E12</f>
        <v>3.3355134693599395E-2</v>
      </c>
      <c r="Y9" s="288">
        <f t="shared" si="2"/>
        <v>0</v>
      </c>
    </row>
    <row r="10" spans="1:25">
      <c r="A10" s="278">
        <v>6</v>
      </c>
      <c r="B10" s="268" t="s">
        <v>78</v>
      </c>
      <c r="C10" s="283"/>
      <c r="D10" s="294">
        <f>投入係数表!AO10</f>
        <v>2.2120514670641338E-4</v>
      </c>
      <c r="E10" s="302">
        <f t="shared" si="3"/>
        <v>2.2120514670641338E-2</v>
      </c>
      <c r="F10" s="312">
        <f>分析係数表!C13</f>
        <v>8.2810371123538395E-2</v>
      </c>
      <c r="G10" s="302">
        <f t="shared" si="4"/>
        <v>1.8318080293194849E-3</v>
      </c>
      <c r="H10" s="302">
        <v>9.1269861322814776E-3</v>
      </c>
      <c r="I10" s="302">
        <f t="shared" si="5"/>
        <v>9.1269861322814776E-3</v>
      </c>
      <c r="J10" s="312">
        <f>分析係数表!G13</f>
        <v>0.2721720626600464</v>
      </c>
      <c r="K10" s="304">
        <f t="shared" si="6"/>
        <v>2.4841106414926887E-3</v>
      </c>
      <c r="L10" s="49"/>
      <c r="M10" s="50"/>
      <c r="N10" s="314">
        <f>分析係数表!I13</f>
        <v>1.212874021164739E-2</v>
      </c>
      <c r="O10" s="306">
        <f t="shared" si="8"/>
        <v>7.8732621545918188E-2</v>
      </c>
      <c r="P10" s="312">
        <f>分析係数表!C13</f>
        <v>8.2810371123538395E-2</v>
      </c>
      <c r="Q10" s="306">
        <f t="shared" si="7"/>
        <v>6.5198776097465808E-3</v>
      </c>
      <c r="R10" s="306">
        <v>7.4254676760233613E-3</v>
      </c>
      <c r="S10" s="307">
        <f t="shared" si="9"/>
        <v>1.6552453808304838E-2</v>
      </c>
      <c r="T10" s="312">
        <f>分析係数表!F13</f>
        <v>0.39077170920544851</v>
      </c>
      <c r="U10" s="309">
        <f t="shared" si="0"/>
        <v>6.4682306662155169E-3</v>
      </c>
      <c r="V10" s="316">
        <f>分析係数表!D13</f>
        <v>0.12720758845381647</v>
      </c>
      <c r="W10" s="287">
        <f t="shared" si="1"/>
        <v>0</v>
      </c>
      <c r="X10" s="312">
        <f>分析係数表!E13</f>
        <v>9.5492852763317662E-2</v>
      </c>
      <c r="Y10" s="288">
        <f t="shared" si="2"/>
        <v>0</v>
      </c>
    </row>
    <row r="11" spans="1:25">
      <c r="A11" s="278">
        <v>7</v>
      </c>
      <c r="B11" s="268" t="s">
        <v>79</v>
      </c>
      <c r="C11" s="283"/>
      <c r="D11" s="294">
        <f>投入係数表!AO11</f>
        <v>6.1094754804628449E-4</v>
      </c>
      <c r="E11" s="302">
        <f t="shared" si="3"/>
        <v>6.1094754804628448E-2</v>
      </c>
      <c r="F11" s="312">
        <f>分析係数表!C14</f>
        <v>0.29759344347769412</v>
      </c>
      <c r="G11" s="302">
        <f t="shared" si="4"/>
        <v>1.8181398460734778E-2</v>
      </c>
      <c r="H11" s="302">
        <v>9.6776446851880471E-2</v>
      </c>
      <c r="I11" s="302">
        <f t="shared" si="5"/>
        <v>9.6776446851880471E-2</v>
      </c>
      <c r="J11" s="312">
        <f>分析係数表!G14</f>
        <v>0.17335642824825784</v>
      </c>
      <c r="K11" s="304">
        <f t="shared" si="6"/>
        <v>1.6776819164799357E-2</v>
      </c>
      <c r="L11" s="49"/>
      <c r="M11" s="50"/>
      <c r="N11" s="314">
        <f>分析係数表!I14</f>
        <v>1.9165801846449152E-3</v>
      </c>
      <c r="O11" s="306">
        <f t="shared" si="8"/>
        <v>1.2441307152011168E-2</v>
      </c>
      <c r="P11" s="312">
        <f>分析係数表!C14</f>
        <v>0.29759344347769412</v>
      </c>
      <c r="Q11" s="306">
        <f t="shared" si="7"/>
        <v>3.7024514367306671E-3</v>
      </c>
      <c r="R11" s="306">
        <v>1.3917680745185353E-2</v>
      </c>
      <c r="S11" s="307">
        <f t="shared" si="9"/>
        <v>0.11069412759706582</v>
      </c>
      <c r="T11" s="312">
        <f>分析係数表!F14</f>
        <v>0.35598651785260127</v>
      </c>
      <c r="U11" s="309">
        <f t="shared" si="0"/>
        <v>3.9405617030010991E-2</v>
      </c>
      <c r="V11" s="316">
        <f>分析係数表!D14</f>
        <v>4.3833041969742803E-2</v>
      </c>
      <c r="W11" s="287">
        <f t="shared" si="1"/>
        <v>0</v>
      </c>
      <c r="X11" s="312">
        <f>分析係数表!E14</f>
        <v>3.8757158040430381E-2</v>
      </c>
      <c r="Y11" s="288">
        <f t="shared" si="2"/>
        <v>0</v>
      </c>
    </row>
    <row r="12" spans="1:25">
      <c r="A12" s="278">
        <v>8</v>
      </c>
      <c r="B12" s="268" t="s">
        <v>80</v>
      </c>
      <c r="C12" s="283"/>
      <c r="D12" s="294">
        <f>投入係数表!AO12</f>
        <v>3.6814856558995937E-3</v>
      </c>
      <c r="E12" s="302">
        <f t="shared" si="3"/>
        <v>0.3681485655899594</v>
      </c>
      <c r="F12" s="312">
        <f>分析係数表!C15</f>
        <v>0.21593049601829584</v>
      </c>
      <c r="G12" s="302">
        <f t="shared" si="4"/>
        <v>7.9494502376264056E-2</v>
      </c>
      <c r="H12" s="302">
        <v>0.11233010547094863</v>
      </c>
      <c r="I12" s="302">
        <f t="shared" si="5"/>
        <v>0.11233010547094863</v>
      </c>
      <c r="J12" s="312">
        <f>分析係数表!G15</f>
        <v>0.1171240792325445</v>
      </c>
      <c r="K12" s="304">
        <f t="shared" si="6"/>
        <v>1.3156560173379468E-2</v>
      </c>
      <c r="L12" s="49"/>
      <c r="M12" s="50"/>
      <c r="N12" s="314">
        <f>分析係数表!I15</f>
        <v>7.9892300155183192E-3</v>
      </c>
      <c r="O12" s="306">
        <f t="shared" si="8"/>
        <v>5.1861365012257778E-2</v>
      </c>
      <c r="P12" s="312">
        <f>分析係数表!C15</f>
        <v>0.21593049601829584</v>
      </c>
      <c r="Q12" s="306">
        <f t="shared" si="7"/>
        <v>1.1198450271282715E-2</v>
      </c>
      <c r="R12" s="306">
        <v>2.9421379391711824E-2</v>
      </c>
      <c r="S12" s="307">
        <f t="shared" si="9"/>
        <v>0.14175148486266045</v>
      </c>
      <c r="T12" s="312">
        <f>分析係数表!F15</f>
        <v>0.35842164855867914</v>
      </c>
      <c r="U12" s="309">
        <f t="shared" si="0"/>
        <v>5.0806800890115411E-2</v>
      </c>
      <c r="V12" s="316">
        <f>分析係数表!D15</f>
        <v>1.5678367482667734E-2</v>
      </c>
      <c r="W12" s="287">
        <f t="shared" si="1"/>
        <v>0</v>
      </c>
      <c r="X12" s="312">
        <f>分析係数表!E15</f>
        <v>1.5634458686506418E-2</v>
      </c>
      <c r="Y12" s="288">
        <f t="shared" si="2"/>
        <v>0</v>
      </c>
    </row>
    <row r="13" spans="1:25">
      <c r="A13" s="278">
        <v>9</v>
      </c>
      <c r="B13" s="268" t="s">
        <v>81</v>
      </c>
      <c r="C13" s="283"/>
      <c r="D13" s="294">
        <f>投入係数表!AO13</f>
        <v>1.088118650227262E-2</v>
      </c>
      <c r="E13" s="302">
        <f t="shared" si="3"/>
        <v>1.088118650227262</v>
      </c>
      <c r="F13" s="312">
        <f>分析係数表!C16</f>
        <v>0.18770505348742417</v>
      </c>
      <c r="G13" s="302">
        <f t="shared" si="4"/>
        <v>0.20424536944157198</v>
      </c>
      <c r="H13" s="302">
        <v>0.27801718890334642</v>
      </c>
      <c r="I13" s="302">
        <f t="shared" si="5"/>
        <v>0.27801718890334642</v>
      </c>
      <c r="J13" s="312">
        <f>分析係数表!G16</f>
        <v>1.5279579137581789E-2</v>
      </c>
      <c r="K13" s="304">
        <f t="shared" si="6"/>
        <v>4.2479856394567073E-3</v>
      </c>
      <c r="L13" s="49"/>
      <c r="M13" s="50"/>
      <c r="N13" s="314">
        <f>分析係数表!I16</f>
        <v>6.0242927132958465E-3</v>
      </c>
      <c r="O13" s="306">
        <f t="shared" si="8"/>
        <v>3.9106151999386538E-2</v>
      </c>
      <c r="P13" s="312">
        <f>分析係数表!C16</f>
        <v>0.18770505348742417</v>
      </c>
      <c r="Q13" s="306">
        <f t="shared" si="7"/>
        <v>7.3404223527321899E-3</v>
      </c>
      <c r="R13" s="306">
        <v>1.4362760684717805E-2</v>
      </c>
      <c r="S13" s="307">
        <f t="shared" si="9"/>
        <v>0.29237994958806424</v>
      </c>
      <c r="T13" s="312">
        <f>分析係数表!F16</f>
        <v>0.2627694146106877</v>
      </c>
      <c r="U13" s="309">
        <f t="shared" si="0"/>
        <v>7.6828508197158016E-2</v>
      </c>
      <c r="V13" s="316">
        <f>分析係数表!D16</f>
        <v>1.0339400475073228E-2</v>
      </c>
      <c r="W13" s="287">
        <f t="shared" si="1"/>
        <v>0</v>
      </c>
      <c r="X13" s="312">
        <f>分析係数表!E16</f>
        <v>1.0339400475073228E-2</v>
      </c>
      <c r="Y13" s="288">
        <f t="shared" si="2"/>
        <v>0</v>
      </c>
    </row>
    <row r="14" spans="1:25">
      <c r="A14" s="278">
        <v>10</v>
      </c>
      <c r="B14" s="268" t="s">
        <v>82</v>
      </c>
      <c r="C14" s="283"/>
      <c r="D14" s="294">
        <f>投入係数表!AO14</f>
        <v>2.1646503641984736E-3</v>
      </c>
      <c r="E14" s="302">
        <f t="shared" si="3"/>
        <v>0.21646503641984735</v>
      </c>
      <c r="F14" s="312">
        <f>分析係数表!C17</f>
        <v>0.24245613901755958</v>
      </c>
      <c r="G14" s="302">
        <f t="shared" si="4"/>
        <v>5.2483276962651607E-2</v>
      </c>
      <c r="H14" s="302">
        <v>9.9628406612756501E-2</v>
      </c>
      <c r="I14" s="302">
        <f t="shared" si="5"/>
        <v>9.9628406612756501E-2</v>
      </c>
      <c r="J14" s="312">
        <f>分析係数表!G17</f>
        <v>0.24054742090319753</v>
      </c>
      <c r="K14" s="304">
        <f t="shared" si="6"/>
        <v>2.3965356259393646E-2</v>
      </c>
      <c r="L14" s="49"/>
      <c r="M14" s="50"/>
      <c r="N14" s="314">
        <f>分析係数表!I17</f>
        <v>2.8816966460243139E-3</v>
      </c>
      <c r="O14" s="306">
        <f t="shared" si="8"/>
        <v>1.8706273486152735E-2</v>
      </c>
      <c r="P14" s="312">
        <f>分析係数表!C17</f>
        <v>0.24245613901755958</v>
      </c>
      <c r="Q14" s="306">
        <f t="shared" si="7"/>
        <v>4.5354508448591365E-3</v>
      </c>
      <c r="R14" s="306">
        <v>1.1135623960402184E-2</v>
      </c>
      <c r="S14" s="307">
        <f t="shared" si="9"/>
        <v>0.11076403057315869</v>
      </c>
      <c r="T14" s="312">
        <f>分析係数表!F17</f>
        <v>0.42825667105631338</v>
      </c>
      <c r="U14" s="309">
        <f t="shared" si="0"/>
        <v>4.7435435006040659E-2</v>
      </c>
      <c r="V14" s="316">
        <f>分析係数表!D17</f>
        <v>5.1560411778863557E-2</v>
      </c>
      <c r="W14" s="287">
        <f t="shared" si="1"/>
        <v>0</v>
      </c>
      <c r="X14" s="312">
        <f>分析係数表!E17</f>
        <v>4.9008807340167618E-2</v>
      </c>
      <c r="Y14" s="288">
        <f t="shared" si="2"/>
        <v>0</v>
      </c>
    </row>
    <row r="15" spans="1:25">
      <c r="A15" s="278">
        <v>11</v>
      </c>
      <c r="B15" s="268" t="s">
        <v>83</v>
      </c>
      <c r="C15" s="283"/>
      <c r="D15" s="294">
        <f>投入係数表!AO15</f>
        <v>2.7597975446228716E-3</v>
      </c>
      <c r="E15" s="302">
        <f t="shared" si="3"/>
        <v>0.27597975446228717</v>
      </c>
      <c r="F15" s="312">
        <f>分析係数表!C18</f>
        <v>0.40831687749419565</v>
      </c>
      <c r="G15" s="302">
        <f t="shared" si="4"/>
        <v>0.11268719159365591</v>
      </c>
      <c r="H15" s="302">
        <v>0.16611322763039599</v>
      </c>
      <c r="I15" s="302">
        <f t="shared" si="5"/>
        <v>0.16611322763039599</v>
      </c>
      <c r="J15" s="312">
        <f>分析係数表!G18</f>
        <v>0.21766947174074985</v>
      </c>
      <c r="K15" s="304">
        <f t="shared" si="6"/>
        <v>3.6157778507459229E-2</v>
      </c>
      <c r="L15" s="49"/>
      <c r="M15" s="50"/>
      <c r="N15" s="314">
        <f>分析係数表!I18</f>
        <v>4.4543159123807785E-4</v>
      </c>
      <c r="O15" s="306">
        <f t="shared" si="8"/>
        <v>2.8914789405634668E-3</v>
      </c>
      <c r="P15" s="312">
        <f>分析係数表!C18</f>
        <v>0.40831687749419565</v>
      </c>
      <c r="Q15" s="306">
        <f t="shared" si="7"/>
        <v>1.1806396523510996E-3</v>
      </c>
      <c r="R15" s="306">
        <v>3.7905904186118547E-3</v>
      </c>
      <c r="S15" s="307">
        <f t="shared" si="9"/>
        <v>0.16990381804900784</v>
      </c>
      <c r="T15" s="312">
        <f>分析係数表!F18</f>
        <v>0.48997194925916815</v>
      </c>
      <c r="U15" s="309">
        <f t="shared" si="0"/>
        <v>8.3248104916047408E-2</v>
      </c>
      <c r="V15" s="316">
        <f>分析係数表!D18</f>
        <v>3.8565313316438733E-2</v>
      </c>
      <c r="W15" s="287">
        <f t="shared" si="1"/>
        <v>0</v>
      </c>
      <c r="X15" s="312">
        <f>分析係数表!E18</f>
        <v>3.6576455199010559E-2</v>
      </c>
      <c r="Y15" s="288">
        <f t="shared" si="2"/>
        <v>0</v>
      </c>
    </row>
    <row r="16" spans="1:25">
      <c r="A16" s="278">
        <v>12</v>
      </c>
      <c r="B16" s="268" t="s">
        <v>84</v>
      </c>
      <c r="C16" s="283"/>
      <c r="D16" s="294">
        <f>投入係数表!AO16</f>
        <v>2.4964580842580936E-3</v>
      </c>
      <c r="E16" s="302">
        <f t="shared" si="3"/>
        <v>0.24964580842580936</v>
      </c>
      <c r="F16" s="312">
        <f>分析係数表!C19</f>
        <v>0.72110086081153413</v>
      </c>
      <c r="G16" s="302">
        <f t="shared" si="4"/>
        <v>0.18001980735384246</v>
      </c>
      <c r="H16" s="302">
        <v>0.38280157048195096</v>
      </c>
      <c r="I16" s="302">
        <f t="shared" si="5"/>
        <v>0.38280157048195096</v>
      </c>
      <c r="J16" s="312">
        <f>分析係数表!G19</f>
        <v>6.2445810408374151E-2</v>
      </c>
      <c r="K16" s="304">
        <f t="shared" si="6"/>
        <v>2.3904354294343785E-2</v>
      </c>
      <c r="L16" s="49"/>
      <c r="M16" s="50"/>
      <c r="N16" s="314">
        <f>分析係数表!I19</f>
        <v>-1.2604560155461526E-4</v>
      </c>
      <c r="O16" s="306">
        <f t="shared" si="8"/>
        <v>-8.1821363732377311E-4</v>
      </c>
      <c r="P16" s="312">
        <f>分析係数表!C19</f>
        <v>0.72110086081153413</v>
      </c>
      <c r="Q16" s="306">
        <f t="shared" si="7"/>
        <v>-5.9001455820190921E-4</v>
      </c>
      <c r="R16" s="306">
        <v>4.6666245116465414E-3</v>
      </c>
      <c r="S16" s="307">
        <f t="shared" si="9"/>
        <v>0.38746819499359753</v>
      </c>
      <c r="T16" s="312">
        <f>分析係数表!F19</f>
        <v>0.21331101927013058</v>
      </c>
      <c r="U16" s="309">
        <f t="shared" si="0"/>
        <v>8.2651235608841994E-2</v>
      </c>
      <c r="V16" s="316">
        <f>分析係数表!D19</f>
        <v>1.2736199640345095E-2</v>
      </c>
      <c r="W16" s="287">
        <f t="shared" si="1"/>
        <v>0</v>
      </c>
      <c r="X16" s="312">
        <f>分析係数表!E19</f>
        <v>1.2523714081279422E-2</v>
      </c>
      <c r="Y16" s="288">
        <f t="shared" si="2"/>
        <v>0</v>
      </c>
    </row>
    <row r="17" spans="1:25">
      <c r="A17" s="278">
        <v>13</v>
      </c>
      <c r="B17" s="268" t="s">
        <v>85</v>
      </c>
      <c r="C17" s="283"/>
      <c r="D17" s="294">
        <f>投入係数表!AO17</f>
        <v>2.1804507318203604E-3</v>
      </c>
      <c r="E17" s="302">
        <f t="shared" si="3"/>
        <v>0.21804507318203603</v>
      </c>
      <c r="F17" s="312">
        <f>分析係数表!C20</f>
        <v>4.9598906854145253E-2</v>
      </c>
      <c r="G17" s="302">
        <f t="shared" si="4"/>
        <v>1.081479727476109E-2</v>
      </c>
      <c r="H17" s="302">
        <v>1.3238937186792215E-2</v>
      </c>
      <c r="I17" s="302">
        <f t="shared" si="5"/>
        <v>1.3238937186792215E-2</v>
      </c>
      <c r="J17" s="312">
        <f>分析係数表!G20</f>
        <v>0.11671945764775135</v>
      </c>
      <c r="K17" s="304">
        <f t="shared" si="6"/>
        <v>1.5452415682750344E-3</v>
      </c>
      <c r="L17" s="49"/>
      <c r="M17" s="50"/>
      <c r="N17" s="314">
        <f>分析係数表!I20</f>
        <v>7.0439320449493942E-4</v>
      </c>
      <c r="O17" s="306">
        <f t="shared" si="8"/>
        <v>4.5725048621091642E-3</v>
      </c>
      <c r="P17" s="312">
        <f>分析係数表!C20</f>
        <v>4.9598906854145253E-2</v>
      </c>
      <c r="Q17" s="306">
        <f t="shared" si="7"/>
        <v>2.2679124274587871E-4</v>
      </c>
      <c r="R17" s="306">
        <v>5.1940306236082157E-4</v>
      </c>
      <c r="S17" s="307">
        <f t="shared" si="9"/>
        <v>1.3758340249153036E-2</v>
      </c>
      <c r="T17" s="312">
        <f>分析係数表!F20</f>
        <v>0.2109583665362576</v>
      </c>
      <c r="U17" s="309">
        <f t="shared" si="0"/>
        <v>2.9024369852113717E-3</v>
      </c>
      <c r="V17" s="316">
        <f>分析係数表!D20</f>
        <v>3.0797631013066269E-2</v>
      </c>
      <c r="W17" s="287">
        <f t="shared" si="1"/>
        <v>0</v>
      </c>
      <c r="X17" s="312">
        <f>分析係数表!E20</f>
        <v>2.9972730221401771E-2</v>
      </c>
      <c r="Y17" s="288">
        <f t="shared" si="2"/>
        <v>0</v>
      </c>
    </row>
    <row r="18" spans="1:25">
      <c r="A18" s="278">
        <v>14</v>
      </c>
      <c r="B18" s="268" t="s">
        <v>86</v>
      </c>
      <c r="C18" s="283"/>
      <c r="D18" s="294">
        <f>投入係数表!AO18</f>
        <v>3.0336705834022406E-3</v>
      </c>
      <c r="E18" s="302">
        <f t="shared" si="3"/>
        <v>0.30336705834022404</v>
      </c>
      <c r="F18" s="312">
        <f>分析係数表!C21</f>
        <v>0.28411166756853934</v>
      </c>
      <c r="G18" s="302">
        <f t="shared" si="4"/>
        <v>8.6190120830403408E-2</v>
      </c>
      <c r="H18" s="302">
        <v>0.15363076420425675</v>
      </c>
      <c r="I18" s="302">
        <f t="shared" si="5"/>
        <v>0.15363076420425675</v>
      </c>
      <c r="J18" s="312">
        <f>分析係数表!G21</f>
        <v>0.29005387701730417</v>
      </c>
      <c r="K18" s="304">
        <f t="shared" si="6"/>
        <v>4.4561198786575947E-2</v>
      </c>
      <c r="L18" s="49"/>
      <c r="M18" s="50"/>
      <c r="N18" s="314">
        <f>分析係数表!I21</f>
        <v>2.3737267060065176E-3</v>
      </c>
      <c r="O18" s="306">
        <f t="shared" si="8"/>
        <v>1.5408832503311223E-2</v>
      </c>
      <c r="P18" s="312">
        <f>分析係数表!C21</f>
        <v>0.28411166756853934</v>
      </c>
      <c r="Q18" s="306">
        <f t="shared" si="7"/>
        <v>4.3778290978000621E-3</v>
      </c>
      <c r="R18" s="306">
        <v>8.4312132899351556E-3</v>
      </c>
      <c r="S18" s="307">
        <f t="shared" si="9"/>
        <v>0.16206197749419191</v>
      </c>
      <c r="T18" s="312">
        <f>分析係数表!F21</f>
        <v>0.45791147145628314</v>
      </c>
      <c r="U18" s="309">
        <f t="shared" si="0"/>
        <v>7.4210038581480453E-2</v>
      </c>
      <c r="V18" s="316">
        <f>分析係数表!D21</f>
        <v>5.9847590028896828E-2</v>
      </c>
      <c r="W18" s="287">
        <f t="shared" si="1"/>
        <v>0</v>
      </c>
      <c r="X18" s="312">
        <f>分析係数表!E21</f>
        <v>5.4782163530779596E-2</v>
      </c>
      <c r="Y18" s="288">
        <f t="shared" si="2"/>
        <v>0</v>
      </c>
    </row>
    <row r="19" spans="1:25">
      <c r="A19" s="278">
        <v>15</v>
      </c>
      <c r="B19" s="268" t="s">
        <v>70</v>
      </c>
      <c r="C19" s="283"/>
      <c r="D19" s="294">
        <f>投入係数表!AO19</f>
        <v>0</v>
      </c>
      <c r="E19" s="302">
        <f t="shared" si="3"/>
        <v>0</v>
      </c>
      <c r="F19" s="312">
        <f>分析係数表!C22</f>
        <v>0.28280144764930404</v>
      </c>
      <c r="G19" s="302">
        <f t="shared" si="4"/>
        <v>0</v>
      </c>
      <c r="H19" s="302">
        <v>1.8943408346176457E-2</v>
      </c>
      <c r="I19" s="302">
        <f t="shared" si="5"/>
        <v>1.8943408346176457E-2</v>
      </c>
      <c r="J19" s="312">
        <f>分析係数表!G22</f>
        <v>0.21325815420745545</v>
      </c>
      <c r="K19" s="304">
        <f t="shared" si="6"/>
        <v>4.0398362983036975E-3</v>
      </c>
      <c r="L19" s="49"/>
      <c r="M19" s="50"/>
      <c r="N19" s="314">
        <f>分析係数表!I22</f>
        <v>5.2408897921031505E-5</v>
      </c>
      <c r="O19" s="306">
        <f t="shared" si="8"/>
        <v>3.4020762697948637E-4</v>
      </c>
      <c r="P19" s="312">
        <f>分析係数表!C22</f>
        <v>0.28280144764930404</v>
      </c>
      <c r="Q19" s="306">
        <f t="shared" si="7"/>
        <v>9.6211209411133173E-5</v>
      </c>
      <c r="R19" s="306">
        <v>1.4502605199001469E-3</v>
      </c>
      <c r="S19" s="307">
        <f t="shared" si="9"/>
        <v>2.0393668866076603E-2</v>
      </c>
      <c r="T19" s="312">
        <f>分析係数表!F22</f>
        <v>0.43073258580094059</v>
      </c>
      <c r="U19" s="309">
        <f t="shared" si="0"/>
        <v>8.7842177246533117E-3</v>
      </c>
      <c r="V19" s="316">
        <f>分析係数表!D22</f>
        <v>2.2938556731137788E-2</v>
      </c>
      <c r="W19" s="287">
        <f t="shared" si="1"/>
        <v>0</v>
      </c>
      <c r="X19" s="312">
        <f>分析係数表!E22</f>
        <v>2.2183368519679003E-2</v>
      </c>
      <c r="Y19" s="288">
        <f t="shared" si="2"/>
        <v>0</v>
      </c>
    </row>
    <row r="20" spans="1:25">
      <c r="A20" s="278">
        <v>16</v>
      </c>
      <c r="B20" s="268" t="s">
        <v>71</v>
      </c>
      <c r="C20" s="283"/>
      <c r="D20" s="294">
        <f>投入係数表!AO20</f>
        <v>0</v>
      </c>
      <c r="E20" s="302">
        <f t="shared" si="3"/>
        <v>0</v>
      </c>
      <c r="F20" s="312">
        <f>分析係数表!C23</f>
        <v>0.31843177703160996</v>
      </c>
      <c r="G20" s="302">
        <f t="shared" si="4"/>
        <v>0</v>
      </c>
      <c r="H20" s="302">
        <v>2.0644444201285993E-2</v>
      </c>
      <c r="I20" s="302">
        <f t="shared" si="5"/>
        <v>2.0644444201285993E-2</v>
      </c>
      <c r="J20" s="312">
        <f>分析係数表!G23</f>
        <v>0.24379890925547271</v>
      </c>
      <c r="K20" s="304">
        <f t="shared" si="6"/>
        <v>5.0330929784589938E-3</v>
      </c>
      <c r="L20" s="49"/>
      <c r="M20" s="50"/>
      <c r="N20" s="314">
        <f>分析係数表!I23</f>
        <v>7.2227388731505603E-6</v>
      </c>
      <c r="O20" s="306">
        <f t="shared" si="8"/>
        <v>4.688575699549224E-5</v>
      </c>
      <c r="P20" s="312">
        <f>分析係数表!C23</f>
        <v>0.31843177703160996</v>
      </c>
      <c r="Q20" s="306">
        <f t="shared" si="7"/>
        <v>1.4929914917546832E-5</v>
      </c>
      <c r="R20" s="306">
        <v>1.430424282733288E-3</v>
      </c>
      <c r="S20" s="307">
        <f t="shared" si="9"/>
        <v>2.207486848401928E-2</v>
      </c>
      <c r="T20" s="312">
        <f>分析係数表!F23</f>
        <v>0.43764444987651224</v>
      </c>
      <c r="U20" s="309">
        <f t="shared" si="0"/>
        <v>9.6609436737849757E-3</v>
      </c>
      <c r="V20" s="316">
        <f>分析係数表!D23</f>
        <v>3.7770855561684982E-2</v>
      </c>
      <c r="W20" s="287">
        <f t="shared" si="1"/>
        <v>0</v>
      </c>
      <c r="X20" s="312">
        <f>分析係数表!E23</f>
        <v>3.6503495425501575E-2</v>
      </c>
      <c r="Y20" s="288">
        <f t="shared" si="2"/>
        <v>0</v>
      </c>
    </row>
    <row r="21" spans="1:25">
      <c r="A21" s="278">
        <v>17</v>
      </c>
      <c r="B21" s="268" t="s">
        <v>72</v>
      </c>
      <c r="C21" s="283"/>
      <c r="D21" s="294">
        <f>投入係数表!AO21</f>
        <v>0</v>
      </c>
      <c r="E21" s="302">
        <f t="shared" si="3"/>
        <v>0</v>
      </c>
      <c r="F21" s="312">
        <f>分析係数表!C24</f>
        <v>6.5709335168878003E-2</v>
      </c>
      <c r="G21" s="302">
        <f t="shared" si="4"/>
        <v>0</v>
      </c>
      <c r="H21" s="302">
        <v>3.6800499215534602E-3</v>
      </c>
      <c r="I21" s="302">
        <f t="shared" si="5"/>
        <v>3.6800499215534602E-3</v>
      </c>
      <c r="J21" s="312">
        <f>分析係数表!G24</f>
        <v>0.24633125110096343</v>
      </c>
      <c r="K21" s="304">
        <f t="shared" si="6"/>
        <v>9.0651130129026621E-4</v>
      </c>
      <c r="L21" s="49"/>
      <c r="M21" s="50"/>
      <c r="N21" s="314">
        <f>分析係数表!I24</f>
        <v>2.8080599423907303E-4</v>
      </c>
      <c r="O21" s="306">
        <f t="shared" si="8"/>
        <v>1.8228267475808449E-3</v>
      </c>
      <c r="P21" s="312">
        <f>分析係数表!C24</f>
        <v>6.5709335168878003E-2</v>
      </c>
      <c r="Q21" s="306">
        <f t="shared" si="7"/>
        <v>1.1977673371158552E-4</v>
      </c>
      <c r="R21" s="306">
        <v>5.4846054266750822E-4</v>
      </c>
      <c r="S21" s="307">
        <f t="shared" si="9"/>
        <v>4.2285104642209685E-3</v>
      </c>
      <c r="T21" s="312">
        <f>分析係数表!F24</f>
        <v>0.36721364788140759</v>
      </c>
      <c r="U21" s="309">
        <f t="shared" si="0"/>
        <v>1.5527667526712861E-3</v>
      </c>
      <c r="V21" s="316">
        <f>分析係数表!D24</f>
        <v>3.9309475738153632E-2</v>
      </c>
      <c r="W21" s="287">
        <f t="shared" si="1"/>
        <v>0</v>
      </c>
      <c r="X21" s="312">
        <f>分析係数表!E24</f>
        <v>3.8550657867992791E-2</v>
      </c>
      <c r="Y21" s="288">
        <f t="shared" si="2"/>
        <v>0</v>
      </c>
    </row>
    <row r="22" spans="1:25">
      <c r="A22" s="278">
        <v>18</v>
      </c>
      <c r="B22" s="268" t="s">
        <v>87</v>
      </c>
      <c r="C22" s="283"/>
      <c r="D22" s="294">
        <f>投入係数表!AO22</f>
        <v>0</v>
      </c>
      <c r="E22" s="302">
        <f t="shared" si="3"/>
        <v>0</v>
      </c>
      <c r="F22" s="312">
        <f>分析係数表!C25</f>
        <v>0.13092441386923714</v>
      </c>
      <c r="G22" s="302">
        <f t="shared" si="4"/>
        <v>0</v>
      </c>
      <c r="H22" s="302">
        <v>1.2108514940808888E-2</v>
      </c>
      <c r="I22" s="302">
        <f t="shared" si="5"/>
        <v>1.2108514940808888E-2</v>
      </c>
      <c r="J22" s="312">
        <f>分析係数表!G25</f>
        <v>0.2605848403511512</v>
      </c>
      <c r="K22" s="304">
        <f t="shared" si="6"/>
        <v>3.1552954327402133E-3</v>
      </c>
      <c r="L22" s="49"/>
      <c r="M22" s="50"/>
      <c r="N22" s="314">
        <f>分析係数表!I25</f>
        <v>9.8123550057191766E-5</v>
      </c>
      <c r="O22" s="306">
        <f t="shared" si="8"/>
        <v>6.3696016210949217E-4</v>
      </c>
      <c r="P22" s="312">
        <f>分析係数表!C25</f>
        <v>0.13092441386923714</v>
      </c>
      <c r="Q22" s="306">
        <f t="shared" si="7"/>
        <v>8.3393635882239543E-5</v>
      </c>
      <c r="R22" s="306">
        <v>2.1370639647178419E-3</v>
      </c>
      <c r="S22" s="307">
        <f t="shared" si="9"/>
        <v>1.424557890552673E-2</v>
      </c>
      <c r="T22" s="312">
        <f>分析係数表!F25</f>
        <v>0.33318683873123567</v>
      </c>
      <c r="U22" s="309">
        <f t="shared" si="0"/>
        <v>4.7464394014288275E-3</v>
      </c>
      <c r="V22" s="316">
        <f>分析係数表!D25</f>
        <v>4.284059086963312E-2</v>
      </c>
      <c r="W22" s="287">
        <f t="shared" si="1"/>
        <v>0</v>
      </c>
      <c r="X22" s="312">
        <f>分析係数表!E25</f>
        <v>4.249917369780222E-2</v>
      </c>
      <c r="Y22" s="288">
        <f t="shared" si="2"/>
        <v>0</v>
      </c>
    </row>
    <row r="23" spans="1:25">
      <c r="A23" s="278">
        <v>19</v>
      </c>
      <c r="B23" s="268" t="s">
        <v>88</v>
      </c>
      <c r="C23" s="283"/>
      <c r="D23" s="294">
        <f>投入係数表!AO23</f>
        <v>2.3173872512100447E-4</v>
      </c>
      <c r="E23" s="302">
        <f t="shared" si="3"/>
        <v>2.3173872512100447E-2</v>
      </c>
      <c r="F23" s="312">
        <f>分析係数表!C26</f>
        <v>0.15308736674872969</v>
      </c>
      <c r="G23" s="302">
        <f t="shared" si="4"/>
        <v>3.547627120248227E-3</v>
      </c>
      <c r="H23" s="302">
        <v>1.3258957495573353E-2</v>
      </c>
      <c r="I23" s="302">
        <f t="shared" si="5"/>
        <v>1.3258957495573353E-2</v>
      </c>
      <c r="J23" s="312">
        <f>分析係数表!G26</f>
        <v>0.20415569699579933</v>
      </c>
      <c r="K23" s="304">
        <f t="shared" si="6"/>
        <v>2.7068917089464557E-3</v>
      </c>
      <c r="L23" s="49"/>
      <c r="M23" s="50"/>
      <c r="N23" s="314">
        <f>分析係数表!I26</f>
        <v>8.8175548492147558E-3</v>
      </c>
      <c r="O23" s="306">
        <f t="shared" si="8"/>
        <v>5.7238360851106659E-2</v>
      </c>
      <c r="P23" s="312">
        <f>分析係数表!C26</f>
        <v>0.15308736674872969</v>
      </c>
      <c r="Q23" s="306">
        <f t="shared" si="7"/>
        <v>8.7624699397094961E-3</v>
      </c>
      <c r="R23" s="306">
        <v>9.6217218612490475E-3</v>
      </c>
      <c r="S23" s="307">
        <f t="shared" si="9"/>
        <v>2.2880679356822399E-2</v>
      </c>
      <c r="T23" s="312">
        <f>分析係数表!F26</f>
        <v>0.33811565690794865</v>
      </c>
      <c r="U23" s="309">
        <f t="shared" si="0"/>
        <v>7.7363159312321458E-3</v>
      </c>
      <c r="V23" s="316">
        <f>分析係数表!D26</f>
        <v>3.3929737559631502E-2</v>
      </c>
      <c r="W23" s="287">
        <f t="shared" si="1"/>
        <v>0</v>
      </c>
      <c r="X23" s="312">
        <f>分析係数表!E26</f>
        <v>3.3531988342571602E-2</v>
      </c>
      <c r="Y23" s="288">
        <f t="shared" si="2"/>
        <v>0</v>
      </c>
    </row>
    <row r="24" spans="1:25">
      <c r="A24" s="278">
        <v>20</v>
      </c>
      <c r="B24" s="268" t="s">
        <v>89</v>
      </c>
      <c r="C24" s="283"/>
      <c r="D24" s="294">
        <f>投入係数表!AO24</f>
        <v>0</v>
      </c>
      <c r="E24" s="302">
        <f t="shared" si="3"/>
        <v>0</v>
      </c>
      <c r="F24" s="312">
        <f>分析係数表!C27</f>
        <v>0.18884998044104273</v>
      </c>
      <c r="G24" s="302">
        <f t="shared" si="4"/>
        <v>0</v>
      </c>
      <c r="H24" s="302">
        <v>5.2752287799753264E-3</v>
      </c>
      <c r="I24" s="302">
        <f t="shared" si="5"/>
        <v>5.2752287799753264E-3</v>
      </c>
      <c r="J24" s="312">
        <f>分析係数表!G27</f>
        <v>0.16481626532719168</v>
      </c>
      <c r="K24" s="304">
        <f t="shared" si="6"/>
        <v>8.6944350626205107E-4</v>
      </c>
      <c r="L24" s="49"/>
      <c r="M24" s="50"/>
      <c r="N24" s="314">
        <f>分析係数表!I27</f>
        <v>2.2388024205688101E-2</v>
      </c>
      <c r="O24" s="306">
        <f t="shared" si="8"/>
        <v>0.14532983691534457</v>
      </c>
      <c r="P24" s="312">
        <f>分析係数表!C27</f>
        <v>0.18884998044104273</v>
      </c>
      <c r="Q24" s="306">
        <f t="shared" si="7"/>
        <v>2.7445536858962751E-2</v>
      </c>
      <c r="R24" s="306">
        <v>2.7685399777442117E-2</v>
      </c>
      <c r="S24" s="307">
        <f t="shared" si="9"/>
        <v>3.2960628557417444E-2</v>
      </c>
      <c r="T24" s="312">
        <f>分析係数表!F27</f>
        <v>0.29536956526946395</v>
      </c>
      <c r="U24" s="309">
        <f t="shared" si="0"/>
        <v>9.7355665280126694E-3</v>
      </c>
      <c r="V24" s="316">
        <f>分析係数表!D27</f>
        <v>2.042747265118797E-2</v>
      </c>
      <c r="W24" s="287">
        <f t="shared" si="1"/>
        <v>0</v>
      </c>
      <c r="X24" s="312">
        <f>分析係数表!E27</f>
        <v>2.035082172191522E-2</v>
      </c>
      <c r="Y24" s="288">
        <f t="shared" si="2"/>
        <v>0</v>
      </c>
    </row>
    <row r="25" spans="1:25">
      <c r="A25" s="278">
        <v>21</v>
      </c>
      <c r="B25" s="268" t="s">
        <v>90</v>
      </c>
      <c r="C25" s="283"/>
      <c r="D25" s="294">
        <f>投入係数表!AO25</f>
        <v>0</v>
      </c>
      <c r="E25" s="302">
        <f t="shared" si="3"/>
        <v>0</v>
      </c>
      <c r="F25" s="312">
        <f>分析係数表!C28</f>
        <v>0.2115566871254172</v>
      </c>
      <c r="G25" s="302">
        <f t="shared" si="4"/>
        <v>0</v>
      </c>
      <c r="H25" s="302">
        <v>4.8390047125636181E-2</v>
      </c>
      <c r="I25" s="302">
        <f t="shared" si="5"/>
        <v>4.8390047125636181E-2</v>
      </c>
      <c r="J25" s="312">
        <f>分析係数表!G28</f>
        <v>0.18177207604774032</v>
      </c>
      <c r="K25" s="304">
        <f t="shared" si="6"/>
        <v>8.7959593260748779E-3</v>
      </c>
      <c r="L25" s="49"/>
      <c r="M25" s="50"/>
      <c r="N25" s="314">
        <f>分析係数表!I28</f>
        <v>7.2231792840574596E-3</v>
      </c>
      <c r="O25" s="306">
        <f t="shared" si="8"/>
        <v>4.6888615883113917E-2</v>
      </c>
      <c r="P25" s="312">
        <f>分析係数表!C28</f>
        <v>0.2115566871254172</v>
      </c>
      <c r="Q25" s="306">
        <f t="shared" si="7"/>
        <v>9.9196002401277985E-3</v>
      </c>
      <c r="R25" s="306">
        <v>1.2949504111169423E-2</v>
      </c>
      <c r="S25" s="307">
        <f t="shared" si="9"/>
        <v>6.1339551236805602E-2</v>
      </c>
      <c r="T25" s="312">
        <f>分析係数表!F28</f>
        <v>0.29628808224417325</v>
      </c>
      <c r="U25" s="309">
        <f t="shared" si="0"/>
        <v>1.8174178001671336E-2</v>
      </c>
      <c r="V25" s="316">
        <f>分析係数表!D28</f>
        <v>3.0551159487848582E-2</v>
      </c>
      <c r="W25" s="287">
        <f t="shared" si="1"/>
        <v>0</v>
      </c>
      <c r="X25" s="312">
        <f>分析係数表!E28</f>
        <v>3.018459578819983E-2</v>
      </c>
      <c r="Y25" s="288">
        <f t="shared" si="2"/>
        <v>0</v>
      </c>
    </row>
    <row r="26" spans="1:25">
      <c r="A26" s="278">
        <v>22</v>
      </c>
      <c r="B26" s="268" t="s">
        <v>64</v>
      </c>
      <c r="C26" s="283"/>
      <c r="D26" s="294">
        <f>投入係数表!AO26</f>
        <v>7.4788406743596901E-4</v>
      </c>
      <c r="E26" s="302">
        <f t="shared" si="3"/>
        <v>7.4788406743596908E-2</v>
      </c>
      <c r="F26" s="312">
        <f>分析係数表!C29</f>
        <v>0.4024048564090591</v>
      </c>
      <c r="G26" s="302">
        <f t="shared" si="4"/>
        <v>3.0095218076719422E-2</v>
      </c>
      <c r="H26" s="302">
        <v>0.12968507448121785</v>
      </c>
      <c r="I26" s="302">
        <f t="shared" si="5"/>
        <v>0.12968507448121785</v>
      </c>
      <c r="J26" s="312">
        <f>分析係数表!G29</f>
        <v>0.28848634430593861</v>
      </c>
      <c r="K26" s="304">
        <f t="shared" si="6"/>
        <v>3.7412373048129909E-2</v>
      </c>
      <c r="L26" s="49"/>
      <c r="M26" s="50"/>
      <c r="N26" s="314">
        <f>分析係数表!I29</f>
        <v>7.7130042947109994E-3</v>
      </c>
      <c r="O26" s="306">
        <f t="shared" si="8"/>
        <v>5.0068270695942357E-2</v>
      </c>
      <c r="P26" s="312">
        <f>分析係数表!C29</f>
        <v>0.4024048564090591</v>
      </c>
      <c r="Q26" s="306">
        <f t="shared" si="7"/>
        <v>2.0147715280050587E-2</v>
      </c>
      <c r="R26" s="306">
        <v>3.2729414115061889E-2</v>
      </c>
      <c r="S26" s="307">
        <f t="shared" si="9"/>
        <v>0.16241448859627974</v>
      </c>
      <c r="T26" s="312">
        <f>分析係数表!F29</f>
        <v>0.40202182464221792</v>
      </c>
      <c r="U26" s="309">
        <f t="shared" si="0"/>
        <v>6.5294169053809081E-2</v>
      </c>
      <c r="V26" s="316">
        <f>分析係数表!D29</f>
        <v>7.9194780809421356E-2</v>
      </c>
      <c r="W26" s="287">
        <f t="shared" si="1"/>
        <v>0</v>
      </c>
      <c r="X26" s="312">
        <f>分析係数表!E29</f>
        <v>6.5944675090492746E-2</v>
      </c>
      <c r="Y26" s="288">
        <f t="shared" si="2"/>
        <v>0</v>
      </c>
    </row>
    <row r="27" spans="1:25">
      <c r="A27" s="278">
        <v>23</v>
      </c>
      <c r="B27" s="268" t="s">
        <v>91</v>
      </c>
      <c r="C27" s="283"/>
      <c r="D27" s="294">
        <f>投入係数表!AO27</f>
        <v>1.4773343726464036E-2</v>
      </c>
      <c r="E27" s="302">
        <f t="shared" si="3"/>
        <v>1.4773343726464037</v>
      </c>
      <c r="F27" s="312">
        <f>分析係数表!C30</f>
        <v>1</v>
      </c>
      <c r="G27" s="302">
        <f t="shared" si="4"/>
        <v>1.4773343726464037</v>
      </c>
      <c r="H27" s="302">
        <v>1.7084661209258609</v>
      </c>
      <c r="I27" s="302">
        <f t="shared" si="5"/>
        <v>1.7084661209258609</v>
      </c>
      <c r="J27" s="312">
        <f>分析係数表!G30</f>
        <v>0.33838967095036887</v>
      </c>
      <c r="K27" s="304">
        <f t="shared" si="6"/>
        <v>0.5781272884899552</v>
      </c>
      <c r="L27" s="49"/>
      <c r="M27" s="50"/>
      <c r="N27" s="314">
        <f>分析係数表!I30</f>
        <v>0</v>
      </c>
      <c r="O27" s="306">
        <f t="shared" si="8"/>
        <v>0</v>
      </c>
      <c r="P27" s="312">
        <f>分析係数表!C30</f>
        <v>1</v>
      </c>
      <c r="Q27" s="306">
        <f t="shared" si="7"/>
        <v>0</v>
      </c>
      <c r="R27" s="306">
        <v>4.5219279405360774E-2</v>
      </c>
      <c r="S27" s="307">
        <f t="shared" si="9"/>
        <v>1.7536854003312217</v>
      </c>
      <c r="T27" s="312">
        <f>分析係数表!F30</f>
        <v>0.46362091424568164</v>
      </c>
      <c r="U27" s="309">
        <f t="shared" si="0"/>
        <v>0.81304522860086514</v>
      </c>
      <c r="V27" s="316">
        <f>分析係数表!D30</f>
        <v>7.3824536053885614E-2</v>
      </c>
      <c r="W27" s="287">
        <f t="shared" si="1"/>
        <v>0</v>
      </c>
      <c r="X27" s="312">
        <f>分析係数表!E30</f>
        <v>5.6949248710145881E-2</v>
      </c>
      <c r="Y27" s="288">
        <f t="shared" si="2"/>
        <v>0</v>
      </c>
    </row>
    <row r="28" spans="1:25">
      <c r="A28" s="278">
        <v>24</v>
      </c>
      <c r="B28" s="268" t="s">
        <v>92</v>
      </c>
      <c r="C28" s="283"/>
      <c r="D28" s="294">
        <f>投入係数表!AO28</f>
        <v>2.7703311230374626E-3</v>
      </c>
      <c r="E28" s="302">
        <f t="shared" si="3"/>
        <v>0.27703311230374628</v>
      </c>
      <c r="F28" s="312">
        <f>分析係数表!C31</f>
        <v>0.99932498158227889</v>
      </c>
      <c r="G28" s="302">
        <f t="shared" si="4"/>
        <v>0.27684610985062263</v>
      </c>
      <c r="H28" s="302">
        <v>0.76859245285245237</v>
      </c>
      <c r="I28" s="302">
        <f t="shared" si="5"/>
        <v>0.76859245285245237</v>
      </c>
      <c r="J28" s="312">
        <f>分析係数表!G31</f>
        <v>7.0262508387801376E-2</v>
      </c>
      <c r="K28" s="304">
        <f t="shared" si="6"/>
        <v>5.4003233665346269E-2</v>
      </c>
      <c r="L28" s="49"/>
      <c r="M28" s="50"/>
      <c r="N28" s="314">
        <f>分析係数表!I31</f>
        <v>3.314462019579964E-2</v>
      </c>
      <c r="O28" s="306">
        <f t="shared" si="8"/>
        <v>0.21515530818716788</v>
      </c>
      <c r="P28" s="312">
        <f>分析係数表!C31</f>
        <v>0.99932498158227889</v>
      </c>
      <c r="Q28" s="306">
        <f t="shared" si="7"/>
        <v>0.21501007439147107</v>
      </c>
      <c r="R28" s="306">
        <v>0.29766870539053381</v>
      </c>
      <c r="S28" s="307">
        <f t="shared" si="9"/>
        <v>1.0662611582429862</v>
      </c>
      <c r="T28" s="312">
        <f>分析係数表!F31</f>
        <v>0.39948542779773355</v>
      </c>
      <c r="U28" s="309">
        <f t="shared" si="0"/>
        <v>0.42595579494480618</v>
      </c>
      <c r="V28" s="316">
        <f>分析係数表!D31</f>
        <v>2.9145126840892164E-3</v>
      </c>
      <c r="W28" s="287">
        <f t="shared" si="1"/>
        <v>0</v>
      </c>
      <c r="X28" s="312">
        <f>分析係数表!E31</f>
        <v>2.9145126840892164E-3</v>
      </c>
      <c r="Y28" s="288">
        <f t="shared" si="2"/>
        <v>0</v>
      </c>
    </row>
    <row r="29" spans="1:25">
      <c r="A29" s="278">
        <v>25</v>
      </c>
      <c r="B29" s="268" t="s">
        <v>1</v>
      </c>
      <c r="C29" s="283"/>
      <c r="D29" s="294">
        <f>投入係数表!AO29</f>
        <v>9.4802205731320016E-4</v>
      </c>
      <c r="E29" s="302">
        <f t="shared" si="3"/>
        <v>9.4802205731320019E-2</v>
      </c>
      <c r="F29" s="312">
        <f>分析係数表!C32</f>
        <v>0.9998360837770528</v>
      </c>
      <c r="G29" s="302">
        <f t="shared" si="4"/>
        <v>9.4786666111829482E-2</v>
      </c>
      <c r="H29" s="302">
        <v>0.19872521136128482</v>
      </c>
      <c r="I29" s="302">
        <f t="shared" si="5"/>
        <v>0.19872521136128482</v>
      </c>
      <c r="J29" s="312">
        <f>分析係数表!G32</f>
        <v>0.11380414292785156</v>
      </c>
      <c r="K29" s="304">
        <f t="shared" si="6"/>
        <v>2.2615752357127167E-2</v>
      </c>
      <c r="L29" s="49"/>
      <c r="M29" s="50"/>
      <c r="N29" s="314">
        <f>分析係数表!I32</f>
        <v>7.2296973654795713E-3</v>
      </c>
      <c r="O29" s="306">
        <f t="shared" si="8"/>
        <v>4.6930927419914725E-2</v>
      </c>
      <c r="P29" s="312">
        <f>分析係数表!C32</f>
        <v>0.9998360837770528</v>
      </c>
      <c r="Q29" s="306">
        <f t="shared" si="7"/>
        <v>4.6923234679552644E-2</v>
      </c>
      <c r="R29" s="306">
        <v>6.3366602174132897E-2</v>
      </c>
      <c r="S29" s="307">
        <f t="shared" si="9"/>
        <v>0.26209181353541772</v>
      </c>
      <c r="T29" s="312">
        <f>分析係数表!F32</f>
        <v>0.44272670787830282</v>
      </c>
      <c r="U29" s="309">
        <f t="shared" si="0"/>
        <v>0.11603504576838949</v>
      </c>
      <c r="V29" s="316">
        <f>分析係数表!D32</f>
        <v>2.1120085933633119E-2</v>
      </c>
      <c r="W29" s="287">
        <f t="shared" si="1"/>
        <v>0</v>
      </c>
      <c r="X29" s="312">
        <f>分析係数表!E32</f>
        <v>2.1120085933633119E-2</v>
      </c>
      <c r="Y29" s="288">
        <f t="shared" si="2"/>
        <v>0</v>
      </c>
    </row>
    <row r="30" spans="1:25">
      <c r="A30" s="278">
        <v>26</v>
      </c>
      <c r="B30" s="268" t="s">
        <v>2</v>
      </c>
      <c r="C30" s="283"/>
      <c r="D30" s="294">
        <f>投入係数表!AO30</f>
        <v>1.2561292259399903E-2</v>
      </c>
      <c r="E30" s="302">
        <f t="shared" si="3"/>
        <v>1.2561292259399903</v>
      </c>
      <c r="F30" s="312">
        <f>分析係数表!C33</f>
        <v>0.99108509199615646</v>
      </c>
      <c r="G30" s="302">
        <f t="shared" si="4"/>
        <v>1.2449309494497962</v>
      </c>
      <c r="H30" s="302">
        <v>1.6680979931584756</v>
      </c>
      <c r="I30" s="302">
        <f t="shared" si="5"/>
        <v>1.6680979931584756</v>
      </c>
      <c r="J30" s="312">
        <f>分析係数表!G33</f>
        <v>0.4529749017181946</v>
      </c>
      <c r="K30" s="304">
        <f t="shared" si="6"/>
        <v>0.75560652450727817</v>
      </c>
      <c r="L30" s="49"/>
      <c r="M30" s="50"/>
      <c r="N30" s="314">
        <f>分析係数表!I33</f>
        <v>7.7168799106917146E-4</v>
      </c>
      <c r="O30" s="306">
        <f t="shared" si="8"/>
        <v>5.0093428907013113E-3</v>
      </c>
      <c r="P30" s="312">
        <f>分析係数表!C33</f>
        <v>0.99108509199615646</v>
      </c>
      <c r="Q30" s="306">
        <f t="shared" si="7"/>
        <v>4.9646850596710016E-3</v>
      </c>
      <c r="R30" s="306">
        <v>3.020761760071302E-2</v>
      </c>
      <c r="S30" s="307">
        <f t="shared" si="9"/>
        <v>1.6983056107591887</v>
      </c>
      <c r="T30" s="312">
        <f>分析係数表!F33</f>
        <v>0.63278689994307047</v>
      </c>
      <c r="U30" s="309">
        <f t="shared" si="0"/>
        <v>1.0746655425882299</v>
      </c>
      <c r="V30" s="316">
        <f>分析係数表!D33</f>
        <v>8.7702783269007503E-2</v>
      </c>
      <c r="W30" s="287">
        <f t="shared" si="1"/>
        <v>0</v>
      </c>
      <c r="X30" s="312">
        <f>分析係数表!E33</f>
        <v>8.4336323251883824E-2</v>
      </c>
      <c r="Y30" s="288">
        <f t="shared" si="2"/>
        <v>0</v>
      </c>
    </row>
    <row r="31" spans="1:25">
      <c r="A31" s="278">
        <v>27</v>
      </c>
      <c r="B31" s="268" t="s">
        <v>65</v>
      </c>
      <c r="C31" s="283"/>
      <c r="D31" s="294">
        <f>投入係数表!AO31</f>
        <v>4.6453080808346809E-3</v>
      </c>
      <c r="E31" s="302">
        <f t="shared" si="3"/>
        <v>0.46453080808346808</v>
      </c>
      <c r="F31" s="312">
        <f>分析係数表!C34</f>
        <v>0.24606089914510665</v>
      </c>
      <c r="G31" s="302">
        <f t="shared" si="4"/>
        <v>0.11430286831762113</v>
      </c>
      <c r="H31" s="302">
        <v>0.23770707669803409</v>
      </c>
      <c r="I31" s="302">
        <f t="shared" si="5"/>
        <v>0.23770707669803409</v>
      </c>
      <c r="J31" s="312">
        <f>分析係数表!G34</f>
        <v>0.43749758717185111</v>
      </c>
      <c r="K31" s="304">
        <f t="shared" si="6"/>
        <v>0.10399627250906407</v>
      </c>
      <c r="L31" s="49"/>
      <c r="M31" s="50"/>
      <c r="N31" s="314">
        <f>分析係数表!I34</f>
        <v>0.137069350800852</v>
      </c>
      <c r="O31" s="306">
        <f t="shared" si="8"/>
        <v>0.88977330982690539</v>
      </c>
      <c r="P31" s="312">
        <f>分析係数表!C34</f>
        <v>0.24606089914510665</v>
      </c>
      <c r="Q31" s="306">
        <f t="shared" si="7"/>
        <v>0.2189384206513259</v>
      </c>
      <c r="R31" s="306">
        <v>0.24355279875729269</v>
      </c>
      <c r="S31" s="307">
        <f t="shared" si="9"/>
        <v>0.48125987545532678</v>
      </c>
      <c r="T31" s="312">
        <f>分析係数表!F34</f>
        <v>0.68044247766447119</v>
      </c>
      <c r="U31" s="309">
        <f t="shared" si="0"/>
        <v>0.32746966205531736</v>
      </c>
      <c r="V31" s="316">
        <f>分析係数表!D34</f>
        <v>0.15389009392691583</v>
      </c>
      <c r="W31" s="287">
        <f t="shared" si="1"/>
        <v>0</v>
      </c>
      <c r="X31" s="312">
        <f>分析係数表!E34</f>
        <v>0.1433320704064108</v>
      </c>
      <c r="Y31" s="288">
        <f t="shared" si="2"/>
        <v>0</v>
      </c>
    </row>
    <row r="32" spans="1:25">
      <c r="A32" s="278">
        <v>28</v>
      </c>
      <c r="B32" s="268" t="s">
        <v>66</v>
      </c>
      <c r="C32" s="283"/>
      <c r="D32" s="294">
        <f>投入係数表!AO32</f>
        <v>3.4881944919918473E-2</v>
      </c>
      <c r="E32" s="302">
        <f t="shared" si="3"/>
        <v>3.4881944919918473</v>
      </c>
      <c r="F32" s="312">
        <f>分析係数表!C35</f>
        <v>0.75377646979277246</v>
      </c>
      <c r="G32" s="302">
        <f t="shared" si="4"/>
        <v>2.6293189301242079</v>
      </c>
      <c r="H32" s="302">
        <v>3.2905156875257426</v>
      </c>
      <c r="I32" s="302">
        <f t="shared" si="5"/>
        <v>3.2905156875257426</v>
      </c>
      <c r="J32" s="312">
        <f>分析係数表!G35</f>
        <v>0.30282397072447498</v>
      </c>
      <c r="K32" s="304">
        <f t="shared" si="6"/>
        <v>0.99644702622772119</v>
      </c>
      <c r="L32" s="49"/>
      <c r="M32" s="50"/>
      <c r="N32" s="314">
        <f>分析係数表!I35</f>
        <v>5.7629969222324183E-2</v>
      </c>
      <c r="O32" s="306">
        <f t="shared" si="8"/>
        <v>0.37409973973445959</v>
      </c>
      <c r="P32" s="312">
        <f>分析係数表!C35</f>
        <v>0.75377646979277246</v>
      </c>
      <c r="Q32" s="306">
        <f t="shared" si="7"/>
        <v>0.28198758116743594</v>
      </c>
      <c r="R32" s="306">
        <v>0.43736248742136913</v>
      </c>
      <c r="S32" s="307">
        <f t="shared" si="9"/>
        <v>3.7278781749471119</v>
      </c>
      <c r="T32" s="312">
        <f>分析係数表!F35</f>
        <v>0.60548890850388704</v>
      </c>
      <c r="U32" s="309">
        <f t="shared" si="0"/>
        <v>2.2571888871841894</v>
      </c>
      <c r="V32" s="316">
        <f>分析係数表!D35</f>
        <v>4.0363234612300396E-2</v>
      </c>
      <c r="W32" s="287">
        <f t="shared" si="1"/>
        <v>0</v>
      </c>
      <c r="X32" s="312">
        <f>分析係数表!E35</f>
        <v>3.9154079363329694E-2</v>
      </c>
      <c r="Y32" s="288">
        <f t="shared" si="2"/>
        <v>0</v>
      </c>
    </row>
    <row r="33" spans="1:25">
      <c r="A33" s="278">
        <v>29</v>
      </c>
      <c r="B33" s="268" t="s">
        <v>93</v>
      </c>
      <c r="C33" s="283"/>
      <c r="D33" s="294">
        <f>投入係数表!AO33</f>
        <v>1.9207980239006894E-2</v>
      </c>
      <c r="E33" s="302">
        <f t="shared" si="3"/>
        <v>1.9207980239006894</v>
      </c>
      <c r="F33" s="312">
        <f>分析係数表!C36</f>
        <v>0.99118010215945485</v>
      </c>
      <c r="G33" s="302">
        <f t="shared" si="4"/>
        <v>1.9038567815575644</v>
      </c>
      <c r="H33" s="302">
        <v>2.3773904794158982</v>
      </c>
      <c r="I33" s="302">
        <f t="shared" si="5"/>
        <v>2.3773904794158982</v>
      </c>
      <c r="J33" s="312">
        <f>分析係数表!G36</f>
        <v>5.8650173764370726E-2</v>
      </c>
      <c r="K33" s="304">
        <f t="shared" si="6"/>
        <v>0.13943436472350307</v>
      </c>
      <c r="L33" s="49"/>
      <c r="M33" s="50"/>
      <c r="N33" s="314">
        <f>分析係数表!I36</f>
        <v>0.2375179181177472</v>
      </c>
      <c r="O33" s="306">
        <f t="shared" si="8"/>
        <v>1.5418261114687513</v>
      </c>
      <c r="P33" s="312">
        <f>分析係数表!C36</f>
        <v>0.99118010215945485</v>
      </c>
      <c r="Q33" s="306">
        <f t="shared" si="7"/>
        <v>1.5282273626777119</v>
      </c>
      <c r="R33" s="306">
        <v>1.6708491585638345</v>
      </c>
      <c r="S33" s="307">
        <f t="shared" si="9"/>
        <v>4.0482396379797327</v>
      </c>
      <c r="T33" s="312">
        <f>分析係数表!F36</f>
        <v>0.81306518983088305</v>
      </c>
      <c r="U33" s="309">
        <f t="shared" si="0"/>
        <v>3.2914827297348968</v>
      </c>
      <c r="V33" s="316">
        <f>分析係数表!D36</f>
        <v>1.5774342104513773E-2</v>
      </c>
      <c r="W33" s="287">
        <f t="shared" si="1"/>
        <v>0</v>
      </c>
      <c r="X33" s="312">
        <f>分析係数表!E36</f>
        <v>1.3229670821596217E-2</v>
      </c>
      <c r="Y33" s="288">
        <f t="shared" si="2"/>
        <v>0</v>
      </c>
    </row>
    <row r="34" spans="1:25">
      <c r="A34" s="278">
        <v>30</v>
      </c>
      <c r="B34" s="268" t="s">
        <v>94</v>
      </c>
      <c r="C34" s="283"/>
      <c r="D34" s="294">
        <f>投入係数表!AO34</f>
        <v>4.4894111202987322E-2</v>
      </c>
      <c r="E34" s="302">
        <f t="shared" si="3"/>
        <v>4.4894111202987323</v>
      </c>
      <c r="F34" s="312">
        <f>分析係数表!C37</f>
        <v>0.58105140483022077</v>
      </c>
      <c r="G34" s="302">
        <f t="shared" si="4"/>
        <v>2.6085786383099938</v>
      </c>
      <c r="H34" s="302">
        <v>3.1623741187753622</v>
      </c>
      <c r="I34" s="302">
        <f t="shared" si="5"/>
        <v>3.1623741187753622</v>
      </c>
      <c r="J34" s="312">
        <f>分析係数表!G37</f>
        <v>0.40235165952905672</v>
      </c>
      <c r="K34" s="304">
        <f t="shared" si="6"/>
        <v>1.2723864747410054</v>
      </c>
      <c r="L34" s="49"/>
      <c r="M34" s="50"/>
      <c r="N34" s="314">
        <f>分析係数表!I37</f>
        <v>4.2719417558337268E-2</v>
      </c>
      <c r="O34" s="306">
        <f t="shared" si="8"/>
        <v>0.27730924041498489</v>
      </c>
      <c r="P34" s="312">
        <f>分析係数表!C37</f>
        <v>0.58105140483022077</v>
      </c>
      <c r="Q34" s="306">
        <f t="shared" si="7"/>
        <v>0.1611309237155284</v>
      </c>
      <c r="R34" s="306">
        <v>0.21758448943233843</v>
      </c>
      <c r="S34" s="307">
        <f t="shared" si="9"/>
        <v>3.3799586082077004</v>
      </c>
      <c r="T34" s="312">
        <f>分析係数表!F37</f>
        <v>0.63403708963374472</v>
      </c>
      <c r="U34" s="309">
        <f t="shared" si="0"/>
        <v>2.1430191190305328</v>
      </c>
      <c r="V34" s="316">
        <f>分析係数表!D37</f>
        <v>7.9200513574427991E-2</v>
      </c>
      <c r="W34" s="287">
        <f t="shared" si="1"/>
        <v>0</v>
      </c>
      <c r="X34" s="312">
        <f>分析係数表!E37</f>
        <v>7.3600662533244779E-2</v>
      </c>
      <c r="Y34" s="288">
        <f t="shared" si="2"/>
        <v>0</v>
      </c>
    </row>
    <row r="35" spans="1:25">
      <c r="A35" s="278">
        <v>31</v>
      </c>
      <c r="B35" s="268" t="s">
        <v>95</v>
      </c>
      <c r="C35" s="283"/>
      <c r="D35" s="294">
        <f>投入係数表!AO35</f>
        <v>4.1844640251963196E-2</v>
      </c>
      <c r="E35" s="302">
        <f t="shared" si="3"/>
        <v>4.1844640251963199</v>
      </c>
      <c r="F35" s="312">
        <f>分析係数表!C38</f>
        <v>0.47456671407271833</v>
      </c>
      <c r="G35" s="302">
        <f t="shared" si="4"/>
        <v>1.9858073425929179</v>
      </c>
      <c r="H35" s="302">
        <v>2.5967071064229281</v>
      </c>
      <c r="I35" s="302">
        <f t="shared" si="5"/>
        <v>2.5967071064229281</v>
      </c>
      <c r="J35" s="312">
        <f>分析係数表!G38</f>
        <v>0.18003386475673192</v>
      </c>
      <c r="K35" s="304">
        <f t="shared" si="6"/>
        <v>0.46749521601059013</v>
      </c>
      <c r="L35" s="49"/>
      <c r="M35" s="50"/>
      <c r="N35" s="314">
        <f>分析係数表!I38</f>
        <v>5.150358926080905E-2</v>
      </c>
      <c r="O35" s="306">
        <f t="shared" si="8"/>
        <v>0.33433089758436846</v>
      </c>
      <c r="P35" s="312">
        <f>分析係数表!C38</f>
        <v>0.47456671407271833</v>
      </c>
      <c r="Q35" s="306">
        <f t="shared" si="7"/>
        <v>0.15866231547959625</v>
      </c>
      <c r="R35" s="306">
        <v>0.22168848162798457</v>
      </c>
      <c r="S35" s="307">
        <f t="shared" si="9"/>
        <v>2.8183955880509126</v>
      </c>
      <c r="T35" s="312">
        <f>分析係数表!F38</f>
        <v>0.4997199825516766</v>
      </c>
      <c r="U35" s="309">
        <f t="shared" si="0"/>
        <v>1.4084085940845243</v>
      </c>
      <c r="V35" s="316">
        <f>分析係数表!D38</f>
        <v>3.5590827435143364E-2</v>
      </c>
      <c r="W35" s="287">
        <f t="shared" si="1"/>
        <v>0</v>
      </c>
      <c r="X35" s="312">
        <f>分析係数表!E38</f>
        <v>3.1059891839156476E-2</v>
      </c>
      <c r="Y35" s="288">
        <f t="shared" si="2"/>
        <v>0</v>
      </c>
    </row>
    <row r="36" spans="1:25">
      <c r="A36" s="278">
        <v>32</v>
      </c>
      <c r="B36" s="268" t="s">
        <v>67</v>
      </c>
      <c r="C36" s="283"/>
      <c r="D36" s="294">
        <f>投入係数表!AO36</f>
        <v>0.10149629481379267</v>
      </c>
      <c r="E36" s="302">
        <f t="shared" si="3"/>
        <v>10.149629481379268</v>
      </c>
      <c r="F36" s="312">
        <f>分析係数表!C39</f>
        <v>1</v>
      </c>
      <c r="G36" s="302">
        <f t="shared" si="4"/>
        <v>10.149629481379268</v>
      </c>
      <c r="H36" s="302">
        <v>10.158756409431779</v>
      </c>
      <c r="I36" s="302">
        <f t="shared" si="5"/>
        <v>10.158756409431779</v>
      </c>
      <c r="J36" s="312">
        <f>分析係数表!G39</f>
        <v>0.33345520667958617</v>
      </c>
      <c r="K36" s="304">
        <f t="shared" si="6"/>
        <v>3.3874902181146447</v>
      </c>
      <c r="L36" s="49"/>
      <c r="M36" s="50"/>
      <c r="N36" s="314">
        <f>分析係数表!I39</f>
        <v>5.0851604954235139E-3</v>
      </c>
      <c r="O36" s="306">
        <f t="shared" si="8"/>
        <v>3.3009860034923878E-2</v>
      </c>
      <c r="P36" s="312">
        <f>分析係数表!C39</f>
        <v>1</v>
      </c>
      <c r="Q36" s="306">
        <f t="shared" si="7"/>
        <v>3.3009860034923878E-2</v>
      </c>
      <c r="R36" s="306">
        <v>3.4504694357201895E-2</v>
      </c>
      <c r="S36" s="307">
        <f t="shared" si="9"/>
        <v>10.193261103788981</v>
      </c>
      <c r="T36" s="312">
        <f>分析係数表!F39</f>
        <v>0.70859596344355691</v>
      </c>
      <c r="U36" s="309">
        <f t="shared" si="0"/>
        <v>7.2229036724710873</v>
      </c>
      <c r="V36" s="316">
        <f>分析係数表!D39</f>
        <v>4.8027598057070089E-2</v>
      </c>
      <c r="W36" s="287">
        <f t="shared" si="1"/>
        <v>0</v>
      </c>
      <c r="X36" s="312">
        <f>分析係数表!E39</f>
        <v>4.8027598057070089E-2</v>
      </c>
      <c r="Y36" s="288">
        <f t="shared" si="2"/>
        <v>0</v>
      </c>
    </row>
    <row r="37" spans="1:25">
      <c r="A37" s="278">
        <v>33</v>
      </c>
      <c r="B37" s="268" t="s">
        <v>96</v>
      </c>
      <c r="C37" s="283"/>
      <c r="D37" s="294">
        <f>投入係数表!AO37</f>
        <v>4.6611084484565676E-3</v>
      </c>
      <c r="E37" s="302">
        <f t="shared" si="3"/>
        <v>0.46611084484565679</v>
      </c>
      <c r="F37" s="312">
        <f>分析係数表!C40</f>
        <v>0.78927678494152065</v>
      </c>
      <c r="G37" s="302">
        <f t="shared" si="4"/>
        <v>0.36789046904615597</v>
      </c>
      <c r="H37" s="302">
        <v>0.40298582412846323</v>
      </c>
      <c r="I37" s="302">
        <f t="shared" si="5"/>
        <v>0.40298582412846323</v>
      </c>
      <c r="J37" s="312">
        <f>分析係数表!G40</f>
        <v>0.52314226927728547</v>
      </c>
      <c r="K37" s="304">
        <f t="shared" si="6"/>
        <v>0.21081891852114132</v>
      </c>
      <c r="L37" s="49"/>
      <c r="M37" s="50"/>
      <c r="N37" s="314">
        <f>分析係数表!I40</f>
        <v>3.428475595158087E-2</v>
      </c>
      <c r="O37" s="306">
        <f t="shared" si="8"/>
        <v>0.22255639646216363</v>
      </c>
      <c r="P37" s="312">
        <f>分析係数表!C40</f>
        <v>0.78927678494152065</v>
      </c>
      <c r="Q37" s="306">
        <f t="shared" si="7"/>
        <v>0.17565859706782694</v>
      </c>
      <c r="R37" s="306">
        <v>0.17929668725785453</v>
      </c>
      <c r="S37" s="307">
        <f t="shared" si="9"/>
        <v>0.5822825113863177</v>
      </c>
      <c r="T37" s="312">
        <f>分析係数表!F40</f>
        <v>0.70623799726049996</v>
      </c>
      <c r="U37" s="309">
        <f t="shared" si="0"/>
        <v>0.41123003468128727</v>
      </c>
      <c r="V37" s="316">
        <f>分析係数表!D40</f>
        <v>9.0697433955161888E-2</v>
      </c>
      <c r="W37" s="287">
        <f t="shared" si="1"/>
        <v>0</v>
      </c>
      <c r="X37" s="312">
        <f>分析係数表!E40</f>
        <v>9.0562666353757981E-2</v>
      </c>
      <c r="Y37" s="288">
        <f t="shared" si="2"/>
        <v>0</v>
      </c>
    </row>
    <row r="38" spans="1:25">
      <c r="A38" s="278">
        <v>34</v>
      </c>
      <c r="B38" s="268" t="s">
        <v>97</v>
      </c>
      <c r="C38" s="283"/>
      <c r="D38" s="294">
        <f>投入係数表!AO38</f>
        <v>1.3166973018238892E-4</v>
      </c>
      <c r="E38" s="302">
        <f t="shared" si="3"/>
        <v>1.3166973018238892E-2</v>
      </c>
      <c r="F38" s="312">
        <f>分析係数表!C41</f>
        <v>0.99594790611943085</v>
      </c>
      <c r="G38" s="302">
        <f t="shared" si="4"/>
        <v>1.3113619207446067E-2</v>
      </c>
      <c r="H38" s="302">
        <v>1.9191785057038922E-2</v>
      </c>
      <c r="I38" s="302">
        <f t="shared" si="5"/>
        <v>1.9191785057038922E-2</v>
      </c>
      <c r="J38" s="312">
        <f>分析係数表!G41</f>
        <v>0.50896339569449323</v>
      </c>
      <c r="K38" s="304">
        <f t="shared" si="6"/>
        <v>9.7679160920693623E-3</v>
      </c>
      <c r="L38" s="49"/>
      <c r="M38" s="50"/>
      <c r="N38" s="314">
        <f>分析係数表!I41</f>
        <v>5.504775199299148E-2</v>
      </c>
      <c r="O38" s="306">
        <f t="shared" si="8"/>
        <v>0.35733750983104678</v>
      </c>
      <c r="P38" s="312">
        <f>分析係数表!C41</f>
        <v>0.99594790611943085</v>
      </c>
      <c r="Q38" s="306">
        <f t="shared" si="7"/>
        <v>0.35588954469416256</v>
      </c>
      <c r="R38" s="306">
        <v>0.36171556655088971</v>
      </c>
      <c r="S38" s="307">
        <f t="shared" si="9"/>
        <v>0.38090735160792866</v>
      </c>
      <c r="T38" s="312">
        <f>分析係数表!F41</f>
        <v>0.58132099287543681</v>
      </c>
      <c r="U38" s="309">
        <f t="shared" si="0"/>
        <v>0.22142943983027419</v>
      </c>
      <c r="V38" s="316">
        <f>分析係数表!D41</f>
        <v>0.12149342216939719</v>
      </c>
      <c r="W38" s="287">
        <f t="shared" si="1"/>
        <v>0</v>
      </c>
      <c r="X38" s="312">
        <f>分析係数表!E41</f>
        <v>0.11755967401821014</v>
      </c>
      <c r="Y38" s="288">
        <f t="shared" si="2"/>
        <v>0</v>
      </c>
    </row>
    <row r="39" spans="1:25">
      <c r="A39" s="278">
        <v>35</v>
      </c>
      <c r="B39" s="268" t="s">
        <v>3</v>
      </c>
      <c r="C39" s="283"/>
      <c r="D39" s="294">
        <f>投入係数表!AO39</f>
        <v>2.3700551432830004E-4</v>
      </c>
      <c r="E39" s="302">
        <f t="shared" si="3"/>
        <v>2.3700551432830005E-2</v>
      </c>
      <c r="F39" s="312">
        <f>分析係数表!C42</f>
        <v>0.9655414908579466</v>
      </c>
      <c r="G39" s="302">
        <f>E39*F39</f>
        <v>2.2883865764610125E-2</v>
      </c>
      <c r="H39" s="302">
        <v>5.9368154259106319E-2</v>
      </c>
      <c r="I39" s="302">
        <f>C39+H39</f>
        <v>5.9368154259106319E-2</v>
      </c>
      <c r="J39" s="312">
        <f>分析係数表!G42</f>
        <v>0.53299358903562055</v>
      </c>
      <c r="K39" s="304">
        <f>I39*J39</f>
        <v>3.1642845612981439E-2</v>
      </c>
      <c r="L39" s="49"/>
      <c r="M39" s="50"/>
      <c r="N39" s="314">
        <f>分析係数表!I42</f>
        <v>1.3420289237220641E-2</v>
      </c>
      <c r="O39" s="306">
        <f t="shared" si="8"/>
        <v>8.7116595385246257E-2</v>
      </c>
      <c r="P39" s="312">
        <f>分析係数表!C42</f>
        <v>0.9655414908579466</v>
      </c>
      <c r="Q39" s="306">
        <f>O39*P39</f>
        <v>8.4114687386739176E-2</v>
      </c>
      <c r="R39" s="306">
        <v>9.0394120128946487E-2</v>
      </c>
      <c r="S39" s="307">
        <f>I39+R39</f>
        <v>0.14976227438805281</v>
      </c>
      <c r="T39" s="312">
        <f>分析係数表!F42</f>
        <v>0.58706867988829459</v>
      </c>
      <c r="U39" s="309">
        <f>S39*T39</f>
        <v>8.7920740722062712E-2</v>
      </c>
      <c r="V39" s="316">
        <f>分析係数表!D42</f>
        <v>0.12536880137580664</v>
      </c>
      <c r="W39" s="287">
        <f>ROUND(S39*V39,0)</f>
        <v>0</v>
      </c>
      <c r="X39" s="312">
        <f>分析係数表!E42</f>
        <v>0.11770088827882173</v>
      </c>
      <c r="Y39" s="288">
        <f>ROUND(S39*X39,0)</f>
        <v>0</v>
      </c>
    </row>
    <row r="40" spans="1:25">
      <c r="A40" s="278">
        <v>36</v>
      </c>
      <c r="B40" s="268" t="s">
        <v>98</v>
      </c>
      <c r="C40" s="283"/>
      <c r="D40" s="294">
        <f>投入係数表!AO40</f>
        <v>3.1010854852556235E-2</v>
      </c>
      <c r="E40" s="302">
        <f t="shared" si="3"/>
        <v>3.1010854852556236</v>
      </c>
      <c r="F40" s="312">
        <f>分析係数表!C43</f>
        <v>0.68354347123018677</v>
      </c>
      <c r="G40" s="302">
        <f>E40*F40</f>
        <v>2.1197267371731772</v>
      </c>
      <c r="H40" s="302">
        <v>4.4000273890239807</v>
      </c>
      <c r="I40" s="302">
        <f>C40+H40</f>
        <v>4.4000273890239807</v>
      </c>
      <c r="J40" s="312">
        <f>分析係数表!G43</f>
        <v>0.37257380440005849</v>
      </c>
      <c r="K40" s="304">
        <f>I40*J40</f>
        <v>1.6393349437931206</v>
      </c>
      <c r="L40" s="49"/>
      <c r="M40" s="50"/>
      <c r="N40" s="314">
        <f>分析係数表!I43</f>
        <v>1.4147055315786071E-2</v>
      </c>
      <c r="O40" s="306">
        <f t="shared" si="8"/>
        <v>9.1834331738536584E-2</v>
      </c>
      <c r="P40" s="312">
        <f>分析係数表!C43</f>
        <v>0.68354347123018677</v>
      </c>
      <c r="Q40" s="306">
        <f>O40*P40</f>
        <v>6.2772757894663814E-2</v>
      </c>
      <c r="R40" s="306">
        <v>0.29687992213208014</v>
      </c>
      <c r="S40" s="307">
        <f>I40+R40</f>
        <v>4.6969073111560604</v>
      </c>
      <c r="T40" s="312">
        <f>分析係数表!F43</f>
        <v>0.62240825035949521</v>
      </c>
      <c r="U40" s="309">
        <f>S40*T40</f>
        <v>2.9233938616373649</v>
      </c>
      <c r="V40" s="316">
        <f>分析係数表!D43</f>
        <v>0.13048156468325811</v>
      </c>
      <c r="W40" s="287">
        <f>ROUND(S40*V40,0)</f>
        <v>1</v>
      </c>
      <c r="X40" s="312">
        <f>分析係数表!E43</f>
        <v>0.11291103502841897</v>
      </c>
      <c r="Y40" s="288">
        <f>ROUND(S40*X40,0)</f>
        <v>1</v>
      </c>
    </row>
    <row r="41" spans="1:25">
      <c r="A41" s="278">
        <v>37</v>
      </c>
      <c r="B41" s="268" t="s">
        <v>99</v>
      </c>
      <c r="C41" s="283"/>
      <c r="D41" s="294">
        <f>投入係数表!AO41</f>
        <v>3.4181461955348161E-3</v>
      </c>
      <c r="E41" s="302">
        <f t="shared" si="3"/>
        <v>0.34181461955348164</v>
      </c>
      <c r="F41" s="312">
        <f>分析係数表!C44</f>
        <v>0.55987382763194615</v>
      </c>
      <c r="G41" s="302">
        <f>E41*F41</f>
        <v>0.19137305938996524</v>
      </c>
      <c r="H41" s="302">
        <v>0.21423753593607228</v>
      </c>
      <c r="I41" s="302">
        <f>C41+H41</f>
        <v>0.21423753593607228</v>
      </c>
      <c r="J41" s="312">
        <f>分析係数表!G44</f>
        <v>0.32381925449611038</v>
      </c>
      <c r="K41" s="304">
        <f>I41*J41</f>
        <v>6.937423917190258E-2</v>
      </c>
      <c r="L41" s="49"/>
      <c r="M41" s="50"/>
      <c r="N41" s="314">
        <f>分析係数表!I44</f>
        <v>0.11509284654657072</v>
      </c>
      <c r="O41" s="306">
        <f t="shared" si="8"/>
        <v>0.7471148175052551</v>
      </c>
      <c r="P41" s="312">
        <f>分析係数表!C44</f>
        <v>0.55987382763194615</v>
      </c>
      <c r="Q41" s="306">
        <f>O41*P41</f>
        <v>0.41829003255721009</v>
      </c>
      <c r="R41" s="306">
        <v>0.42953817094749408</v>
      </c>
      <c r="S41" s="307">
        <f>I41+R41</f>
        <v>0.64377570688356633</v>
      </c>
      <c r="T41" s="312">
        <f>分析係数表!F44</f>
        <v>0.5344179716450459</v>
      </c>
      <c r="U41" s="309">
        <f>S41*T41</f>
        <v>0.34404530746707113</v>
      </c>
      <c r="V41" s="316">
        <f>分析係数表!D44</f>
        <v>0.19836337849438287</v>
      </c>
      <c r="W41" s="287">
        <f>ROUND(S41*V41,0)</f>
        <v>0</v>
      </c>
      <c r="X41" s="312">
        <f>分析係数表!E44</f>
        <v>0.16230318686650563</v>
      </c>
      <c r="Y41" s="288">
        <f>ROUND(S41*X41,0)</f>
        <v>0</v>
      </c>
    </row>
    <row r="42" spans="1:25">
      <c r="A42" s="278">
        <v>38</v>
      </c>
      <c r="B42" s="268" t="s">
        <v>4</v>
      </c>
      <c r="C42" s="283"/>
      <c r="D42" s="294">
        <f>投入係数表!AO42</f>
        <v>1.2113615176779779E-4</v>
      </c>
      <c r="E42" s="302">
        <f t="shared" si="3"/>
        <v>1.211361517677978E-2</v>
      </c>
      <c r="F42" s="312">
        <f>分析係数表!C45</f>
        <v>1</v>
      </c>
      <c r="G42" s="302">
        <f>E42*F42</f>
        <v>1.211361517677978E-2</v>
      </c>
      <c r="H42" s="302">
        <v>8.1800009739963361E-2</v>
      </c>
      <c r="I42" s="302">
        <f>C42+H42</f>
        <v>8.1800009739963361E-2</v>
      </c>
      <c r="J42" s="312">
        <f>分析係数表!G45</f>
        <v>0</v>
      </c>
      <c r="K42" s="304">
        <f>I42*J42</f>
        <v>0</v>
      </c>
      <c r="L42" s="49"/>
      <c r="M42" s="50"/>
      <c r="N42" s="314">
        <f>分析係数表!I45</f>
        <v>0</v>
      </c>
      <c r="O42" s="306">
        <f t="shared" si="8"/>
        <v>0</v>
      </c>
      <c r="P42" s="312">
        <f>分析係数表!C45</f>
        <v>1</v>
      </c>
      <c r="Q42" s="306">
        <f>O42*P42</f>
        <v>0</v>
      </c>
      <c r="R42" s="306">
        <v>7.333239635458514E-3</v>
      </c>
      <c r="S42" s="307">
        <f>I42+R42</f>
        <v>8.9133249375421872E-2</v>
      </c>
      <c r="T42" s="312">
        <f>分析係数表!F45</f>
        <v>0</v>
      </c>
      <c r="U42" s="309">
        <f>S42*T42</f>
        <v>0</v>
      </c>
      <c r="V42" s="316">
        <f>分析係数表!D45</f>
        <v>0</v>
      </c>
      <c r="W42" s="287">
        <f>ROUND(S42*V42,0)</f>
        <v>0</v>
      </c>
      <c r="X42" s="312">
        <f>分析係数表!E45</f>
        <v>0</v>
      </c>
      <c r="Y42" s="288">
        <f>ROUND(S42*X42,0)</f>
        <v>0</v>
      </c>
    </row>
    <row r="43" spans="1:25">
      <c r="A43" s="278">
        <v>39</v>
      </c>
      <c r="B43" s="268" t="s">
        <v>5</v>
      </c>
      <c r="C43" s="295">
        <f>'データ入力（最終需要額等）'!C44</f>
        <v>100</v>
      </c>
      <c r="D43" s="294">
        <f>投入係数表!AO43</f>
        <v>0</v>
      </c>
      <c r="E43" s="302">
        <f t="shared" si="3"/>
        <v>0</v>
      </c>
      <c r="F43" s="312">
        <f>分析係数表!C46</f>
        <v>0.63561708735819755</v>
      </c>
      <c r="G43" s="302">
        <f>E43*F43</f>
        <v>0</v>
      </c>
      <c r="H43" s="302">
        <v>8.9923756027295992E-2</v>
      </c>
      <c r="I43" s="302">
        <f>C43+H43</f>
        <v>100.08992375602729</v>
      </c>
      <c r="J43" s="312">
        <f>分析係数表!G46</f>
        <v>7.4261727822867345E-3</v>
      </c>
      <c r="K43" s="304">
        <f>I43*J43</f>
        <v>0.74328506757816426</v>
      </c>
      <c r="L43" s="49"/>
      <c r="M43" s="50"/>
      <c r="N43" s="314">
        <f>分析係数表!I46</f>
        <v>7.1346566917706757E-6</v>
      </c>
      <c r="O43" s="306">
        <f t="shared" si="8"/>
        <v>4.6313979471156974E-5</v>
      </c>
      <c r="P43" s="312">
        <f>分析係数表!C46</f>
        <v>0.63561708735819755</v>
      </c>
      <c r="Q43" s="306">
        <f>O43*P43</f>
        <v>2.943795673542415E-5</v>
      </c>
      <c r="R43" s="306">
        <v>1.4727969380758878E-2</v>
      </c>
      <c r="S43" s="307">
        <f>I43+R43</f>
        <v>100.10465172540805</v>
      </c>
      <c r="T43" s="312">
        <f>分析係数表!F46</f>
        <v>0.64740426293918441</v>
      </c>
      <c r="U43" s="309">
        <f>S43*T43</f>
        <v>64.808178267071554</v>
      </c>
      <c r="V43" s="316">
        <f>分析係数表!D46</f>
        <v>3.6867524451068895E-3</v>
      </c>
      <c r="W43" s="287">
        <f>ROUND(S43*V43,0)</f>
        <v>0</v>
      </c>
      <c r="X43" s="312">
        <f>分析係数表!E46</f>
        <v>3.6024838177901608E-3</v>
      </c>
      <c r="Y43" s="288">
        <f>ROUND(S43*X43,0)</f>
        <v>0</v>
      </c>
    </row>
    <row r="44" spans="1:25">
      <c r="A44" s="279">
        <v>40</v>
      </c>
      <c r="B44" s="276" t="s">
        <v>298</v>
      </c>
      <c r="C44" s="289">
        <f>SUM(C5:C43)</f>
        <v>100</v>
      </c>
      <c r="D44" s="296">
        <f>投入係数表!AO44</f>
        <v>0.35062069110807981</v>
      </c>
      <c r="E44" s="303">
        <f>SUM(E5:E43)</f>
        <v>35.062069110807982</v>
      </c>
      <c r="F44" s="313">
        <f>分析係数表!C47</f>
        <v>0.59941121331825653</v>
      </c>
      <c r="G44" s="303">
        <f>SUM(G5:G43)</f>
        <v>26.093648832661863</v>
      </c>
      <c r="H44" s="303">
        <f>SUM(H5:H43)</f>
        <v>33.12531898163391</v>
      </c>
      <c r="I44" s="303">
        <f>SUM(I5:I43)</f>
        <v>133.12531898163391</v>
      </c>
      <c r="J44" s="313">
        <f>分析係数表!G47</f>
        <v>0.26745444124294698</v>
      </c>
      <c r="K44" s="305">
        <f>SUM(K5:K43)</f>
        <v>10.729602767296136</v>
      </c>
      <c r="L44" s="318">
        <f>'データ入力（最終需要額等）'!$H$32</f>
        <v>0.60499999999999998</v>
      </c>
      <c r="M44" s="303">
        <f>K44*L44</f>
        <v>6.4914096742141618</v>
      </c>
      <c r="N44" s="315">
        <f>分析係数表!I47</f>
        <v>1</v>
      </c>
      <c r="O44" s="303">
        <f>SUM(O5:O43)</f>
        <v>6.4914096742141609</v>
      </c>
      <c r="P44" s="313">
        <f>分析係数表!C47</f>
        <v>0.59941121331825653</v>
      </c>
      <c r="Q44" s="303">
        <f>SUM(Q5:Q43)</f>
        <v>4.0380151178783912</v>
      </c>
      <c r="R44" s="303">
        <f>SUM(R5:R43)</f>
        <v>5.0453548697762907</v>
      </c>
      <c r="S44" s="308">
        <f>SUM(S5:S43)</f>
        <v>138.17067385141019</v>
      </c>
      <c r="T44" s="313">
        <f>分析係数表!F47</f>
        <v>0.52032812004185636</v>
      </c>
      <c r="U44" s="310">
        <f>SUM(U5:U43)</f>
        <v>88.587259116728831</v>
      </c>
      <c r="V44" s="317">
        <f>分析係数表!D47</f>
        <v>6.7043132898265148E-2</v>
      </c>
      <c r="W44" s="290">
        <f>SUM(W5:W43)</f>
        <v>1</v>
      </c>
      <c r="X44" s="313">
        <f>分析係数表!E47</f>
        <v>6.0489972943054145E-2</v>
      </c>
      <c r="Y44" s="291">
        <f>SUM(Y5:Y43)</f>
        <v>1</v>
      </c>
    </row>
    <row r="45" spans="1:25">
      <c r="B45" s="292" t="s">
        <v>299</v>
      </c>
      <c r="C45" s="104" t="s">
        <v>300</v>
      </c>
      <c r="D45" s="104" t="s">
        <v>301</v>
      </c>
      <c r="E45" s="104"/>
      <c r="F45" s="104" t="s">
        <v>131</v>
      </c>
      <c r="G45" s="104"/>
      <c r="H45" s="104" t="s">
        <v>302</v>
      </c>
      <c r="I45" s="104"/>
      <c r="J45" s="104" t="s">
        <v>131</v>
      </c>
      <c r="K45" s="104"/>
      <c r="L45" s="104" t="s">
        <v>300</v>
      </c>
      <c r="M45" s="104"/>
      <c r="N45" s="104" t="s">
        <v>131</v>
      </c>
      <c r="O45" s="104"/>
      <c r="P45" s="104" t="s">
        <v>131</v>
      </c>
      <c r="Q45" s="104"/>
      <c r="R45" s="104"/>
      <c r="S45" s="104" t="s">
        <v>302</v>
      </c>
      <c r="T45" s="104" t="s">
        <v>131</v>
      </c>
      <c r="U45" s="104"/>
      <c r="V45" s="104" t="s">
        <v>131</v>
      </c>
      <c r="W45" s="104"/>
      <c r="X45" s="104" t="s">
        <v>131</v>
      </c>
      <c r="Y45" s="293"/>
    </row>
    <row r="46" spans="1:25">
      <c r="B46" s="83" t="s">
        <v>303</v>
      </c>
    </row>
  </sheetData>
  <phoneticPr fontId="3"/>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566716-6A89-4DC4-AA5C-D3C18BA6968B}">
  <dimension ref="A1:AY52"/>
  <sheetViews>
    <sheetView zoomScaleNormal="100" workbookViewId="0"/>
  </sheetViews>
  <sheetFormatPr defaultColWidth="8.25" defaultRowHeight="12"/>
  <cols>
    <col min="1" max="1" width="4.08203125" style="110" customWidth="1"/>
    <col min="2" max="2" width="18.9140625" style="67" customWidth="1"/>
    <col min="3" max="11" width="10.58203125" style="67" customWidth="1"/>
    <col min="12" max="12" width="3.33203125" style="110" customWidth="1"/>
    <col min="13" max="13" width="18.9140625" style="67" customWidth="1"/>
    <col min="14" max="17" width="10.6640625" style="67" customWidth="1"/>
    <col min="18" max="18" width="4.1640625" style="67" customWidth="1"/>
    <col min="19" max="19" width="3.33203125" style="67" customWidth="1"/>
    <col min="20" max="20" width="18.75" style="67" customWidth="1"/>
    <col min="21" max="25" width="10.58203125" style="67" customWidth="1"/>
    <col min="26" max="26" width="4.1640625" style="67" customWidth="1"/>
    <col min="27" max="27" width="3.33203125" style="67" customWidth="1"/>
    <col min="28" max="28" width="18.75" style="67" customWidth="1"/>
    <col min="29" max="37" width="10.58203125" style="67" customWidth="1"/>
    <col min="38" max="38" width="4.1640625" style="67" customWidth="1"/>
    <col min="39" max="39" width="3.33203125" style="67" customWidth="1"/>
    <col min="40" max="40" width="18.75" style="67" customWidth="1"/>
    <col min="41" max="42" width="10.6640625" style="67" customWidth="1"/>
    <col min="43" max="43" width="8.25" style="67"/>
    <col min="44" max="44" width="3.58203125" style="67" customWidth="1"/>
    <col min="45" max="45" width="19" style="67" customWidth="1"/>
    <col min="46" max="51" width="10.6640625" style="67" customWidth="1"/>
    <col min="52" max="16384" width="8.25" style="67"/>
  </cols>
  <sheetData>
    <row r="1" spans="1:51">
      <c r="A1" s="109" t="s">
        <v>0</v>
      </c>
      <c r="L1" s="109" t="s">
        <v>0</v>
      </c>
      <c r="S1" s="109" t="s">
        <v>0</v>
      </c>
      <c r="AA1" s="109" t="s">
        <v>0</v>
      </c>
      <c r="AM1" s="109" t="s">
        <v>0</v>
      </c>
    </row>
    <row r="2" spans="1:51">
      <c r="A2" s="110" t="s">
        <v>174</v>
      </c>
      <c r="L2" s="109" t="s">
        <v>214</v>
      </c>
      <c r="S2" s="109" t="s">
        <v>216</v>
      </c>
      <c r="W2" s="58"/>
      <c r="X2" s="58"/>
      <c r="Y2" s="58"/>
      <c r="AA2" s="109" t="s">
        <v>218</v>
      </c>
      <c r="AM2" s="109" t="s">
        <v>220</v>
      </c>
    </row>
    <row r="3" spans="1:51">
      <c r="L3" s="109" t="s">
        <v>215</v>
      </c>
      <c r="S3" s="109" t="s">
        <v>217</v>
      </c>
      <c r="W3" s="58"/>
      <c r="X3" s="58"/>
      <c r="Y3" s="58"/>
      <c r="AA3" s="109" t="s">
        <v>175</v>
      </c>
      <c r="AM3" s="109" t="s">
        <v>175</v>
      </c>
    </row>
    <row r="4" spans="1:51">
      <c r="W4" s="58"/>
      <c r="X4" s="58"/>
      <c r="Y4" s="58"/>
      <c r="AA4" s="109" t="s">
        <v>219</v>
      </c>
      <c r="AR4" s="111" t="s">
        <v>212</v>
      </c>
      <c r="AW4" s="67" t="s">
        <v>176</v>
      </c>
    </row>
    <row r="5" spans="1:51">
      <c r="A5" s="112"/>
      <c r="B5" s="61"/>
      <c r="C5" s="113"/>
      <c r="D5" s="113"/>
      <c r="E5" s="113"/>
      <c r="F5" s="113"/>
      <c r="G5" s="113"/>
      <c r="H5" s="66"/>
      <c r="I5" s="66"/>
      <c r="L5" s="112"/>
      <c r="M5" s="61"/>
      <c r="N5" s="114" t="s">
        <v>177</v>
      </c>
      <c r="O5" s="115" t="s">
        <v>177</v>
      </c>
      <c r="P5" s="113"/>
      <c r="Q5" s="66"/>
      <c r="S5" s="112"/>
      <c r="T5" s="61"/>
      <c r="U5" s="710" t="s">
        <v>43</v>
      </c>
      <c r="V5" s="711"/>
      <c r="W5" s="7" t="s">
        <v>40</v>
      </c>
      <c r="X5" s="708" t="s">
        <v>44</v>
      </c>
      <c r="Y5" s="709"/>
      <c r="AA5" s="112"/>
      <c r="AB5" s="61"/>
      <c r="AC5" s="69"/>
      <c r="AD5" s="61"/>
      <c r="AE5" s="61"/>
      <c r="AF5" s="61"/>
      <c r="AG5" s="61"/>
      <c r="AH5" s="113"/>
      <c r="AI5" s="113"/>
      <c r="AJ5" s="113"/>
      <c r="AK5" s="113"/>
      <c r="AM5" s="112"/>
      <c r="AN5" s="61"/>
      <c r="AO5" s="113"/>
      <c r="AP5" s="66"/>
      <c r="AR5" s="112"/>
      <c r="AS5" s="61"/>
      <c r="AT5" s="114" t="s">
        <v>178</v>
      </c>
      <c r="AU5" s="115"/>
      <c r="AV5" s="115" t="s">
        <v>178</v>
      </c>
      <c r="AW5" s="114"/>
      <c r="AX5" s="113"/>
      <c r="AY5" s="66"/>
    </row>
    <row r="6" spans="1:51" ht="24">
      <c r="A6" s="116" t="s">
        <v>179</v>
      </c>
      <c r="B6" s="37" t="s">
        <v>180</v>
      </c>
      <c r="C6" s="35" t="s">
        <v>181</v>
      </c>
      <c r="D6" s="35" t="s">
        <v>182</v>
      </c>
      <c r="E6" s="35" t="s">
        <v>183</v>
      </c>
      <c r="F6" s="35" t="s">
        <v>184</v>
      </c>
      <c r="G6" s="35" t="s">
        <v>185</v>
      </c>
      <c r="H6" s="34" t="s">
        <v>641</v>
      </c>
      <c r="I6" s="34" t="s">
        <v>186</v>
      </c>
      <c r="J6" s="33"/>
      <c r="L6" s="116" t="s">
        <v>179</v>
      </c>
      <c r="M6" s="37" t="s">
        <v>180</v>
      </c>
      <c r="N6" s="35" t="s">
        <v>187</v>
      </c>
      <c r="O6" s="33" t="s">
        <v>188</v>
      </c>
      <c r="P6" s="35" t="s">
        <v>189</v>
      </c>
      <c r="Q6" s="34" t="s">
        <v>181</v>
      </c>
      <c r="S6" s="116" t="s">
        <v>179</v>
      </c>
      <c r="T6" s="37" t="s">
        <v>180</v>
      </c>
      <c r="U6" s="264" t="s">
        <v>45</v>
      </c>
      <c r="V6" s="263" t="s">
        <v>46</v>
      </c>
      <c r="W6" s="265" t="s">
        <v>47</v>
      </c>
      <c r="X6" s="36" t="s">
        <v>48</v>
      </c>
      <c r="Y6" s="263" t="s">
        <v>49</v>
      </c>
      <c r="AA6" s="116" t="s">
        <v>179</v>
      </c>
      <c r="AB6" s="38" t="s">
        <v>180</v>
      </c>
      <c r="AC6" s="32" t="s">
        <v>69</v>
      </c>
      <c r="AD6" s="33" t="s">
        <v>29</v>
      </c>
      <c r="AE6" s="33" t="s">
        <v>30</v>
      </c>
      <c r="AF6" s="33" t="s">
        <v>191</v>
      </c>
      <c r="AG6" s="33" t="s">
        <v>32</v>
      </c>
      <c r="AH6" s="35" t="s">
        <v>190</v>
      </c>
      <c r="AI6" s="35" t="s">
        <v>192</v>
      </c>
      <c r="AJ6" s="35" t="s">
        <v>193</v>
      </c>
      <c r="AK6" s="35" t="s">
        <v>641</v>
      </c>
      <c r="AM6" s="116" t="s">
        <v>179</v>
      </c>
      <c r="AN6" s="37" t="s">
        <v>180</v>
      </c>
      <c r="AO6" s="35" t="s">
        <v>68</v>
      </c>
      <c r="AP6" s="34" t="s">
        <v>194</v>
      </c>
      <c r="AR6" s="116" t="s">
        <v>179</v>
      </c>
      <c r="AS6" s="37" t="s">
        <v>180</v>
      </c>
      <c r="AT6" s="35" t="s">
        <v>187</v>
      </c>
      <c r="AU6" s="33" t="s">
        <v>195</v>
      </c>
      <c r="AV6" s="33" t="s">
        <v>188</v>
      </c>
      <c r="AW6" s="35" t="s">
        <v>196</v>
      </c>
      <c r="AX6" s="35" t="s">
        <v>189</v>
      </c>
      <c r="AY6" s="34" t="s">
        <v>181</v>
      </c>
    </row>
    <row r="7" spans="1:51">
      <c r="A7" s="117"/>
      <c r="B7" s="118"/>
      <c r="C7" s="119"/>
      <c r="D7" s="119"/>
      <c r="E7" s="119"/>
      <c r="F7" s="119"/>
      <c r="G7" s="119"/>
      <c r="H7" s="37"/>
      <c r="I7" s="37"/>
      <c r="L7" s="117"/>
      <c r="M7" s="118"/>
      <c r="N7" s="120" t="s">
        <v>41</v>
      </c>
      <c r="O7" s="121" t="s">
        <v>42</v>
      </c>
      <c r="P7" s="120" t="s">
        <v>221</v>
      </c>
      <c r="Q7" s="122" t="s">
        <v>222</v>
      </c>
      <c r="S7" s="117"/>
      <c r="T7" s="118"/>
      <c r="U7" s="266" t="s">
        <v>41</v>
      </c>
      <c r="V7" s="8" t="s">
        <v>42</v>
      </c>
      <c r="W7" s="8" t="s">
        <v>50</v>
      </c>
      <c r="X7" s="6" t="s">
        <v>51</v>
      </c>
      <c r="Y7" s="8" t="s">
        <v>52</v>
      </c>
      <c r="AA7" s="117"/>
      <c r="AB7" s="118"/>
      <c r="AC7" s="123" t="s">
        <v>197</v>
      </c>
      <c r="AD7" s="124" t="s">
        <v>198</v>
      </c>
      <c r="AE7" s="124" t="s">
        <v>199</v>
      </c>
      <c r="AF7" s="124" t="s">
        <v>200</v>
      </c>
      <c r="AG7" s="124" t="s">
        <v>201</v>
      </c>
      <c r="AH7" s="125" t="s">
        <v>202</v>
      </c>
      <c r="AI7" s="120" t="s">
        <v>203</v>
      </c>
      <c r="AJ7" s="120" t="s">
        <v>204</v>
      </c>
      <c r="AK7" s="120" t="s">
        <v>642</v>
      </c>
      <c r="AM7" s="117"/>
      <c r="AN7" s="118"/>
      <c r="AO7" s="120" t="s">
        <v>197</v>
      </c>
      <c r="AP7" s="122" t="s">
        <v>205</v>
      </c>
      <c r="AR7" s="117"/>
      <c r="AS7" s="118"/>
      <c r="AT7" s="120" t="s">
        <v>197</v>
      </c>
      <c r="AU7" s="121" t="s">
        <v>198</v>
      </c>
      <c r="AV7" s="121" t="s">
        <v>199</v>
      </c>
      <c r="AW7" s="120" t="s">
        <v>206</v>
      </c>
      <c r="AX7" s="120" t="s">
        <v>207</v>
      </c>
      <c r="AY7" s="122" t="s">
        <v>208</v>
      </c>
    </row>
    <row r="8" spans="1:51">
      <c r="A8" s="273">
        <v>1</v>
      </c>
      <c r="B8" s="37" t="s">
        <v>73</v>
      </c>
      <c r="C8" s="126">
        <f t="shared" ref="C8:C47" si="0">Q8</f>
        <v>0.17333290637377241</v>
      </c>
      <c r="D8" s="126">
        <f t="shared" ref="D8:E41" si="1">X8</f>
        <v>0.32298797552049696</v>
      </c>
      <c r="E8" s="126">
        <f t="shared" si="1"/>
        <v>0.12265584155979949</v>
      </c>
      <c r="F8" s="126">
        <f t="shared" ref="F8:G41" si="2">AI8</f>
        <v>0.42721038226158625</v>
      </c>
      <c r="G8" s="126">
        <f t="shared" si="2"/>
        <v>0.15155149614048036</v>
      </c>
      <c r="H8" s="127">
        <f>AK8</f>
        <v>0.13784174431835655</v>
      </c>
      <c r="I8" s="127">
        <f t="shared" ref="I8:I47" si="3">AP8</f>
        <v>1.1299182227411633E-2</v>
      </c>
      <c r="L8" s="273">
        <v>1</v>
      </c>
      <c r="M8" s="37" t="s">
        <v>73</v>
      </c>
      <c r="N8" s="128">
        <f>取引基本表!AX5</f>
        <v>499657</v>
      </c>
      <c r="O8" s="129">
        <f>ABS(取引基本表!BJ5)</f>
        <v>413050</v>
      </c>
      <c r="P8" s="130">
        <f>O8/N8</f>
        <v>0.82666709362622759</v>
      </c>
      <c r="Q8" s="131">
        <f>1-P8</f>
        <v>0.17333290637377241</v>
      </c>
      <c r="S8" s="273">
        <v>1</v>
      </c>
      <c r="T8" s="37" t="s">
        <v>73</v>
      </c>
      <c r="U8" s="132">
        <f>雇用表!C8</f>
        <v>52513</v>
      </c>
      <c r="V8" s="133">
        <f>雇用表!F8</f>
        <v>19942</v>
      </c>
      <c r="W8" s="132">
        <f>取引基本表!BL5</f>
        <v>162585</v>
      </c>
      <c r="X8" s="134">
        <f>U8/W8</f>
        <v>0.32298797552049696</v>
      </c>
      <c r="Y8" s="134">
        <f>V8/W8</f>
        <v>0.12265584155979949</v>
      </c>
      <c r="AA8" s="273">
        <v>1</v>
      </c>
      <c r="AB8" s="37" t="s">
        <v>73</v>
      </c>
      <c r="AC8" s="135">
        <f t="array" ref="AC8:AG46">TRANSPOSE(取引基本表!C46:AO50)</f>
        <v>24640</v>
      </c>
      <c r="AD8" s="136">
        <v>22411</v>
      </c>
      <c r="AE8" s="136">
        <v>28121</v>
      </c>
      <c r="AF8" s="136">
        <v>3777</v>
      </c>
      <c r="AG8" s="136">
        <v>-9491</v>
      </c>
      <c r="AH8" s="137">
        <f>取引基本表!BL5</f>
        <v>162585</v>
      </c>
      <c r="AI8" s="127">
        <f>SUM(AC8:AG8)/AH8</f>
        <v>0.42721038226158625</v>
      </c>
      <c r="AJ8" s="126">
        <f>AC8/AH8</f>
        <v>0.15155149614048036</v>
      </c>
      <c r="AK8" s="126">
        <f>AD8/AH8</f>
        <v>0.13784174431835655</v>
      </c>
      <c r="AM8" s="273">
        <v>1</v>
      </c>
      <c r="AN8" s="37" t="s">
        <v>73</v>
      </c>
      <c r="AO8" s="128">
        <f>取引基本表!AR5</f>
        <v>128280</v>
      </c>
      <c r="AP8" s="138">
        <f t="shared" ref="AP8:AP47" si="4">AO8/AO$47</f>
        <v>1.1299182227411633E-2</v>
      </c>
      <c r="AR8" s="273">
        <v>1</v>
      </c>
      <c r="AS8" s="37" t="s">
        <v>73</v>
      </c>
      <c r="AT8" s="139">
        <f>取引基本表!AX5</f>
        <v>499657</v>
      </c>
      <c r="AU8" s="140">
        <f>取引基本表!BB5</f>
        <v>75978</v>
      </c>
      <c r="AV8" s="140">
        <f>ABS(取引基本表!BJ5)</f>
        <v>413050</v>
      </c>
      <c r="AW8" s="139">
        <f>AU8-AV8</f>
        <v>-337072</v>
      </c>
      <c r="AX8" s="141">
        <f>AV8/AT8</f>
        <v>0.82666709362622759</v>
      </c>
      <c r="AY8" s="138">
        <f>1-AX8</f>
        <v>0.17333290637377241</v>
      </c>
    </row>
    <row r="9" spans="1:51">
      <c r="A9" s="274">
        <v>2</v>
      </c>
      <c r="B9" s="37" t="s">
        <v>74</v>
      </c>
      <c r="C9" s="141">
        <f t="shared" si="0"/>
        <v>0.39351462480142041</v>
      </c>
      <c r="D9" s="141">
        <f t="shared" si="1"/>
        <v>0.29572434079210003</v>
      </c>
      <c r="E9" s="141">
        <f t="shared" si="1"/>
        <v>0.26862065342998215</v>
      </c>
      <c r="F9" s="141">
        <f t="shared" si="2"/>
        <v>0.63987813845992225</v>
      </c>
      <c r="G9" s="141">
        <f t="shared" si="2"/>
        <v>0.22817522849038765</v>
      </c>
      <c r="H9" s="138">
        <f t="shared" ref="H9:H47" si="5">AK9</f>
        <v>0.31599957978779286</v>
      </c>
      <c r="I9" s="138">
        <f t="shared" si="3"/>
        <v>5.0911500837573466E-4</v>
      </c>
      <c r="L9" s="274">
        <v>2</v>
      </c>
      <c r="M9" s="37" t="s">
        <v>74</v>
      </c>
      <c r="N9" s="128">
        <f>取引基本表!AX6</f>
        <v>21402</v>
      </c>
      <c r="O9" s="129">
        <f>ABS(取引基本表!BJ6)</f>
        <v>12980</v>
      </c>
      <c r="P9" s="130">
        <f t="shared" ref="P9:P47" si="6">O9/N9</f>
        <v>0.60648537519857959</v>
      </c>
      <c r="Q9" s="131">
        <f t="shared" ref="Q9:Q43" si="7">1-P9</f>
        <v>0.39351462480142041</v>
      </c>
      <c r="S9" s="274">
        <v>2</v>
      </c>
      <c r="T9" s="37" t="s">
        <v>74</v>
      </c>
      <c r="U9" s="132">
        <f>雇用表!C9</f>
        <v>2815</v>
      </c>
      <c r="V9" s="133">
        <f>雇用表!F9</f>
        <v>2557</v>
      </c>
      <c r="W9" s="132">
        <f>取引基本表!BL6</f>
        <v>9519</v>
      </c>
      <c r="X9" s="134">
        <f t="shared" ref="X9:X47" si="8">U9/W9</f>
        <v>0.29572434079210003</v>
      </c>
      <c r="Y9" s="134">
        <f t="shared" ref="Y9:Y47" si="9">V9/W9</f>
        <v>0.26862065342998215</v>
      </c>
      <c r="AA9" s="274">
        <v>2</v>
      </c>
      <c r="AB9" s="37" t="s">
        <v>74</v>
      </c>
      <c r="AC9" s="142">
        <v>2172</v>
      </c>
      <c r="AD9" s="129">
        <v>3008</v>
      </c>
      <c r="AE9" s="129">
        <v>689</v>
      </c>
      <c r="AF9" s="129">
        <v>355</v>
      </c>
      <c r="AG9" s="129">
        <v>-133</v>
      </c>
      <c r="AH9" s="128">
        <f>取引基本表!BL6</f>
        <v>9519</v>
      </c>
      <c r="AI9" s="138">
        <f t="shared" ref="AI9:AI41" si="10">SUM(AC9:AG9)/AH9</f>
        <v>0.63987813845992225</v>
      </c>
      <c r="AJ9" s="141">
        <f t="shared" ref="AJ9:AJ47" si="11">AC9/AH9</f>
        <v>0.22817522849038765</v>
      </c>
      <c r="AK9" s="141">
        <f t="shared" ref="AK9:AK47" si="12">AD9/AH9</f>
        <v>0.31599957978779286</v>
      </c>
      <c r="AM9" s="274">
        <v>2</v>
      </c>
      <c r="AN9" s="37" t="s">
        <v>74</v>
      </c>
      <c r="AO9" s="128">
        <f>取引基本表!AR6</f>
        <v>5780</v>
      </c>
      <c r="AP9" s="138">
        <f t="shared" si="4"/>
        <v>5.0911500837573466E-4</v>
      </c>
      <c r="AR9" s="274">
        <v>2</v>
      </c>
      <c r="AS9" s="37" t="s">
        <v>74</v>
      </c>
      <c r="AT9" s="139">
        <f>取引基本表!AX6</f>
        <v>21402</v>
      </c>
      <c r="AU9" s="140">
        <f>取引基本表!BB6</f>
        <v>1097</v>
      </c>
      <c r="AV9" s="140">
        <f>ABS(取引基本表!BJ6)</f>
        <v>12980</v>
      </c>
      <c r="AW9" s="139">
        <f t="shared" ref="AW9:AW47" si="13">AU9-AV9</f>
        <v>-11883</v>
      </c>
      <c r="AX9" s="141">
        <f t="shared" ref="AX9:AX46" si="14">AV9/AT9</f>
        <v>0.60648537519857959</v>
      </c>
      <c r="AY9" s="138">
        <f t="shared" ref="AY9:AY47" si="15">1-AX9</f>
        <v>0.39351462480142041</v>
      </c>
    </row>
    <row r="10" spans="1:51">
      <c r="A10" s="274">
        <v>3</v>
      </c>
      <c r="B10" s="37" t="s">
        <v>75</v>
      </c>
      <c r="C10" s="141">
        <f t="shared" si="0"/>
        <v>0.12671464860287895</v>
      </c>
      <c r="D10" s="141">
        <f t="shared" si="1"/>
        <v>9.5045460793747427E-2</v>
      </c>
      <c r="E10" s="141">
        <f t="shared" si="1"/>
        <v>4.2279520059697977E-2</v>
      </c>
      <c r="F10" s="141">
        <f t="shared" si="2"/>
        <v>0.47381340455197063</v>
      </c>
      <c r="G10" s="141">
        <f t="shared" si="2"/>
        <v>0.17153349174243465</v>
      </c>
      <c r="H10" s="138">
        <f t="shared" si="5"/>
        <v>0.15181744987530194</v>
      </c>
      <c r="I10" s="138">
        <f t="shared" si="3"/>
        <v>1.1608350684055029E-3</v>
      </c>
      <c r="L10" s="274">
        <v>3</v>
      </c>
      <c r="M10" s="37" t="s">
        <v>75</v>
      </c>
      <c r="N10" s="128">
        <f>取引基本表!AX7</f>
        <v>47240</v>
      </c>
      <c r="O10" s="129">
        <f>ABS(取引基本表!BJ7)</f>
        <v>41254</v>
      </c>
      <c r="P10" s="130">
        <f t="shared" si="6"/>
        <v>0.87328535139712105</v>
      </c>
      <c r="Q10" s="131">
        <f t="shared" si="7"/>
        <v>0.12671464860287895</v>
      </c>
      <c r="S10" s="274">
        <v>3</v>
      </c>
      <c r="T10" s="37" t="s">
        <v>75</v>
      </c>
      <c r="U10" s="132">
        <f>雇用表!C10</f>
        <v>4840</v>
      </c>
      <c r="V10" s="133">
        <f>雇用表!F10</f>
        <v>2153</v>
      </c>
      <c r="W10" s="132">
        <f>取引基本表!BL7</f>
        <v>50923</v>
      </c>
      <c r="X10" s="134">
        <f t="shared" si="8"/>
        <v>9.5045460793747427E-2</v>
      </c>
      <c r="Y10" s="134">
        <f t="shared" si="9"/>
        <v>4.2279520059697977E-2</v>
      </c>
      <c r="AA10" s="274">
        <v>3</v>
      </c>
      <c r="AB10" s="37" t="s">
        <v>75</v>
      </c>
      <c r="AC10" s="142">
        <v>8735</v>
      </c>
      <c r="AD10" s="129">
        <v>7731</v>
      </c>
      <c r="AE10" s="129">
        <v>6443</v>
      </c>
      <c r="AF10" s="129">
        <v>1294</v>
      </c>
      <c r="AG10" s="129">
        <v>-75</v>
      </c>
      <c r="AH10" s="128">
        <f>取引基本表!BL7</f>
        <v>50923</v>
      </c>
      <c r="AI10" s="138">
        <f t="shared" si="10"/>
        <v>0.47381340455197063</v>
      </c>
      <c r="AJ10" s="141">
        <f t="shared" si="11"/>
        <v>0.17153349174243465</v>
      </c>
      <c r="AK10" s="141">
        <f t="shared" si="12"/>
        <v>0.15181744987530194</v>
      </c>
      <c r="AM10" s="274">
        <v>3</v>
      </c>
      <c r="AN10" s="37" t="s">
        <v>75</v>
      </c>
      <c r="AO10" s="128">
        <f>取引基本表!AR7</f>
        <v>13179</v>
      </c>
      <c r="AP10" s="138">
        <f t="shared" si="4"/>
        <v>1.1608350684055029E-3</v>
      </c>
      <c r="AR10" s="274">
        <v>3</v>
      </c>
      <c r="AS10" s="37" t="s">
        <v>75</v>
      </c>
      <c r="AT10" s="139">
        <f>取引基本表!AX7</f>
        <v>47240</v>
      </c>
      <c r="AU10" s="140">
        <f>取引基本表!BB7</f>
        <v>44937</v>
      </c>
      <c r="AV10" s="140">
        <f>ABS(取引基本表!BJ7)</f>
        <v>41254</v>
      </c>
      <c r="AW10" s="139">
        <f t="shared" si="13"/>
        <v>3683</v>
      </c>
      <c r="AX10" s="141">
        <f t="shared" si="14"/>
        <v>0.87328535139712105</v>
      </c>
      <c r="AY10" s="138">
        <f t="shared" si="15"/>
        <v>0.12671464860287895</v>
      </c>
    </row>
    <row r="11" spans="1:51">
      <c r="A11" s="274">
        <v>4</v>
      </c>
      <c r="B11" s="37" t="s">
        <v>76</v>
      </c>
      <c r="C11" s="141">
        <f t="shared" si="0"/>
        <v>9.348517078458185E-3</v>
      </c>
      <c r="D11" s="141">
        <f t="shared" si="1"/>
        <v>4.0785268604474206E-2</v>
      </c>
      <c r="E11" s="141">
        <f t="shared" si="1"/>
        <v>3.926343022371024E-2</v>
      </c>
      <c r="F11" s="141">
        <f t="shared" si="2"/>
        <v>0.54360066960888753</v>
      </c>
      <c r="G11" s="141">
        <f t="shared" si="2"/>
        <v>0.2579516055394917</v>
      </c>
      <c r="H11" s="138">
        <f t="shared" si="5"/>
        <v>0.12022523208035307</v>
      </c>
      <c r="I11" s="138">
        <f t="shared" si="3"/>
        <v>-1.9466162084954558E-5</v>
      </c>
      <c r="L11" s="274">
        <v>4</v>
      </c>
      <c r="M11" s="37" t="s">
        <v>76</v>
      </c>
      <c r="N11" s="128">
        <f>取引基本表!AX8</f>
        <v>614429</v>
      </c>
      <c r="O11" s="129">
        <f>ABS(取引基本表!BJ8)</f>
        <v>608685</v>
      </c>
      <c r="P11" s="130">
        <f t="shared" si="6"/>
        <v>0.99065148292154181</v>
      </c>
      <c r="Q11" s="131">
        <f t="shared" si="7"/>
        <v>9.348517078458185E-3</v>
      </c>
      <c r="S11" s="274">
        <v>4</v>
      </c>
      <c r="T11" s="37" t="s">
        <v>76</v>
      </c>
      <c r="U11" s="132">
        <f>雇用表!C11</f>
        <v>268</v>
      </c>
      <c r="V11" s="133">
        <f>雇用表!F11</f>
        <v>258</v>
      </c>
      <c r="W11" s="132">
        <f>取引基本表!BL8</f>
        <v>6571</v>
      </c>
      <c r="X11" s="134">
        <f t="shared" si="8"/>
        <v>4.0785268604474206E-2</v>
      </c>
      <c r="Y11" s="134">
        <f t="shared" si="9"/>
        <v>3.926343022371024E-2</v>
      </c>
      <c r="AA11" s="274">
        <v>4</v>
      </c>
      <c r="AB11" s="37" t="s">
        <v>76</v>
      </c>
      <c r="AC11" s="142">
        <v>1695</v>
      </c>
      <c r="AD11" s="129">
        <v>790</v>
      </c>
      <c r="AE11" s="129">
        <v>743</v>
      </c>
      <c r="AF11" s="129">
        <v>344</v>
      </c>
      <c r="AG11" s="129">
        <v>0</v>
      </c>
      <c r="AH11" s="128">
        <f>取引基本表!BL8</f>
        <v>6571</v>
      </c>
      <c r="AI11" s="138">
        <f t="shared" si="10"/>
        <v>0.54360066960888753</v>
      </c>
      <c r="AJ11" s="141">
        <f t="shared" si="11"/>
        <v>0.2579516055394917</v>
      </c>
      <c r="AK11" s="141">
        <f t="shared" si="12"/>
        <v>0.12022523208035307</v>
      </c>
      <c r="AM11" s="274">
        <v>4</v>
      </c>
      <c r="AN11" s="37" t="s">
        <v>76</v>
      </c>
      <c r="AO11" s="128">
        <f>取引基本表!AR8</f>
        <v>-221</v>
      </c>
      <c r="AP11" s="138">
        <f t="shared" si="4"/>
        <v>-1.9466162084954558E-5</v>
      </c>
      <c r="AR11" s="274">
        <v>4</v>
      </c>
      <c r="AS11" s="37" t="s">
        <v>76</v>
      </c>
      <c r="AT11" s="139">
        <f>取引基本表!AX8</f>
        <v>614429</v>
      </c>
      <c r="AU11" s="140">
        <f>取引基本表!BB8</f>
        <v>827</v>
      </c>
      <c r="AV11" s="140">
        <f>ABS(取引基本表!BJ8)</f>
        <v>608685</v>
      </c>
      <c r="AW11" s="139">
        <f t="shared" si="13"/>
        <v>-607858</v>
      </c>
      <c r="AX11" s="141">
        <f t="shared" si="14"/>
        <v>0.99065148292154181</v>
      </c>
      <c r="AY11" s="138">
        <f t="shared" si="15"/>
        <v>9.348517078458185E-3</v>
      </c>
    </row>
    <row r="12" spans="1:51">
      <c r="A12" s="274">
        <v>5</v>
      </c>
      <c r="B12" s="37" t="s">
        <v>77</v>
      </c>
      <c r="C12" s="141">
        <f t="shared" si="0"/>
        <v>0.26169189557273109</v>
      </c>
      <c r="D12" s="141">
        <f t="shared" si="1"/>
        <v>3.4578030097235327E-2</v>
      </c>
      <c r="E12" s="141">
        <f t="shared" si="1"/>
        <v>3.3355134693599395E-2</v>
      </c>
      <c r="F12" s="141">
        <f t="shared" si="2"/>
        <v>0.33651535386825859</v>
      </c>
      <c r="G12" s="141">
        <f t="shared" si="2"/>
        <v>0.13770114594385849</v>
      </c>
      <c r="H12" s="138">
        <f t="shared" si="5"/>
        <v>8.712183237435743E-2</v>
      </c>
      <c r="I12" s="138">
        <f t="shared" si="3"/>
        <v>0.10146071966313146</v>
      </c>
      <c r="L12" s="274">
        <v>5</v>
      </c>
      <c r="M12" s="37" t="s">
        <v>77</v>
      </c>
      <c r="N12" s="128">
        <f>取引基本表!AX9</f>
        <v>1887055</v>
      </c>
      <c r="O12" s="129">
        <f>ABS(取引基本表!BJ9)</f>
        <v>1393228</v>
      </c>
      <c r="P12" s="130">
        <f t="shared" si="6"/>
        <v>0.73830810442726891</v>
      </c>
      <c r="Q12" s="131">
        <f t="shared" si="7"/>
        <v>0.26169189557273109</v>
      </c>
      <c r="S12" s="274">
        <v>5</v>
      </c>
      <c r="T12" s="37" t="s">
        <v>77</v>
      </c>
      <c r="U12" s="132">
        <f>雇用表!C12</f>
        <v>73064</v>
      </c>
      <c r="V12" s="133">
        <f>雇用表!F12</f>
        <v>70480</v>
      </c>
      <c r="W12" s="132">
        <f>取引基本表!BL9</f>
        <v>2113018</v>
      </c>
      <c r="X12" s="134">
        <f t="shared" si="8"/>
        <v>3.4578030097235327E-2</v>
      </c>
      <c r="Y12" s="134">
        <f t="shared" si="9"/>
        <v>3.3355134693599395E-2</v>
      </c>
      <c r="AA12" s="274">
        <v>5</v>
      </c>
      <c r="AB12" s="37" t="s">
        <v>77</v>
      </c>
      <c r="AC12" s="142">
        <v>290965</v>
      </c>
      <c r="AD12" s="129">
        <v>184090</v>
      </c>
      <c r="AE12" s="129">
        <v>137207</v>
      </c>
      <c r="AF12" s="129">
        <v>103447</v>
      </c>
      <c r="AG12" s="129">
        <v>-4646</v>
      </c>
      <c r="AH12" s="128">
        <f>取引基本表!BL9</f>
        <v>2113018</v>
      </c>
      <c r="AI12" s="138">
        <f t="shared" si="10"/>
        <v>0.33651535386825859</v>
      </c>
      <c r="AJ12" s="141">
        <f t="shared" si="11"/>
        <v>0.13770114594385849</v>
      </c>
      <c r="AK12" s="141">
        <f t="shared" si="12"/>
        <v>8.712183237435743E-2</v>
      </c>
      <c r="AM12" s="274">
        <v>5</v>
      </c>
      <c r="AN12" s="37" t="s">
        <v>77</v>
      </c>
      <c r="AO12" s="128">
        <f>取引基本表!AR9</f>
        <v>1151887</v>
      </c>
      <c r="AP12" s="138">
        <f t="shared" si="4"/>
        <v>0.10146071966313146</v>
      </c>
      <c r="AR12" s="274">
        <v>5</v>
      </c>
      <c r="AS12" s="37" t="s">
        <v>77</v>
      </c>
      <c r="AT12" s="139">
        <f>取引基本表!AX9</f>
        <v>1887055</v>
      </c>
      <c r="AU12" s="140">
        <f>取引基本表!BB9</f>
        <v>1619191</v>
      </c>
      <c r="AV12" s="140">
        <f>ABS(取引基本表!BJ9)</f>
        <v>1393228</v>
      </c>
      <c r="AW12" s="139">
        <f t="shared" si="13"/>
        <v>225963</v>
      </c>
      <c r="AX12" s="141">
        <f t="shared" si="14"/>
        <v>0.73830810442726891</v>
      </c>
      <c r="AY12" s="138">
        <f t="shared" si="15"/>
        <v>0.26169189557273109</v>
      </c>
    </row>
    <row r="13" spans="1:51">
      <c r="A13" s="274">
        <v>6</v>
      </c>
      <c r="B13" s="37" t="s">
        <v>78</v>
      </c>
      <c r="C13" s="141">
        <f t="shared" si="0"/>
        <v>8.2810371123538395E-2</v>
      </c>
      <c r="D13" s="141">
        <f t="shared" si="1"/>
        <v>0.12720758845381647</v>
      </c>
      <c r="E13" s="141">
        <f t="shared" si="1"/>
        <v>9.5492852763317662E-2</v>
      </c>
      <c r="F13" s="141">
        <f t="shared" si="2"/>
        <v>0.39077170920544851</v>
      </c>
      <c r="G13" s="141">
        <f t="shared" si="2"/>
        <v>0.2721720626600464</v>
      </c>
      <c r="H13" s="138">
        <f t="shared" si="5"/>
        <v>-1.4943675687373014E-2</v>
      </c>
      <c r="I13" s="138">
        <f t="shared" si="3"/>
        <v>1.212874021164739E-2</v>
      </c>
      <c r="L13" s="274">
        <v>6</v>
      </c>
      <c r="M13" s="37" t="s">
        <v>78</v>
      </c>
      <c r="N13" s="128">
        <f>取引基本表!AX10</f>
        <v>245875</v>
      </c>
      <c r="O13" s="129">
        <f>ABS(取引基本表!BJ10)</f>
        <v>225514</v>
      </c>
      <c r="P13" s="130">
        <f t="shared" si="6"/>
        <v>0.9171896288764616</v>
      </c>
      <c r="Q13" s="131">
        <f t="shared" si="7"/>
        <v>8.2810371123538395E-2</v>
      </c>
      <c r="S13" s="274">
        <v>6</v>
      </c>
      <c r="T13" s="37" t="s">
        <v>78</v>
      </c>
      <c r="U13" s="132">
        <f>雇用表!C13</f>
        <v>10581</v>
      </c>
      <c r="V13" s="133">
        <f>雇用表!F13</f>
        <v>7943</v>
      </c>
      <c r="W13" s="132">
        <f>取引基本表!BL10</f>
        <v>83179</v>
      </c>
      <c r="X13" s="134">
        <f t="shared" si="8"/>
        <v>0.12720758845381647</v>
      </c>
      <c r="Y13" s="134">
        <f t="shared" si="9"/>
        <v>9.5492852763317662E-2</v>
      </c>
      <c r="AA13" s="274">
        <v>6</v>
      </c>
      <c r="AB13" s="37" t="s">
        <v>78</v>
      </c>
      <c r="AC13" s="142">
        <v>22639</v>
      </c>
      <c r="AD13" s="129">
        <v>-1243</v>
      </c>
      <c r="AE13" s="129">
        <v>10613</v>
      </c>
      <c r="AF13" s="129">
        <v>495</v>
      </c>
      <c r="AG13" s="129">
        <v>0</v>
      </c>
      <c r="AH13" s="128">
        <f>取引基本表!BL10</f>
        <v>83179</v>
      </c>
      <c r="AI13" s="138">
        <f t="shared" si="10"/>
        <v>0.39077170920544851</v>
      </c>
      <c r="AJ13" s="141">
        <f t="shared" si="11"/>
        <v>0.2721720626600464</v>
      </c>
      <c r="AK13" s="141">
        <f t="shared" si="12"/>
        <v>-1.4943675687373014E-2</v>
      </c>
      <c r="AM13" s="274">
        <v>6</v>
      </c>
      <c r="AN13" s="37" t="s">
        <v>78</v>
      </c>
      <c r="AO13" s="128">
        <f>取引基本表!AR10</f>
        <v>137698</v>
      </c>
      <c r="AP13" s="138">
        <f t="shared" si="4"/>
        <v>1.212874021164739E-2</v>
      </c>
      <c r="AR13" s="274">
        <v>6</v>
      </c>
      <c r="AS13" s="37" t="s">
        <v>78</v>
      </c>
      <c r="AT13" s="139">
        <f>取引基本表!AX10</f>
        <v>245875</v>
      </c>
      <c r="AU13" s="140">
        <f>取引基本表!BB10</f>
        <v>62818</v>
      </c>
      <c r="AV13" s="140">
        <f>ABS(取引基本表!BJ10)</f>
        <v>225514</v>
      </c>
      <c r="AW13" s="139">
        <f t="shared" si="13"/>
        <v>-162696</v>
      </c>
      <c r="AX13" s="141">
        <f t="shared" si="14"/>
        <v>0.9171896288764616</v>
      </c>
      <c r="AY13" s="138">
        <f t="shared" si="15"/>
        <v>8.2810371123538395E-2</v>
      </c>
    </row>
    <row r="14" spans="1:51">
      <c r="A14" s="274">
        <v>7</v>
      </c>
      <c r="B14" s="37" t="s">
        <v>79</v>
      </c>
      <c r="C14" s="141">
        <f t="shared" si="0"/>
        <v>0.29759344347769412</v>
      </c>
      <c r="D14" s="141">
        <f t="shared" si="1"/>
        <v>4.3833041969742803E-2</v>
      </c>
      <c r="E14" s="141">
        <f t="shared" si="1"/>
        <v>3.8757158040430381E-2</v>
      </c>
      <c r="F14" s="141">
        <f t="shared" si="2"/>
        <v>0.35598651785260127</v>
      </c>
      <c r="G14" s="141">
        <f t="shared" si="2"/>
        <v>0.17335642824825784</v>
      </c>
      <c r="H14" s="138">
        <f t="shared" si="5"/>
        <v>8.4373184554963315E-2</v>
      </c>
      <c r="I14" s="138">
        <f t="shared" si="3"/>
        <v>1.9165801846449152E-3</v>
      </c>
      <c r="L14" s="274">
        <v>7</v>
      </c>
      <c r="M14" s="37" t="s">
        <v>79</v>
      </c>
      <c r="N14" s="128">
        <f>取引基本表!AX11</f>
        <v>490992</v>
      </c>
      <c r="O14" s="129">
        <f>ABS(取引基本表!BJ11)</f>
        <v>344876</v>
      </c>
      <c r="P14" s="130">
        <f t="shared" si="6"/>
        <v>0.70240655652230588</v>
      </c>
      <c r="Q14" s="131">
        <f t="shared" si="7"/>
        <v>0.29759344347769412</v>
      </c>
      <c r="S14" s="274">
        <v>7</v>
      </c>
      <c r="T14" s="37" t="s">
        <v>79</v>
      </c>
      <c r="U14" s="132">
        <f>雇用表!C14</f>
        <v>16373</v>
      </c>
      <c r="V14" s="133">
        <f>雇用表!F14</f>
        <v>14477</v>
      </c>
      <c r="W14" s="132">
        <f>取引基本表!BL11</f>
        <v>373531</v>
      </c>
      <c r="X14" s="134">
        <f t="shared" si="8"/>
        <v>4.3833041969742803E-2</v>
      </c>
      <c r="Y14" s="134">
        <f t="shared" si="9"/>
        <v>3.8757158040430381E-2</v>
      </c>
      <c r="AA14" s="274">
        <v>7</v>
      </c>
      <c r="AB14" s="37" t="s">
        <v>79</v>
      </c>
      <c r="AC14" s="142">
        <v>64754</v>
      </c>
      <c r="AD14" s="129">
        <v>31516</v>
      </c>
      <c r="AE14" s="129">
        <v>23384</v>
      </c>
      <c r="AF14" s="129">
        <v>13318</v>
      </c>
      <c r="AG14" s="129">
        <v>0</v>
      </c>
      <c r="AH14" s="128">
        <f>取引基本表!BL11</f>
        <v>373531</v>
      </c>
      <c r="AI14" s="138">
        <f t="shared" si="10"/>
        <v>0.35598651785260127</v>
      </c>
      <c r="AJ14" s="141">
        <f t="shared" si="11"/>
        <v>0.17335642824825784</v>
      </c>
      <c r="AK14" s="141">
        <f t="shared" si="12"/>
        <v>8.4373184554963315E-2</v>
      </c>
      <c r="AM14" s="274">
        <v>7</v>
      </c>
      <c r="AN14" s="37" t="s">
        <v>79</v>
      </c>
      <c r="AO14" s="128">
        <f>取引基本表!AR11</f>
        <v>21759</v>
      </c>
      <c r="AP14" s="138">
        <f t="shared" si="4"/>
        <v>1.9165801846449152E-3</v>
      </c>
      <c r="AR14" s="274">
        <v>7</v>
      </c>
      <c r="AS14" s="37" t="s">
        <v>79</v>
      </c>
      <c r="AT14" s="139">
        <f>取引基本表!AX11</f>
        <v>490992</v>
      </c>
      <c r="AU14" s="140">
        <f>取引基本表!BB11</f>
        <v>227415</v>
      </c>
      <c r="AV14" s="140">
        <f>ABS(取引基本表!BJ11)</f>
        <v>344876</v>
      </c>
      <c r="AW14" s="139">
        <f t="shared" si="13"/>
        <v>-117461</v>
      </c>
      <c r="AX14" s="141">
        <f t="shared" si="14"/>
        <v>0.70240655652230588</v>
      </c>
      <c r="AY14" s="138">
        <f t="shared" si="15"/>
        <v>0.29759344347769412</v>
      </c>
    </row>
    <row r="15" spans="1:51">
      <c r="A15" s="274">
        <v>8</v>
      </c>
      <c r="B15" s="37" t="s">
        <v>80</v>
      </c>
      <c r="C15" s="141">
        <f t="shared" si="0"/>
        <v>0.21593049601829584</v>
      </c>
      <c r="D15" s="141">
        <f t="shared" si="1"/>
        <v>1.5678367482667734E-2</v>
      </c>
      <c r="E15" s="141">
        <f t="shared" si="1"/>
        <v>1.5634458686506418E-2</v>
      </c>
      <c r="F15" s="141">
        <f t="shared" si="2"/>
        <v>0.35842164855867914</v>
      </c>
      <c r="G15" s="141">
        <f t="shared" si="2"/>
        <v>0.1171240792325445</v>
      </c>
      <c r="H15" s="138">
        <f t="shared" si="5"/>
        <v>8.257605296220448E-2</v>
      </c>
      <c r="I15" s="138">
        <f t="shared" si="3"/>
        <v>7.9892300155183192E-3</v>
      </c>
      <c r="L15" s="274">
        <v>8</v>
      </c>
      <c r="M15" s="37" t="s">
        <v>80</v>
      </c>
      <c r="N15" s="128">
        <f>取引基本表!AX12</f>
        <v>1413214</v>
      </c>
      <c r="O15" s="129">
        <f>ABS(取引基本表!BJ12)</f>
        <v>1108058</v>
      </c>
      <c r="P15" s="130">
        <f t="shared" si="6"/>
        <v>0.78406950398170416</v>
      </c>
      <c r="Q15" s="131">
        <f t="shared" si="7"/>
        <v>0.21593049601829584</v>
      </c>
      <c r="S15" s="274">
        <v>8</v>
      </c>
      <c r="T15" s="37" t="s">
        <v>80</v>
      </c>
      <c r="U15" s="132">
        <f>雇用表!C15</f>
        <v>26780</v>
      </c>
      <c r="V15" s="133">
        <f>雇用表!F15</f>
        <v>26705</v>
      </c>
      <c r="W15" s="132">
        <f>取引基本表!BL12</f>
        <v>1708086</v>
      </c>
      <c r="X15" s="134">
        <f t="shared" si="8"/>
        <v>1.5678367482667734E-2</v>
      </c>
      <c r="Y15" s="134">
        <f t="shared" si="9"/>
        <v>1.5634458686506418E-2</v>
      </c>
      <c r="AA15" s="274">
        <v>8</v>
      </c>
      <c r="AB15" s="37" t="s">
        <v>80</v>
      </c>
      <c r="AC15" s="142">
        <v>200058</v>
      </c>
      <c r="AD15" s="129">
        <v>141047</v>
      </c>
      <c r="AE15" s="129">
        <v>267742</v>
      </c>
      <c r="AF15" s="129">
        <v>3373</v>
      </c>
      <c r="AG15" s="129">
        <v>-5</v>
      </c>
      <c r="AH15" s="128">
        <f>取引基本表!BL12</f>
        <v>1708086</v>
      </c>
      <c r="AI15" s="138">
        <f t="shared" si="10"/>
        <v>0.35842164855867914</v>
      </c>
      <c r="AJ15" s="141">
        <f t="shared" si="11"/>
        <v>0.1171240792325445</v>
      </c>
      <c r="AK15" s="141">
        <f t="shared" si="12"/>
        <v>8.257605296220448E-2</v>
      </c>
      <c r="AM15" s="274">
        <v>8</v>
      </c>
      <c r="AN15" s="37" t="s">
        <v>80</v>
      </c>
      <c r="AO15" s="128">
        <f>取引基本表!AR12</f>
        <v>90702</v>
      </c>
      <c r="AP15" s="138">
        <f t="shared" si="4"/>
        <v>7.9892300155183192E-3</v>
      </c>
      <c r="AR15" s="274">
        <v>8</v>
      </c>
      <c r="AS15" s="37" t="s">
        <v>80</v>
      </c>
      <c r="AT15" s="139">
        <f>取引基本表!AX12</f>
        <v>1413214</v>
      </c>
      <c r="AU15" s="140">
        <f>取引基本表!BB12</f>
        <v>1402930</v>
      </c>
      <c r="AV15" s="140">
        <f>ABS(取引基本表!BJ12)</f>
        <v>1108058</v>
      </c>
      <c r="AW15" s="139">
        <f t="shared" si="13"/>
        <v>294872</v>
      </c>
      <c r="AX15" s="141">
        <f t="shared" si="14"/>
        <v>0.78406950398170416</v>
      </c>
      <c r="AY15" s="138">
        <f t="shared" si="15"/>
        <v>0.21593049601829584</v>
      </c>
    </row>
    <row r="16" spans="1:51">
      <c r="A16" s="274">
        <v>9</v>
      </c>
      <c r="B16" s="37" t="s">
        <v>81</v>
      </c>
      <c r="C16" s="141">
        <f t="shared" si="0"/>
        <v>0.18770505348742417</v>
      </c>
      <c r="D16" s="141">
        <f t="shared" si="1"/>
        <v>1.0339400475073228E-2</v>
      </c>
      <c r="E16" s="141">
        <f t="shared" si="1"/>
        <v>1.0339400475073228E-2</v>
      </c>
      <c r="F16" s="141">
        <f t="shared" si="2"/>
        <v>0.2627694146106877</v>
      </c>
      <c r="G16" s="141">
        <f t="shared" si="2"/>
        <v>1.5279579137581789E-2</v>
      </c>
      <c r="H16" s="138">
        <f t="shared" si="5"/>
        <v>9.4890776875883473E-2</v>
      </c>
      <c r="I16" s="138">
        <f t="shared" si="3"/>
        <v>6.0242927132958465E-3</v>
      </c>
      <c r="L16" s="274">
        <v>9</v>
      </c>
      <c r="M16" s="37" t="s">
        <v>81</v>
      </c>
      <c r="N16" s="128">
        <f>取引基本表!AX13</f>
        <v>453845</v>
      </c>
      <c r="O16" s="129">
        <f>ABS(取引基本表!BJ13)</f>
        <v>368656</v>
      </c>
      <c r="P16" s="130">
        <f t="shared" si="6"/>
        <v>0.81229494651257583</v>
      </c>
      <c r="Q16" s="131">
        <f t="shared" si="7"/>
        <v>0.18770505348742417</v>
      </c>
      <c r="S16" s="274">
        <v>9</v>
      </c>
      <c r="T16" s="37" t="s">
        <v>81</v>
      </c>
      <c r="U16" s="132">
        <f>雇用表!C16</f>
        <v>1419</v>
      </c>
      <c r="V16" s="133">
        <f>雇用表!F16</f>
        <v>1419</v>
      </c>
      <c r="W16" s="132">
        <f>取引基本表!BL13</f>
        <v>137242</v>
      </c>
      <c r="X16" s="134">
        <f t="shared" si="8"/>
        <v>1.0339400475073228E-2</v>
      </c>
      <c r="Y16" s="134">
        <f t="shared" si="9"/>
        <v>1.0339400475073228E-2</v>
      </c>
      <c r="AA16" s="274">
        <v>9</v>
      </c>
      <c r="AB16" s="37" t="s">
        <v>81</v>
      </c>
      <c r="AC16" s="142">
        <v>2097</v>
      </c>
      <c r="AD16" s="129">
        <v>13023</v>
      </c>
      <c r="AE16" s="129">
        <v>6657</v>
      </c>
      <c r="AF16" s="129">
        <v>14530</v>
      </c>
      <c r="AG16" s="129">
        <v>-244</v>
      </c>
      <c r="AH16" s="128">
        <f>取引基本表!BL13</f>
        <v>137242</v>
      </c>
      <c r="AI16" s="138">
        <f t="shared" si="10"/>
        <v>0.2627694146106877</v>
      </c>
      <c r="AJ16" s="141">
        <f t="shared" si="11"/>
        <v>1.5279579137581789E-2</v>
      </c>
      <c r="AK16" s="141">
        <f t="shared" si="12"/>
        <v>9.4890776875883473E-2</v>
      </c>
      <c r="AM16" s="274">
        <v>9</v>
      </c>
      <c r="AN16" s="37" t="s">
        <v>81</v>
      </c>
      <c r="AO16" s="128">
        <f>取引基本表!AR13</f>
        <v>68394</v>
      </c>
      <c r="AP16" s="138">
        <f t="shared" si="4"/>
        <v>6.0242927132958465E-3</v>
      </c>
      <c r="AR16" s="274">
        <v>9</v>
      </c>
      <c r="AS16" s="37" t="s">
        <v>81</v>
      </c>
      <c r="AT16" s="139">
        <f>取引基本表!AX13</f>
        <v>453845</v>
      </c>
      <c r="AU16" s="140">
        <f>取引基本表!BB13</f>
        <v>52053</v>
      </c>
      <c r="AV16" s="140">
        <f>ABS(取引基本表!BJ13)</f>
        <v>368656</v>
      </c>
      <c r="AW16" s="139">
        <f t="shared" si="13"/>
        <v>-316603</v>
      </c>
      <c r="AX16" s="141">
        <f t="shared" si="14"/>
        <v>0.81229494651257583</v>
      </c>
      <c r="AY16" s="138">
        <f t="shared" si="15"/>
        <v>0.18770505348742417</v>
      </c>
    </row>
    <row r="17" spans="1:51">
      <c r="A17" s="274">
        <v>10</v>
      </c>
      <c r="B17" s="37" t="s">
        <v>82</v>
      </c>
      <c r="C17" s="141">
        <f t="shared" si="0"/>
        <v>0.24245613901755958</v>
      </c>
      <c r="D17" s="141">
        <f t="shared" si="1"/>
        <v>5.1560411778863557E-2</v>
      </c>
      <c r="E17" s="141">
        <f t="shared" si="1"/>
        <v>4.9008807340167618E-2</v>
      </c>
      <c r="F17" s="141">
        <f t="shared" si="2"/>
        <v>0.42825667105631338</v>
      </c>
      <c r="G17" s="141">
        <f t="shared" si="2"/>
        <v>0.24054742090319753</v>
      </c>
      <c r="H17" s="138">
        <f t="shared" si="5"/>
        <v>6.0659307975133595E-2</v>
      </c>
      <c r="I17" s="138">
        <f t="shared" si="3"/>
        <v>2.8816966460243139E-3</v>
      </c>
      <c r="L17" s="274">
        <v>10</v>
      </c>
      <c r="M17" s="37" t="s">
        <v>82</v>
      </c>
      <c r="N17" s="128">
        <f>取引基本表!AX14</f>
        <v>526322</v>
      </c>
      <c r="O17" s="129">
        <f>ABS(取引基本表!BJ14)</f>
        <v>398712</v>
      </c>
      <c r="P17" s="130">
        <f t="shared" si="6"/>
        <v>0.75754386098244042</v>
      </c>
      <c r="Q17" s="131">
        <f t="shared" si="7"/>
        <v>0.24245613901755958</v>
      </c>
      <c r="S17" s="274">
        <v>10</v>
      </c>
      <c r="T17" s="37" t="s">
        <v>82</v>
      </c>
      <c r="U17" s="132">
        <f>雇用表!C17</f>
        <v>26350</v>
      </c>
      <c r="V17" s="133">
        <f>雇用表!F17</f>
        <v>25046</v>
      </c>
      <c r="W17" s="132">
        <f>取引基本表!BL14</f>
        <v>511051</v>
      </c>
      <c r="X17" s="134">
        <f t="shared" si="8"/>
        <v>5.1560411778863557E-2</v>
      </c>
      <c r="Y17" s="134">
        <f t="shared" si="9"/>
        <v>4.9008807340167618E-2</v>
      </c>
      <c r="AA17" s="274">
        <v>10</v>
      </c>
      <c r="AB17" s="37" t="s">
        <v>82</v>
      </c>
      <c r="AC17" s="142">
        <v>122932</v>
      </c>
      <c r="AD17" s="129">
        <v>31000</v>
      </c>
      <c r="AE17" s="129">
        <v>52314</v>
      </c>
      <c r="AF17" s="129">
        <v>12616</v>
      </c>
      <c r="AG17" s="129">
        <v>-1</v>
      </c>
      <c r="AH17" s="128">
        <f>取引基本表!BL14</f>
        <v>511051</v>
      </c>
      <c r="AI17" s="138">
        <f t="shared" si="10"/>
        <v>0.42825667105631338</v>
      </c>
      <c r="AJ17" s="141">
        <f t="shared" si="11"/>
        <v>0.24054742090319753</v>
      </c>
      <c r="AK17" s="141">
        <f t="shared" si="12"/>
        <v>6.0659307975133595E-2</v>
      </c>
      <c r="AM17" s="274">
        <v>10</v>
      </c>
      <c r="AN17" s="37" t="s">
        <v>82</v>
      </c>
      <c r="AO17" s="128">
        <f>取引基本表!AR14</f>
        <v>32716</v>
      </c>
      <c r="AP17" s="138">
        <f t="shared" si="4"/>
        <v>2.8816966460243139E-3</v>
      </c>
      <c r="AR17" s="274">
        <v>10</v>
      </c>
      <c r="AS17" s="37" t="s">
        <v>82</v>
      </c>
      <c r="AT17" s="139">
        <f>取引基本表!AX14</f>
        <v>526322</v>
      </c>
      <c r="AU17" s="140">
        <f>取引基本表!BB14</f>
        <v>383441</v>
      </c>
      <c r="AV17" s="140">
        <f>ABS(取引基本表!BJ14)</f>
        <v>398712</v>
      </c>
      <c r="AW17" s="139">
        <f t="shared" si="13"/>
        <v>-15271</v>
      </c>
      <c r="AX17" s="141">
        <f t="shared" si="14"/>
        <v>0.75754386098244042</v>
      </c>
      <c r="AY17" s="138">
        <f t="shared" si="15"/>
        <v>0.24245613901755958</v>
      </c>
    </row>
    <row r="18" spans="1:51">
      <c r="A18" s="274">
        <v>11</v>
      </c>
      <c r="B18" s="37" t="s">
        <v>83</v>
      </c>
      <c r="C18" s="141">
        <f t="shared" si="0"/>
        <v>0.40831687749419565</v>
      </c>
      <c r="D18" s="141">
        <f t="shared" si="1"/>
        <v>3.8565313316438733E-2</v>
      </c>
      <c r="E18" s="141">
        <f t="shared" si="1"/>
        <v>3.6576455199010559E-2</v>
      </c>
      <c r="F18" s="141">
        <f t="shared" si="2"/>
        <v>0.48997194925916815</v>
      </c>
      <c r="G18" s="141">
        <f t="shared" si="2"/>
        <v>0.21766947174074985</v>
      </c>
      <c r="H18" s="138">
        <f t="shared" si="5"/>
        <v>0.11176099485677014</v>
      </c>
      <c r="I18" s="138">
        <f t="shared" si="3"/>
        <v>4.4543159123807785E-4</v>
      </c>
      <c r="L18" s="274">
        <v>11</v>
      </c>
      <c r="M18" s="37" t="s">
        <v>83</v>
      </c>
      <c r="N18" s="128">
        <f>取引基本表!AX15</f>
        <v>242062</v>
      </c>
      <c r="O18" s="129">
        <f>ABS(取引基本表!BJ15)</f>
        <v>143224</v>
      </c>
      <c r="P18" s="130">
        <f t="shared" si="6"/>
        <v>0.59168312250580435</v>
      </c>
      <c r="Q18" s="131">
        <f t="shared" si="7"/>
        <v>0.40831687749419565</v>
      </c>
      <c r="S18" s="274">
        <v>11</v>
      </c>
      <c r="T18" s="37" t="s">
        <v>83</v>
      </c>
      <c r="U18" s="132">
        <f>雇用表!C18</f>
        <v>10820</v>
      </c>
      <c r="V18" s="133">
        <f>雇用表!F18</f>
        <v>10262</v>
      </c>
      <c r="W18" s="132">
        <f>取引基本表!BL15</f>
        <v>280563</v>
      </c>
      <c r="X18" s="134">
        <f t="shared" si="8"/>
        <v>3.8565313316438733E-2</v>
      </c>
      <c r="Y18" s="134">
        <f t="shared" si="9"/>
        <v>3.6576455199010559E-2</v>
      </c>
      <c r="AA18" s="274">
        <v>11</v>
      </c>
      <c r="AB18" s="37" t="s">
        <v>83</v>
      </c>
      <c r="AC18" s="142">
        <v>61070</v>
      </c>
      <c r="AD18" s="129">
        <v>31356</v>
      </c>
      <c r="AE18" s="129">
        <v>34085</v>
      </c>
      <c r="AF18" s="129">
        <v>10957</v>
      </c>
      <c r="AG18" s="129">
        <v>0</v>
      </c>
      <c r="AH18" s="128">
        <f>取引基本表!BL15</f>
        <v>280563</v>
      </c>
      <c r="AI18" s="138">
        <f t="shared" si="10"/>
        <v>0.48997194925916815</v>
      </c>
      <c r="AJ18" s="141">
        <f t="shared" si="11"/>
        <v>0.21766947174074985</v>
      </c>
      <c r="AK18" s="141">
        <f t="shared" si="12"/>
        <v>0.11176099485677014</v>
      </c>
      <c r="AM18" s="274">
        <v>11</v>
      </c>
      <c r="AN18" s="37" t="s">
        <v>83</v>
      </c>
      <c r="AO18" s="128">
        <f>取引基本表!AR15</f>
        <v>5057</v>
      </c>
      <c r="AP18" s="138">
        <f t="shared" si="4"/>
        <v>4.4543159123807785E-4</v>
      </c>
      <c r="AR18" s="274">
        <v>11</v>
      </c>
      <c r="AS18" s="37" t="s">
        <v>83</v>
      </c>
      <c r="AT18" s="139">
        <f>取引基本表!AX15</f>
        <v>242062</v>
      </c>
      <c r="AU18" s="140">
        <f>取引基本表!BB15</f>
        <v>181725</v>
      </c>
      <c r="AV18" s="140">
        <f>ABS(取引基本表!BJ15)</f>
        <v>143224</v>
      </c>
      <c r="AW18" s="139">
        <f t="shared" si="13"/>
        <v>38501</v>
      </c>
      <c r="AX18" s="141">
        <f t="shared" si="14"/>
        <v>0.59168312250580435</v>
      </c>
      <c r="AY18" s="138">
        <f t="shared" si="15"/>
        <v>0.40831687749419565</v>
      </c>
    </row>
    <row r="19" spans="1:51">
      <c r="A19" s="274">
        <v>12</v>
      </c>
      <c r="B19" s="37" t="s">
        <v>84</v>
      </c>
      <c r="C19" s="141">
        <f t="shared" si="0"/>
        <v>0.72110086081153413</v>
      </c>
      <c r="D19" s="141">
        <f t="shared" si="1"/>
        <v>1.2736199640345095E-2</v>
      </c>
      <c r="E19" s="141">
        <f t="shared" si="1"/>
        <v>1.2523714081279422E-2</v>
      </c>
      <c r="F19" s="141">
        <f t="shared" si="2"/>
        <v>0.21331101927013058</v>
      </c>
      <c r="G19" s="141">
        <f t="shared" si="2"/>
        <v>6.2445810408374151E-2</v>
      </c>
      <c r="H19" s="138">
        <f t="shared" si="5"/>
        <v>8.4968817744207115E-2</v>
      </c>
      <c r="I19" s="138">
        <f t="shared" si="3"/>
        <v>-1.2604560155461526E-4</v>
      </c>
      <c r="L19" s="274">
        <v>12</v>
      </c>
      <c r="M19" s="37" t="s">
        <v>84</v>
      </c>
      <c r="N19" s="128">
        <f>取引基本表!AX16</f>
        <v>1685154</v>
      </c>
      <c r="O19" s="129">
        <f>ABS(取引基本表!BJ16)</f>
        <v>469988</v>
      </c>
      <c r="P19" s="130">
        <f t="shared" si="6"/>
        <v>0.27889913918846587</v>
      </c>
      <c r="Q19" s="131">
        <f t="shared" si="7"/>
        <v>0.72110086081153413</v>
      </c>
      <c r="S19" s="274">
        <v>12</v>
      </c>
      <c r="T19" s="37" t="s">
        <v>84</v>
      </c>
      <c r="U19" s="132">
        <f>雇用表!C19</f>
        <v>27572</v>
      </c>
      <c r="V19" s="133">
        <f>雇用表!F19</f>
        <v>27112</v>
      </c>
      <c r="W19" s="132">
        <f>取引基本表!BL16</f>
        <v>2164853</v>
      </c>
      <c r="X19" s="134">
        <f t="shared" si="8"/>
        <v>1.2736199640345095E-2</v>
      </c>
      <c r="Y19" s="134">
        <f t="shared" si="9"/>
        <v>1.2523714081279422E-2</v>
      </c>
      <c r="AA19" s="274">
        <v>12</v>
      </c>
      <c r="AB19" s="37" t="s">
        <v>84</v>
      </c>
      <c r="AC19" s="142">
        <v>135186</v>
      </c>
      <c r="AD19" s="129">
        <v>183945</v>
      </c>
      <c r="AE19" s="129">
        <v>110093</v>
      </c>
      <c r="AF19" s="129">
        <v>32566</v>
      </c>
      <c r="AG19" s="129">
        <v>-3</v>
      </c>
      <c r="AH19" s="128">
        <f>取引基本表!BL16</f>
        <v>2164853</v>
      </c>
      <c r="AI19" s="138">
        <f t="shared" si="10"/>
        <v>0.21331101927013058</v>
      </c>
      <c r="AJ19" s="141">
        <f t="shared" si="11"/>
        <v>6.2445810408374151E-2</v>
      </c>
      <c r="AK19" s="141">
        <f t="shared" si="12"/>
        <v>8.4968817744207115E-2</v>
      </c>
      <c r="AM19" s="274">
        <v>12</v>
      </c>
      <c r="AN19" s="37" t="s">
        <v>84</v>
      </c>
      <c r="AO19" s="128">
        <f>取引基本表!AR16</f>
        <v>-1431</v>
      </c>
      <c r="AP19" s="138">
        <f t="shared" si="4"/>
        <v>-1.2604560155461526E-4</v>
      </c>
      <c r="AR19" s="274">
        <v>12</v>
      </c>
      <c r="AS19" s="37" t="s">
        <v>84</v>
      </c>
      <c r="AT19" s="139">
        <f>取引基本表!AX16</f>
        <v>1685154</v>
      </c>
      <c r="AU19" s="140">
        <f>取引基本表!BB16</f>
        <v>949687</v>
      </c>
      <c r="AV19" s="140">
        <f>ABS(取引基本表!BJ16)</f>
        <v>469988</v>
      </c>
      <c r="AW19" s="139">
        <f t="shared" si="13"/>
        <v>479699</v>
      </c>
      <c r="AX19" s="141">
        <f t="shared" si="14"/>
        <v>0.27889913918846587</v>
      </c>
      <c r="AY19" s="138">
        <f t="shared" si="15"/>
        <v>0.72110086081153413</v>
      </c>
    </row>
    <row r="20" spans="1:51">
      <c r="A20" s="274">
        <v>13</v>
      </c>
      <c r="B20" s="37" t="s">
        <v>85</v>
      </c>
      <c r="C20" s="141">
        <f t="shared" si="0"/>
        <v>4.9598906854145253E-2</v>
      </c>
      <c r="D20" s="141">
        <f t="shared" si="1"/>
        <v>3.0797631013066269E-2</v>
      </c>
      <c r="E20" s="141">
        <f t="shared" si="1"/>
        <v>2.9972730221401771E-2</v>
      </c>
      <c r="F20" s="141">
        <f t="shared" si="2"/>
        <v>0.2109583665362576</v>
      </c>
      <c r="G20" s="141">
        <f t="shared" si="2"/>
        <v>0.11671945764775135</v>
      </c>
      <c r="H20" s="138">
        <f t="shared" si="5"/>
        <v>6.3621474650318144E-2</v>
      </c>
      <c r="I20" s="138">
        <f t="shared" si="3"/>
        <v>7.0439320449493942E-4</v>
      </c>
      <c r="L20" s="274">
        <v>13</v>
      </c>
      <c r="M20" s="37" t="s">
        <v>85</v>
      </c>
      <c r="N20" s="128">
        <f>取引基本表!AX17</f>
        <v>463982</v>
      </c>
      <c r="O20" s="129">
        <f>ABS(取引基本表!BJ17)</f>
        <v>440969</v>
      </c>
      <c r="P20" s="130">
        <f t="shared" si="6"/>
        <v>0.95040109314585475</v>
      </c>
      <c r="Q20" s="131">
        <f t="shared" si="7"/>
        <v>4.9598906854145253E-2</v>
      </c>
      <c r="S20" s="274">
        <v>13</v>
      </c>
      <c r="T20" s="37" t="s">
        <v>85</v>
      </c>
      <c r="U20" s="132">
        <f>雇用表!C20</f>
        <v>7691</v>
      </c>
      <c r="V20" s="133">
        <f>雇用表!F20</f>
        <v>7485</v>
      </c>
      <c r="W20" s="132">
        <f>取引基本表!BL17</f>
        <v>249727</v>
      </c>
      <c r="X20" s="134">
        <f t="shared" si="8"/>
        <v>3.0797631013066269E-2</v>
      </c>
      <c r="Y20" s="134">
        <f t="shared" si="9"/>
        <v>2.9972730221401771E-2</v>
      </c>
      <c r="AA20" s="274">
        <v>13</v>
      </c>
      <c r="AB20" s="37" t="s">
        <v>85</v>
      </c>
      <c r="AC20" s="142">
        <v>29148</v>
      </c>
      <c r="AD20" s="129">
        <v>15888</v>
      </c>
      <c r="AE20" s="129">
        <v>8845</v>
      </c>
      <c r="AF20" s="129">
        <v>-1199</v>
      </c>
      <c r="AG20" s="129">
        <v>0</v>
      </c>
      <c r="AH20" s="128">
        <f>取引基本表!BL17</f>
        <v>249727</v>
      </c>
      <c r="AI20" s="138">
        <f t="shared" si="10"/>
        <v>0.2109583665362576</v>
      </c>
      <c r="AJ20" s="141">
        <f t="shared" si="11"/>
        <v>0.11671945764775135</v>
      </c>
      <c r="AK20" s="141">
        <f t="shared" si="12"/>
        <v>6.3621474650318144E-2</v>
      </c>
      <c r="AM20" s="274">
        <v>13</v>
      </c>
      <c r="AN20" s="37" t="s">
        <v>85</v>
      </c>
      <c r="AO20" s="128">
        <f>取引基本表!AR17</f>
        <v>7997</v>
      </c>
      <c r="AP20" s="138">
        <f t="shared" si="4"/>
        <v>7.0439320449493942E-4</v>
      </c>
      <c r="AR20" s="274">
        <v>13</v>
      </c>
      <c r="AS20" s="37" t="s">
        <v>85</v>
      </c>
      <c r="AT20" s="139">
        <f>取引基本表!AX17</f>
        <v>463982</v>
      </c>
      <c r="AU20" s="140">
        <f>取引基本表!BB17</f>
        <v>226714</v>
      </c>
      <c r="AV20" s="140">
        <f>ABS(取引基本表!BJ17)</f>
        <v>440969</v>
      </c>
      <c r="AW20" s="139">
        <f t="shared" si="13"/>
        <v>-214255</v>
      </c>
      <c r="AX20" s="141">
        <f t="shared" si="14"/>
        <v>0.95040109314585475</v>
      </c>
      <c r="AY20" s="138">
        <f t="shared" si="15"/>
        <v>4.9598906854145253E-2</v>
      </c>
    </row>
    <row r="21" spans="1:51">
      <c r="A21" s="274">
        <v>14</v>
      </c>
      <c r="B21" s="37" t="s">
        <v>86</v>
      </c>
      <c r="C21" s="141">
        <f t="shared" si="0"/>
        <v>0.28411166756853934</v>
      </c>
      <c r="D21" s="141">
        <f t="shared" si="1"/>
        <v>5.9847590028896828E-2</v>
      </c>
      <c r="E21" s="141">
        <f t="shared" si="1"/>
        <v>5.4782163530779596E-2</v>
      </c>
      <c r="F21" s="141">
        <f t="shared" si="2"/>
        <v>0.45791147145628314</v>
      </c>
      <c r="G21" s="141">
        <f t="shared" si="2"/>
        <v>0.29005387701730417</v>
      </c>
      <c r="H21" s="138">
        <f t="shared" si="5"/>
        <v>5.0170081139343174E-2</v>
      </c>
      <c r="I21" s="138">
        <f t="shared" si="3"/>
        <v>2.3737267060065176E-3</v>
      </c>
      <c r="L21" s="274">
        <v>14</v>
      </c>
      <c r="M21" s="37" t="s">
        <v>86</v>
      </c>
      <c r="N21" s="128">
        <f>取引基本表!AX18</f>
        <v>550706</v>
      </c>
      <c r="O21" s="129">
        <f>ABS(取引基本表!BJ18)</f>
        <v>394244</v>
      </c>
      <c r="P21" s="130">
        <f t="shared" si="6"/>
        <v>0.71588833243146066</v>
      </c>
      <c r="Q21" s="131">
        <f t="shared" si="7"/>
        <v>0.28411166756853934</v>
      </c>
      <c r="S21" s="274">
        <v>14</v>
      </c>
      <c r="T21" s="37" t="s">
        <v>86</v>
      </c>
      <c r="U21" s="132">
        <f>雇用表!C21</f>
        <v>38812</v>
      </c>
      <c r="V21" s="133">
        <f>雇用表!F21</f>
        <v>35527</v>
      </c>
      <c r="W21" s="132">
        <f>取引基本表!BL18</f>
        <v>648514</v>
      </c>
      <c r="X21" s="134">
        <f t="shared" si="8"/>
        <v>5.9847590028896828E-2</v>
      </c>
      <c r="Y21" s="134">
        <f t="shared" si="9"/>
        <v>5.4782163530779596E-2</v>
      </c>
      <c r="AA21" s="274">
        <v>14</v>
      </c>
      <c r="AB21" s="37" t="s">
        <v>86</v>
      </c>
      <c r="AC21" s="142">
        <v>188104</v>
      </c>
      <c r="AD21" s="129">
        <v>32536</v>
      </c>
      <c r="AE21" s="129">
        <v>53235</v>
      </c>
      <c r="AF21" s="129">
        <v>23092</v>
      </c>
      <c r="AG21" s="129">
        <v>-5</v>
      </c>
      <c r="AH21" s="128">
        <f>取引基本表!BL18</f>
        <v>648514</v>
      </c>
      <c r="AI21" s="138">
        <f t="shared" si="10"/>
        <v>0.45791147145628314</v>
      </c>
      <c r="AJ21" s="141">
        <f t="shared" si="11"/>
        <v>0.29005387701730417</v>
      </c>
      <c r="AK21" s="141">
        <f t="shared" si="12"/>
        <v>5.0170081139343174E-2</v>
      </c>
      <c r="AM21" s="274">
        <v>14</v>
      </c>
      <c r="AN21" s="37" t="s">
        <v>86</v>
      </c>
      <c r="AO21" s="128">
        <f>取引基本表!AR18</f>
        <v>26949</v>
      </c>
      <c r="AP21" s="138">
        <f t="shared" si="4"/>
        <v>2.3737267060065176E-3</v>
      </c>
      <c r="AR21" s="274">
        <v>14</v>
      </c>
      <c r="AS21" s="37" t="s">
        <v>86</v>
      </c>
      <c r="AT21" s="139">
        <f>取引基本表!AX18</f>
        <v>550706</v>
      </c>
      <c r="AU21" s="140">
        <f>取引基本表!BB18</f>
        <v>492052</v>
      </c>
      <c r="AV21" s="140">
        <f>ABS(取引基本表!BJ18)</f>
        <v>394244</v>
      </c>
      <c r="AW21" s="139">
        <f t="shared" si="13"/>
        <v>97808</v>
      </c>
      <c r="AX21" s="141">
        <f t="shared" si="14"/>
        <v>0.71588833243146066</v>
      </c>
      <c r="AY21" s="138">
        <f t="shared" si="15"/>
        <v>0.28411166756853934</v>
      </c>
    </row>
    <row r="22" spans="1:51">
      <c r="A22" s="274">
        <v>15</v>
      </c>
      <c r="B22" s="37" t="s">
        <v>70</v>
      </c>
      <c r="C22" s="141">
        <f t="shared" si="0"/>
        <v>0.28280144764930404</v>
      </c>
      <c r="D22" s="141">
        <f t="shared" si="1"/>
        <v>2.2938556731137788E-2</v>
      </c>
      <c r="E22" s="141">
        <f t="shared" si="1"/>
        <v>2.2183368519679003E-2</v>
      </c>
      <c r="F22" s="141">
        <f t="shared" si="2"/>
        <v>0.43073258580094059</v>
      </c>
      <c r="G22" s="141">
        <f t="shared" si="2"/>
        <v>0.21325815420745545</v>
      </c>
      <c r="H22" s="138">
        <f t="shared" si="5"/>
        <v>0.10991144600670467</v>
      </c>
      <c r="I22" s="138">
        <f t="shared" si="3"/>
        <v>5.2408897921031505E-5</v>
      </c>
      <c r="L22" s="274">
        <v>15</v>
      </c>
      <c r="M22" s="37" t="s">
        <v>70</v>
      </c>
      <c r="N22" s="128">
        <f>取引基本表!AX19</f>
        <v>576659</v>
      </c>
      <c r="O22" s="129">
        <f>ABS(取引基本表!BJ19)</f>
        <v>413579</v>
      </c>
      <c r="P22" s="130">
        <f t="shared" si="6"/>
        <v>0.71719855235069596</v>
      </c>
      <c r="Q22" s="131">
        <f t="shared" si="7"/>
        <v>0.28280144764930404</v>
      </c>
      <c r="S22" s="274">
        <v>15</v>
      </c>
      <c r="T22" s="37" t="s">
        <v>70</v>
      </c>
      <c r="U22" s="132">
        <f>雇用表!C22</f>
        <v>30162</v>
      </c>
      <c r="V22" s="133">
        <f>雇用表!F22</f>
        <v>29169</v>
      </c>
      <c r="W22" s="132">
        <f>取引基本表!BL19</f>
        <v>1314904</v>
      </c>
      <c r="X22" s="134">
        <f t="shared" si="8"/>
        <v>2.2938556731137788E-2</v>
      </c>
      <c r="Y22" s="134">
        <f t="shared" si="9"/>
        <v>2.2183368519679003E-2</v>
      </c>
      <c r="AA22" s="274">
        <v>15</v>
      </c>
      <c r="AB22" s="37" t="s">
        <v>70</v>
      </c>
      <c r="AC22" s="142">
        <v>280414</v>
      </c>
      <c r="AD22" s="129">
        <v>144523</v>
      </c>
      <c r="AE22" s="129">
        <v>138714</v>
      </c>
      <c r="AF22" s="129">
        <v>2726</v>
      </c>
      <c r="AG22" s="129">
        <v>-5</v>
      </c>
      <c r="AH22" s="128">
        <f>取引基本表!BL19</f>
        <v>1314904</v>
      </c>
      <c r="AI22" s="138">
        <f t="shared" si="10"/>
        <v>0.43073258580094059</v>
      </c>
      <c r="AJ22" s="141">
        <f t="shared" si="11"/>
        <v>0.21325815420745545</v>
      </c>
      <c r="AK22" s="141">
        <f t="shared" si="12"/>
        <v>0.10991144600670467</v>
      </c>
      <c r="AM22" s="274">
        <v>15</v>
      </c>
      <c r="AN22" s="37" t="s">
        <v>70</v>
      </c>
      <c r="AO22" s="128">
        <f>取引基本表!AR19</f>
        <v>595</v>
      </c>
      <c r="AP22" s="138">
        <f t="shared" si="4"/>
        <v>5.2408897921031505E-5</v>
      </c>
      <c r="AR22" s="274">
        <v>15</v>
      </c>
      <c r="AS22" s="37" t="s">
        <v>70</v>
      </c>
      <c r="AT22" s="139">
        <f>取引基本表!AX19</f>
        <v>576659</v>
      </c>
      <c r="AU22" s="140">
        <f>取引基本表!BB19</f>
        <v>1151824</v>
      </c>
      <c r="AV22" s="140">
        <f>ABS(取引基本表!BJ19)</f>
        <v>413579</v>
      </c>
      <c r="AW22" s="139">
        <f t="shared" si="13"/>
        <v>738245</v>
      </c>
      <c r="AX22" s="141">
        <f t="shared" si="14"/>
        <v>0.71719855235069596</v>
      </c>
      <c r="AY22" s="138">
        <f t="shared" si="15"/>
        <v>0.28280144764930404</v>
      </c>
    </row>
    <row r="23" spans="1:51">
      <c r="A23" s="274">
        <v>16</v>
      </c>
      <c r="B23" s="37" t="s">
        <v>71</v>
      </c>
      <c r="C23" s="141">
        <f t="shared" si="0"/>
        <v>0.31843177703160996</v>
      </c>
      <c r="D23" s="141">
        <f t="shared" si="1"/>
        <v>3.7770855561684982E-2</v>
      </c>
      <c r="E23" s="141">
        <f t="shared" si="1"/>
        <v>3.6503495425501575E-2</v>
      </c>
      <c r="F23" s="141">
        <f t="shared" si="2"/>
        <v>0.43764444987651224</v>
      </c>
      <c r="G23" s="141">
        <f t="shared" si="2"/>
        <v>0.24379890925547271</v>
      </c>
      <c r="H23" s="138">
        <f t="shared" si="5"/>
        <v>7.7112973429480938E-2</v>
      </c>
      <c r="I23" s="138">
        <f t="shared" si="3"/>
        <v>7.2227388731505603E-6</v>
      </c>
      <c r="L23" s="274">
        <v>16</v>
      </c>
      <c r="M23" s="37" t="s">
        <v>71</v>
      </c>
      <c r="N23" s="128">
        <f>取引基本表!AX20</f>
        <v>535179</v>
      </c>
      <c r="O23" s="129">
        <f>ABS(取引基本表!BJ20)</f>
        <v>364761</v>
      </c>
      <c r="P23" s="130">
        <f t="shared" si="6"/>
        <v>0.68156822296839004</v>
      </c>
      <c r="Q23" s="131">
        <f t="shared" si="7"/>
        <v>0.31843177703160996</v>
      </c>
      <c r="S23" s="274">
        <v>16</v>
      </c>
      <c r="T23" s="37" t="s">
        <v>71</v>
      </c>
      <c r="U23" s="132">
        <f>雇用表!C23</f>
        <v>34303</v>
      </c>
      <c r="V23" s="133">
        <f>雇用表!F23</f>
        <v>33152</v>
      </c>
      <c r="W23" s="132">
        <f>取引基本表!BL20</f>
        <v>908187</v>
      </c>
      <c r="X23" s="134">
        <f t="shared" si="8"/>
        <v>3.7770855561684982E-2</v>
      </c>
      <c r="Y23" s="134">
        <f t="shared" si="9"/>
        <v>3.6503495425501575E-2</v>
      </c>
      <c r="AA23" s="274">
        <v>16</v>
      </c>
      <c r="AB23" s="37" t="s">
        <v>71</v>
      </c>
      <c r="AC23" s="142">
        <v>221415</v>
      </c>
      <c r="AD23" s="129">
        <v>70033</v>
      </c>
      <c r="AE23" s="129">
        <v>102574</v>
      </c>
      <c r="AF23" s="129">
        <v>3443</v>
      </c>
      <c r="AG23" s="129">
        <v>-2</v>
      </c>
      <c r="AH23" s="128">
        <f>取引基本表!BL20</f>
        <v>908187</v>
      </c>
      <c r="AI23" s="138">
        <f t="shared" si="10"/>
        <v>0.43764444987651224</v>
      </c>
      <c r="AJ23" s="141">
        <f t="shared" si="11"/>
        <v>0.24379890925547271</v>
      </c>
      <c r="AK23" s="141">
        <f t="shared" si="12"/>
        <v>7.7112973429480938E-2</v>
      </c>
      <c r="AM23" s="274">
        <v>16</v>
      </c>
      <c r="AN23" s="37" t="s">
        <v>71</v>
      </c>
      <c r="AO23" s="128">
        <f>取引基本表!AR20</f>
        <v>82</v>
      </c>
      <c r="AP23" s="138">
        <f t="shared" si="4"/>
        <v>7.2227388731505603E-6</v>
      </c>
      <c r="AR23" s="274">
        <v>16</v>
      </c>
      <c r="AS23" s="37" t="s">
        <v>71</v>
      </c>
      <c r="AT23" s="139">
        <f>取引基本表!AX20</f>
        <v>535179</v>
      </c>
      <c r="AU23" s="140">
        <f>取引基本表!BB20</f>
        <v>737769</v>
      </c>
      <c r="AV23" s="140">
        <f>ABS(取引基本表!BJ20)</f>
        <v>364761</v>
      </c>
      <c r="AW23" s="139">
        <f t="shared" si="13"/>
        <v>373008</v>
      </c>
      <c r="AX23" s="141">
        <f t="shared" si="14"/>
        <v>0.68156822296839004</v>
      </c>
      <c r="AY23" s="138">
        <f t="shared" si="15"/>
        <v>0.31843177703160996</v>
      </c>
    </row>
    <row r="24" spans="1:51">
      <c r="A24" s="274">
        <v>17</v>
      </c>
      <c r="B24" s="37" t="s">
        <v>72</v>
      </c>
      <c r="C24" s="141">
        <f t="shared" si="0"/>
        <v>6.5709335168878003E-2</v>
      </c>
      <c r="D24" s="141">
        <f t="shared" si="1"/>
        <v>3.9309475738153632E-2</v>
      </c>
      <c r="E24" s="141">
        <f t="shared" si="1"/>
        <v>3.8550657867992791E-2</v>
      </c>
      <c r="F24" s="141">
        <f t="shared" si="2"/>
        <v>0.36721364788140759</v>
      </c>
      <c r="G24" s="141">
        <f t="shared" si="2"/>
        <v>0.24633125110096343</v>
      </c>
      <c r="H24" s="138">
        <f t="shared" si="5"/>
        <v>4.2322163353613641E-3</v>
      </c>
      <c r="I24" s="138">
        <f t="shared" si="3"/>
        <v>2.8080599423907303E-4</v>
      </c>
      <c r="L24" s="274">
        <v>17</v>
      </c>
      <c r="M24" s="37" t="s">
        <v>72</v>
      </c>
      <c r="N24" s="128">
        <f>取引基本表!AX21</f>
        <v>210655</v>
      </c>
      <c r="O24" s="129">
        <f>ABS(取引基本表!BJ21)</f>
        <v>196813</v>
      </c>
      <c r="P24" s="130">
        <f t="shared" si="6"/>
        <v>0.934290664831122</v>
      </c>
      <c r="Q24" s="131">
        <f t="shared" si="7"/>
        <v>6.5709335168878003E-2</v>
      </c>
      <c r="S24" s="274">
        <v>17</v>
      </c>
      <c r="T24" s="37" t="s">
        <v>72</v>
      </c>
      <c r="U24" s="132">
        <f>雇用表!C24</f>
        <v>8703</v>
      </c>
      <c r="V24" s="133">
        <f>雇用表!F24</f>
        <v>8535</v>
      </c>
      <c r="W24" s="132">
        <f>取引基本表!BL21</f>
        <v>221397</v>
      </c>
      <c r="X24" s="134">
        <f t="shared" si="8"/>
        <v>3.9309475738153632E-2</v>
      </c>
      <c r="Y24" s="134">
        <f t="shared" si="9"/>
        <v>3.8550657867992791E-2</v>
      </c>
      <c r="AA24" s="274">
        <v>17</v>
      </c>
      <c r="AB24" s="37" t="s">
        <v>72</v>
      </c>
      <c r="AC24" s="142">
        <v>54537</v>
      </c>
      <c r="AD24" s="129">
        <v>937</v>
      </c>
      <c r="AE24" s="129">
        <v>30629</v>
      </c>
      <c r="AF24" s="129">
        <v>-4802</v>
      </c>
      <c r="AG24" s="129">
        <v>-1</v>
      </c>
      <c r="AH24" s="128">
        <f>取引基本表!BL21</f>
        <v>221397</v>
      </c>
      <c r="AI24" s="138">
        <f t="shared" si="10"/>
        <v>0.36721364788140759</v>
      </c>
      <c r="AJ24" s="141">
        <f t="shared" si="11"/>
        <v>0.24633125110096343</v>
      </c>
      <c r="AK24" s="141">
        <f t="shared" si="12"/>
        <v>4.2322163353613641E-3</v>
      </c>
      <c r="AM24" s="274">
        <v>17</v>
      </c>
      <c r="AN24" s="37" t="s">
        <v>72</v>
      </c>
      <c r="AO24" s="128">
        <f>取引基本表!AR21</f>
        <v>3188</v>
      </c>
      <c r="AP24" s="138">
        <f t="shared" si="4"/>
        <v>2.8080599423907303E-4</v>
      </c>
      <c r="AR24" s="274">
        <v>17</v>
      </c>
      <c r="AS24" s="37" t="s">
        <v>72</v>
      </c>
      <c r="AT24" s="139">
        <f>取引基本表!AX21</f>
        <v>210655</v>
      </c>
      <c r="AU24" s="140">
        <f>取引基本表!BB21</f>
        <v>207555</v>
      </c>
      <c r="AV24" s="140">
        <f>ABS(取引基本表!BJ21)</f>
        <v>196813</v>
      </c>
      <c r="AW24" s="139">
        <f t="shared" si="13"/>
        <v>10742</v>
      </c>
      <c r="AX24" s="141">
        <f t="shared" si="14"/>
        <v>0.934290664831122</v>
      </c>
      <c r="AY24" s="138">
        <f t="shared" si="15"/>
        <v>6.5709335168878003E-2</v>
      </c>
    </row>
    <row r="25" spans="1:51">
      <c r="A25" s="274">
        <v>18</v>
      </c>
      <c r="B25" s="37" t="s">
        <v>87</v>
      </c>
      <c r="C25" s="141">
        <f t="shared" si="0"/>
        <v>0.13092441386923714</v>
      </c>
      <c r="D25" s="141">
        <f t="shared" si="1"/>
        <v>4.284059086963312E-2</v>
      </c>
      <c r="E25" s="141">
        <f t="shared" si="1"/>
        <v>4.249917369780222E-2</v>
      </c>
      <c r="F25" s="141">
        <f t="shared" si="2"/>
        <v>0.33318683873123567</v>
      </c>
      <c r="G25" s="141">
        <f t="shared" si="2"/>
        <v>0.2605848403511512</v>
      </c>
      <c r="H25" s="138">
        <f t="shared" si="5"/>
        <v>-4.9214922109667554E-2</v>
      </c>
      <c r="I25" s="138">
        <f t="shared" si="3"/>
        <v>9.8123550057191766E-5</v>
      </c>
      <c r="L25" s="274">
        <v>18</v>
      </c>
      <c r="M25" s="37" t="s">
        <v>87</v>
      </c>
      <c r="N25" s="128">
        <f>取引基本表!AX22</f>
        <v>445677</v>
      </c>
      <c r="O25" s="129">
        <f>ABS(取引基本表!BJ22)</f>
        <v>387327</v>
      </c>
      <c r="P25" s="130">
        <f t="shared" si="6"/>
        <v>0.86907558613076286</v>
      </c>
      <c r="Q25" s="131">
        <f t="shared" si="7"/>
        <v>0.13092441386923714</v>
      </c>
      <c r="S25" s="274">
        <v>18</v>
      </c>
      <c r="T25" s="37" t="s">
        <v>87</v>
      </c>
      <c r="U25" s="132">
        <f>雇用表!C25</f>
        <v>11795</v>
      </c>
      <c r="V25" s="133">
        <f>雇用表!F25</f>
        <v>11701</v>
      </c>
      <c r="W25" s="132">
        <f>取引基本表!BL22</f>
        <v>275323</v>
      </c>
      <c r="X25" s="134">
        <f t="shared" si="8"/>
        <v>4.284059086963312E-2</v>
      </c>
      <c r="Y25" s="134">
        <f t="shared" si="9"/>
        <v>4.249917369780222E-2</v>
      </c>
      <c r="AA25" s="274">
        <v>18</v>
      </c>
      <c r="AB25" s="37" t="s">
        <v>87</v>
      </c>
      <c r="AC25" s="142">
        <v>71745</v>
      </c>
      <c r="AD25" s="129">
        <v>-13550</v>
      </c>
      <c r="AE25" s="129">
        <v>47712</v>
      </c>
      <c r="AF25" s="129">
        <v>-14171</v>
      </c>
      <c r="AG25" s="129">
        <v>-2</v>
      </c>
      <c r="AH25" s="128">
        <f>取引基本表!BL22</f>
        <v>275323</v>
      </c>
      <c r="AI25" s="138">
        <f t="shared" si="10"/>
        <v>0.33318683873123567</v>
      </c>
      <c r="AJ25" s="141">
        <f t="shared" si="11"/>
        <v>0.2605848403511512</v>
      </c>
      <c r="AK25" s="141">
        <f t="shared" si="12"/>
        <v>-4.9214922109667554E-2</v>
      </c>
      <c r="AM25" s="274">
        <v>18</v>
      </c>
      <c r="AN25" s="37" t="s">
        <v>87</v>
      </c>
      <c r="AO25" s="128">
        <f>取引基本表!AR22</f>
        <v>1114</v>
      </c>
      <c r="AP25" s="138">
        <f t="shared" si="4"/>
        <v>9.8123550057191766E-5</v>
      </c>
      <c r="AR25" s="274">
        <v>18</v>
      </c>
      <c r="AS25" s="37" t="s">
        <v>87</v>
      </c>
      <c r="AT25" s="139">
        <f>取引基本表!AX22</f>
        <v>445677</v>
      </c>
      <c r="AU25" s="140">
        <f>取引基本表!BB22</f>
        <v>216973</v>
      </c>
      <c r="AV25" s="140">
        <f>ABS(取引基本表!BJ22)</f>
        <v>387327</v>
      </c>
      <c r="AW25" s="139">
        <f t="shared" si="13"/>
        <v>-170354</v>
      </c>
      <c r="AX25" s="141">
        <f t="shared" si="14"/>
        <v>0.86907558613076286</v>
      </c>
      <c r="AY25" s="138">
        <f t="shared" si="15"/>
        <v>0.13092441386923714</v>
      </c>
    </row>
    <row r="26" spans="1:51">
      <c r="A26" s="274">
        <v>19</v>
      </c>
      <c r="B26" s="37" t="s">
        <v>88</v>
      </c>
      <c r="C26" s="141">
        <f t="shared" si="0"/>
        <v>0.15308736674872969</v>
      </c>
      <c r="D26" s="141">
        <f t="shared" si="1"/>
        <v>3.3929737559631502E-2</v>
      </c>
      <c r="E26" s="141">
        <f t="shared" si="1"/>
        <v>3.3531988342571602E-2</v>
      </c>
      <c r="F26" s="141">
        <f t="shared" si="2"/>
        <v>0.33811565690794865</v>
      </c>
      <c r="G26" s="141">
        <f t="shared" si="2"/>
        <v>0.20415569699579933</v>
      </c>
      <c r="H26" s="138">
        <f t="shared" si="5"/>
        <v>-2.2806758936799048E-2</v>
      </c>
      <c r="I26" s="138">
        <f t="shared" si="3"/>
        <v>8.8175548492147558E-3</v>
      </c>
      <c r="L26" s="274">
        <v>19</v>
      </c>
      <c r="M26" s="37" t="s">
        <v>88</v>
      </c>
      <c r="N26" s="128">
        <f>取引基本表!AX23</f>
        <v>659656</v>
      </c>
      <c r="O26" s="129">
        <f>ABS(取引基本表!BJ23)</f>
        <v>558671</v>
      </c>
      <c r="P26" s="130">
        <f t="shared" si="6"/>
        <v>0.84691263325127031</v>
      </c>
      <c r="Q26" s="131">
        <f t="shared" si="7"/>
        <v>0.15308736674872969</v>
      </c>
      <c r="S26" s="274">
        <v>19</v>
      </c>
      <c r="T26" s="37" t="s">
        <v>88</v>
      </c>
      <c r="U26" s="132">
        <f>雇用表!C26</f>
        <v>41202</v>
      </c>
      <c r="V26" s="133">
        <f>雇用表!F26</f>
        <v>40719</v>
      </c>
      <c r="W26" s="132">
        <f>取引基本表!BL23</f>
        <v>1214333</v>
      </c>
      <c r="X26" s="134">
        <f t="shared" si="8"/>
        <v>3.3929737559631502E-2</v>
      </c>
      <c r="Y26" s="134">
        <f t="shared" si="9"/>
        <v>3.3531988342571602E-2</v>
      </c>
      <c r="AA26" s="274">
        <v>19</v>
      </c>
      <c r="AB26" s="37" t="s">
        <v>88</v>
      </c>
      <c r="AC26" s="142">
        <v>247913</v>
      </c>
      <c r="AD26" s="129">
        <v>-27695</v>
      </c>
      <c r="AE26" s="129">
        <v>208522</v>
      </c>
      <c r="AF26" s="129">
        <v>-18151</v>
      </c>
      <c r="AG26" s="129">
        <v>-4</v>
      </c>
      <c r="AH26" s="128">
        <f>取引基本表!BL23</f>
        <v>1214333</v>
      </c>
      <c r="AI26" s="138">
        <f t="shared" si="10"/>
        <v>0.33811565690794865</v>
      </c>
      <c r="AJ26" s="141">
        <f t="shared" si="11"/>
        <v>0.20415569699579933</v>
      </c>
      <c r="AK26" s="141">
        <f t="shared" si="12"/>
        <v>-2.2806758936799048E-2</v>
      </c>
      <c r="AM26" s="274">
        <v>19</v>
      </c>
      <c r="AN26" s="37" t="s">
        <v>88</v>
      </c>
      <c r="AO26" s="128">
        <f>取引基本表!AR23</f>
        <v>100106</v>
      </c>
      <c r="AP26" s="138">
        <f t="shared" si="4"/>
        <v>8.8175548492147558E-3</v>
      </c>
      <c r="AR26" s="274">
        <v>19</v>
      </c>
      <c r="AS26" s="37" t="s">
        <v>88</v>
      </c>
      <c r="AT26" s="139">
        <f>取引基本表!AX23</f>
        <v>659656</v>
      </c>
      <c r="AU26" s="140">
        <f>取引基本表!BB23</f>
        <v>1113348</v>
      </c>
      <c r="AV26" s="140">
        <f>ABS(取引基本表!BJ23)</f>
        <v>558671</v>
      </c>
      <c r="AW26" s="139">
        <f t="shared" si="13"/>
        <v>554677</v>
      </c>
      <c r="AX26" s="141">
        <f t="shared" si="14"/>
        <v>0.84691263325127031</v>
      </c>
      <c r="AY26" s="138">
        <f t="shared" si="15"/>
        <v>0.15308736674872969</v>
      </c>
    </row>
    <row r="27" spans="1:51">
      <c r="A27" s="274">
        <v>20</v>
      </c>
      <c r="B27" s="37" t="s">
        <v>89</v>
      </c>
      <c r="C27" s="141">
        <f t="shared" si="0"/>
        <v>0.18884998044104273</v>
      </c>
      <c r="D27" s="141">
        <f t="shared" si="1"/>
        <v>2.042747265118797E-2</v>
      </c>
      <c r="E27" s="141">
        <f t="shared" si="1"/>
        <v>2.035082172191522E-2</v>
      </c>
      <c r="F27" s="141">
        <f t="shared" si="2"/>
        <v>0.29536956526946395</v>
      </c>
      <c r="G27" s="141">
        <f t="shared" si="2"/>
        <v>0.16481626532719168</v>
      </c>
      <c r="H27" s="138">
        <f t="shared" si="5"/>
        <v>-3.5831914093471015E-2</v>
      </c>
      <c r="I27" s="138">
        <f t="shared" si="3"/>
        <v>2.2388024205688101E-2</v>
      </c>
      <c r="L27" s="274">
        <v>20</v>
      </c>
      <c r="M27" s="37" t="s">
        <v>89</v>
      </c>
      <c r="N27" s="128">
        <f>取引基本表!AX24</f>
        <v>424358</v>
      </c>
      <c r="O27" s="129">
        <f>ABS(取引基本表!BJ24)</f>
        <v>344218</v>
      </c>
      <c r="P27" s="130">
        <f t="shared" si="6"/>
        <v>0.81115001955895727</v>
      </c>
      <c r="Q27" s="131">
        <f t="shared" si="7"/>
        <v>0.18884998044104273</v>
      </c>
      <c r="S27" s="274">
        <v>20</v>
      </c>
      <c r="T27" s="37" t="s">
        <v>89</v>
      </c>
      <c r="U27" s="132">
        <f>雇用表!C27</f>
        <v>8528</v>
      </c>
      <c r="V27" s="133">
        <f>雇用表!F27</f>
        <v>8496</v>
      </c>
      <c r="W27" s="132">
        <f>取引基本表!BL24</f>
        <v>417477</v>
      </c>
      <c r="X27" s="134">
        <f t="shared" si="8"/>
        <v>2.042747265118797E-2</v>
      </c>
      <c r="Y27" s="134">
        <f t="shared" si="9"/>
        <v>2.035082172191522E-2</v>
      </c>
      <c r="AA27" s="274">
        <v>20</v>
      </c>
      <c r="AB27" s="37" t="s">
        <v>89</v>
      </c>
      <c r="AC27" s="142">
        <v>68807</v>
      </c>
      <c r="AD27" s="129">
        <v>-14959</v>
      </c>
      <c r="AE27" s="129">
        <v>89019</v>
      </c>
      <c r="AF27" s="129">
        <v>-19556</v>
      </c>
      <c r="AG27" s="129">
        <v>-1</v>
      </c>
      <c r="AH27" s="128">
        <f>取引基本表!BL24</f>
        <v>417477</v>
      </c>
      <c r="AI27" s="138">
        <f t="shared" si="10"/>
        <v>0.29536956526946395</v>
      </c>
      <c r="AJ27" s="141">
        <f t="shared" si="11"/>
        <v>0.16481626532719168</v>
      </c>
      <c r="AK27" s="141">
        <f t="shared" si="12"/>
        <v>-3.5831914093471015E-2</v>
      </c>
      <c r="AM27" s="274">
        <v>20</v>
      </c>
      <c r="AN27" s="37" t="s">
        <v>89</v>
      </c>
      <c r="AO27" s="128">
        <f>取引基本表!AR24</f>
        <v>254172</v>
      </c>
      <c r="AP27" s="138">
        <f t="shared" si="4"/>
        <v>2.2388024205688101E-2</v>
      </c>
      <c r="AR27" s="274">
        <v>20</v>
      </c>
      <c r="AS27" s="37" t="s">
        <v>89</v>
      </c>
      <c r="AT27" s="139">
        <f>取引基本表!AX24</f>
        <v>424358</v>
      </c>
      <c r="AU27" s="140">
        <f>取引基本表!BB24</f>
        <v>337337</v>
      </c>
      <c r="AV27" s="140">
        <f>ABS(取引基本表!BJ24)</f>
        <v>344218</v>
      </c>
      <c r="AW27" s="139">
        <f t="shared" si="13"/>
        <v>-6881</v>
      </c>
      <c r="AX27" s="141">
        <f t="shared" si="14"/>
        <v>0.81115001955895727</v>
      </c>
      <c r="AY27" s="138">
        <f t="shared" si="15"/>
        <v>0.18884998044104273</v>
      </c>
    </row>
    <row r="28" spans="1:51">
      <c r="A28" s="274">
        <v>21</v>
      </c>
      <c r="B28" s="37" t="s">
        <v>90</v>
      </c>
      <c r="C28" s="141">
        <f t="shared" si="0"/>
        <v>0.2115566871254172</v>
      </c>
      <c r="D28" s="141">
        <f t="shared" si="1"/>
        <v>3.0551159487848582E-2</v>
      </c>
      <c r="E28" s="141">
        <f t="shared" si="1"/>
        <v>3.018459578819983E-2</v>
      </c>
      <c r="F28" s="141">
        <f t="shared" si="2"/>
        <v>0.29628808224417325</v>
      </c>
      <c r="G28" s="141">
        <f t="shared" si="2"/>
        <v>0.18177207604774032</v>
      </c>
      <c r="H28" s="138">
        <f t="shared" si="5"/>
        <v>9.8520271056280924E-3</v>
      </c>
      <c r="I28" s="138">
        <f t="shared" si="3"/>
        <v>7.2231792840574596E-3</v>
      </c>
      <c r="L28" s="274">
        <v>21</v>
      </c>
      <c r="M28" s="37" t="s">
        <v>90</v>
      </c>
      <c r="N28" s="128">
        <f>取引基本表!AX25</f>
        <v>817743</v>
      </c>
      <c r="O28" s="129">
        <f>ABS(取引基本表!BJ25)</f>
        <v>644744</v>
      </c>
      <c r="P28" s="130">
        <f t="shared" si="6"/>
        <v>0.7884433128745828</v>
      </c>
      <c r="Q28" s="131">
        <f t="shared" si="7"/>
        <v>0.2115566871254172</v>
      </c>
      <c r="S28" s="274">
        <v>21</v>
      </c>
      <c r="T28" s="37" t="s">
        <v>90</v>
      </c>
      <c r="U28" s="132">
        <f>雇用表!C28</f>
        <v>36505</v>
      </c>
      <c r="V28" s="133">
        <f>雇用表!F28</f>
        <v>36067</v>
      </c>
      <c r="W28" s="132">
        <f>取引基本表!BL25</f>
        <v>1194881</v>
      </c>
      <c r="X28" s="134">
        <f t="shared" si="8"/>
        <v>3.0551159487848582E-2</v>
      </c>
      <c r="Y28" s="134">
        <f t="shared" si="9"/>
        <v>3.018459578819983E-2</v>
      </c>
      <c r="AA28" s="274">
        <v>21</v>
      </c>
      <c r="AB28" s="37" t="s">
        <v>90</v>
      </c>
      <c r="AC28" s="142">
        <v>217196</v>
      </c>
      <c r="AD28" s="129">
        <v>11772</v>
      </c>
      <c r="AE28" s="129">
        <v>131128</v>
      </c>
      <c r="AF28" s="129">
        <v>-6042</v>
      </c>
      <c r="AG28" s="129">
        <v>-25</v>
      </c>
      <c r="AH28" s="128">
        <f>取引基本表!BL25</f>
        <v>1194881</v>
      </c>
      <c r="AI28" s="138">
        <f t="shared" si="10"/>
        <v>0.29628808224417325</v>
      </c>
      <c r="AJ28" s="141">
        <f t="shared" si="11"/>
        <v>0.18177207604774032</v>
      </c>
      <c r="AK28" s="141">
        <f t="shared" si="12"/>
        <v>9.8520271056280924E-3</v>
      </c>
      <c r="AM28" s="274">
        <v>21</v>
      </c>
      <c r="AN28" s="37" t="s">
        <v>90</v>
      </c>
      <c r="AO28" s="128">
        <f>取引基本表!AR25</f>
        <v>82005</v>
      </c>
      <c r="AP28" s="138">
        <f t="shared" si="4"/>
        <v>7.2231792840574596E-3</v>
      </c>
      <c r="AR28" s="274">
        <v>21</v>
      </c>
      <c r="AS28" s="37" t="s">
        <v>90</v>
      </c>
      <c r="AT28" s="139">
        <f>取引基本表!AX25</f>
        <v>817743</v>
      </c>
      <c r="AU28" s="140">
        <f>取引基本表!BB25</f>
        <v>1021882</v>
      </c>
      <c r="AV28" s="140">
        <f>ABS(取引基本表!BJ25)</f>
        <v>644744</v>
      </c>
      <c r="AW28" s="139">
        <f t="shared" si="13"/>
        <v>377138</v>
      </c>
      <c r="AX28" s="141">
        <f t="shared" si="14"/>
        <v>0.7884433128745828</v>
      </c>
      <c r="AY28" s="138">
        <f t="shared" si="15"/>
        <v>0.2115566871254172</v>
      </c>
    </row>
    <row r="29" spans="1:51">
      <c r="A29" s="274">
        <v>22</v>
      </c>
      <c r="B29" s="37" t="s">
        <v>64</v>
      </c>
      <c r="C29" s="141">
        <f t="shared" si="0"/>
        <v>0.4024048564090591</v>
      </c>
      <c r="D29" s="141">
        <f t="shared" si="1"/>
        <v>7.9194780809421356E-2</v>
      </c>
      <c r="E29" s="141">
        <f t="shared" si="1"/>
        <v>6.5944675090492746E-2</v>
      </c>
      <c r="F29" s="141">
        <f t="shared" si="2"/>
        <v>0.40202182464221792</v>
      </c>
      <c r="G29" s="141">
        <f t="shared" si="2"/>
        <v>0.28848634430593861</v>
      </c>
      <c r="H29" s="138">
        <f t="shared" si="5"/>
        <v>-1.0263379761008731E-2</v>
      </c>
      <c r="I29" s="138">
        <f t="shared" si="3"/>
        <v>7.7130042947109994E-3</v>
      </c>
      <c r="L29" s="274">
        <v>22</v>
      </c>
      <c r="M29" s="37" t="s">
        <v>64</v>
      </c>
      <c r="N29" s="128">
        <f>取引基本表!AX26</f>
        <v>368338</v>
      </c>
      <c r="O29" s="129">
        <f>ABS(取引基本表!BJ26)</f>
        <v>220117</v>
      </c>
      <c r="P29" s="130">
        <f t="shared" si="6"/>
        <v>0.5975951435909409</v>
      </c>
      <c r="Q29" s="131">
        <f t="shared" si="7"/>
        <v>0.4024048564090591</v>
      </c>
      <c r="S29" s="274">
        <v>22</v>
      </c>
      <c r="T29" s="37" t="s">
        <v>64</v>
      </c>
      <c r="U29" s="132">
        <f>雇用表!C29</f>
        <v>29777</v>
      </c>
      <c r="V29" s="133">
        <f>雇用表!F29</f>
        <v>24795</v>
      </c>
      <c r="W29" s="132">
        <f>取引基本表!BL26</f>
        <v>375997</v>
      </c>
      <c r="X29" s="134">
        <f t="shared" si="8"/>
        <v>7.9194780809421356E-2</v>
      </c>
      <c r="Y29" s="134">
        <f t="shared" si="9"/>
        <v>6.5944675090492746E-2</v>
      </c>
      <c r="AA29" s="274">
        <v>22</v>
      </c>
      <c r="AB29" s="37" t="s">
        <v>64</v>
      </c>
      <c r="AC29" s="142">
        <v>108470</v>
      </c>
      <c r="AD29" s="129">
        <v>-3859</v>
      </c>
      <c r="AE29" s="129">
        <v>38699</v>
      </c>
      <c r="AF29" s="129">
        <v>7850</v>
      </c>
      <c r="AG29" s="129">
        <v>-1</v>
      </c>
      <c r="AH29" s="128">
        <f>取引基本表!BL26</f>
        <v>375997</v>
      </c>
      <c r="AI29" s="138">
        <f t="shared" si="10"/>
        <v>0.40202182464221792</v>
      </c>
      <c r="AJ29" s="141">
        <f t="shared" si="11"/>
        <v>0.28848634430593861</v>
      </c>
      <c r="AK29" s="141">
        <f t="shared" si="12"/>
        <v>-1.0263379761008731E-2</v>
      </c>
      <c r="AM29" s="274">
        <v>22</v>
      </c>
      <c r="AN29" s="37" t="s">
        <v>64</v>
      </c>
      <c r="AO29" s="128">
        <f>取引基本表!AR26</f>
        <v>87566</v>
      </c>
      <c r="AP29" s="138">
        <f t="shared" si="4"/>
        <v>7.7130042947109994E-3</v>
      </c>
      <c r="AR29" s="274">
        <v>22</v>
      </c>
      <c r="AS29" s="37" t="s">
        <v>64</v>
      </c>
      <c r="AT29" s="139">
        <f>取引基本表!AX26</f>
        <v>368338</v>
      </c>
      <c r="AU29" s="140">
        <f>取引基本表!BB26</f>
        <v>227776</v>
      </c>
      <c r="AV29" s="140">
        <f>ABS(取引基本表!BJ26)</f>
        <v>220117</v>
      </c>
      <c r="AW29" s="139">
        <f t="shared" si="13"/>
        <v>7659</v>
      </c>
      <c r="AX29" s="141">
        <f t="shared" si="14"/>
        <v>0.5975951435909409</v>
      </c>
      <c r="AY29" s="138">
        <f t="shared" si="15"/>
        <v>0.4024048564090591</v>
      </c>
    </row>
    <row r="30" spans="1:51">
      <c r="A30" s="274">
        <v>23</v>
      </c>
      <c r="B30" s="37" t="s">
        <v>91</v>
      </c>
      <c r="C30" s="141">
        <f t="shared" si="0"/>
        <v>1</v>
      </c>
      <c r="D30" s="141">
        <f t="shared" si="1"/>
        <v>7.3824536053885614E-2</v>
      </c>
      <c r="E30" s="141">
        <f t="shared" si="1"/>
        <v>5.6949248710145881E-2</v>
      </c>
      <c r="F30" s="141">
        <f t="shared" si="2"/>
        <v>0.46362091424568164</v>
      </c>
      <c r="G30" s="141">
        <f t="shared" si="2"/>
        <v>0.33838967095036887</v>
      </c>
      <c r="H30" s="138">
        <f t="shared" si="5"/>
        <v>3.3771555341492072E-2</v>
      </c>
      <c r="I30" s="138">
        <f t="shared" si="3"/>
        <v>0</v>
      </c>
      <c r="L30" s="274">
        <v>23</v>
      </c>
      <c r="M30" s="37" t="s">
        <v>91</v>
      </c>
      <c r="N30" s="128">
        <f>取引基本表!AX27</f>
        <v>2192496</v>
      </c>
      <c r="O30" s="129">
        <f>ABS(取引基本表!BJ27)</f>
        <v>0</v>
      </c>
      <c r="P30" s="130">
        <f t="shared" si="6"/>
        <v>0</v>
      </c>
      <c r="Q30" s="131">
        <f t="shared" si="7"/>
        <v>1</v>
      </c>
      <c r="S30" s="274">
        <v>23</v>
      </c>
      <c r="T30" s="37" t="s">
        <v>91</v>
      </c>
      <c r="U30" s="132">
        <f>雇用表!C30</f>
        <v>161860</v>
      </c>
      <c r="V30" s="133">
        <f>雇用表!F30</f>
        <v>124861</v>
      </c>
      <c r="W30" s="132">
        <f>取引基本表!BL27</f>
        <v>2192496</v>
      </c>
      <c r="X30" s="134">
        <f t="shared" si="8"/>
        <v>7.3824536053885614E-2</v>
      </c>
      <c r="Y30" s="134">
        <f t="shared" si="9"/>
        <v>5.6949248710145881E-2</v>
      </c>
      <c r="AA30" s="274">
        <v>23</v>
      </c>
      <c r="AB30" s="37" t="s">
        <v>91</v>
      </c>
      <c r="AC30" s="142">
        <v>741918</v>
      </c>
      <c r="AD30" s="129">
        <v>74044</v>
      </c>
      <c r="AE30" s="129">
        <v>102728</v>
      </c>
      <c r="AF30" s="129">
        <v>104455</v>
      </c>
      <c r="AG30" s="129">
        <v>-6658</v>
      </c>
      <c r="AH30" s="128">
        <f>取引基本表!BL27</f>
        <v>2192496</v>
      </c>
      <c r="AI30" s="138">
        <f t="shared" si="10"/>
        <v>0.46362091424568164</v>
      </c>
      <c r="AJ30" s="141">
        <f t="shared" si="11"/>
        <v>0.33838967095036887</v>
      </c>
      <c r="AK30" s="141">
        <f t="shared" si="12"/>
        <v>3.3771555341492072E-2</v>
      </c>
      <c r="AM30" s="274">
        <v>23</v>
      </c>
      <c r="AN30" s="37" t="s">
        <v>91</v>
      </c>
      <c r="AO30" s="128">
        <f>取引基本表!AR27</f>
        <v>0</v>
      </c>
      <c r="AP30" s="138">
        <f t="shared" si="4"/>
        <v>0</v>
      </c>
      <c r="AR30" s="274">
        <v>23</v>
      </c>
      <c r="AS30" s="37" t="s">
        <v>91</v>
      </c>
      <c r="AT30" s="139">
        <f>取引基本表!AX27</f>
        <v>2192496</v>
      </c>
      <c r="AU30" s="140">
        <f>取引基本表!BB27</f>
        <v>0</v>
      </c>
      <c r="AV30" s="140">
        <f>ABS(取引基本表!BJ27)</f>
        <v>0</v>
      </c>
      <c r="AW30" s="139">
        <f t="shared" si="13"/>
        <v>0</v>
      </c>
      <c r="AX30" s="141">
        <f t="shared" si="14"/>
        <v>0</v>
      </c>
      <c r="AY30" s="138">
        <f t="shared" si="15"/>
        <v>1</v>
      </c>
    </row>
    <row r="31" spans="1:51">
      <c r="A31" s="274">
        <v>24</v>
      </c>
      <c r="B31" s="37" t="s">
        <v>92</v>
      </c>
      <c r="C31" s="141">
        <f t="shared" si="0"/>
        <v>0.99932498158227889</v>
      </c>
      <c r="D31" s="141">
        <f t="shared" si="1"/>
        <v>2.9145126840892164E-3</v>
      </c>
      <c r="E31" s="141">
        <f t="shared" si="1"/>
        <v>2.9145126840892164E-3</v>
      </c>
      <c r="F31" s="141">
        <f t="shared" si="2"/>
        <v>0.39948542779773355</v>
      </c>
      <c r="G31" s="141">
        <f t="shared" si="2"/>
        <v>7.0262508387801376E-2</v>
      </c>
      <c r="H31" s="138">
        <f t="shared" si="5"/>
        <v>0.10068973188650231</v>
      </c>
      <c r="I31" s="138">
        <f t="shared" si="3"/>
        <v>3.314462019579964E-2</v>
      </c>
      <c r="L31" s="274">
        <v>24</v>
      </c>
      <c r="M31" s="37" t="s">
        <v>92</v>
      </c>
      <c r="N31" s="128">
        <f>取引基本表!AX28</f>
        <v>1118488</v>
      </c>
      <c r="O31" s="129">
        <f>ABS(取引基本表!BJ28)</f>
        <v>755</v>
      </c>
      <c r="P31" s="130">
        <f t="shared" si="6"/>
        <v>6.7501841772106628E-4</v>
      </c>
      <c r="Q31" s="131">
        <f t="shared" si="7"/>
        <v>0.99932498158227889</v>
      </c>
      <c r="S31" s="274">
        <v>24</v>
      </c>
      <c r="T31" s="37" t="s">
        <v>92</v>
      </c>
      <c r="U31" s="132">
        <f>雇用表!C31</f>
        <v>4035</v>
      </c>
      <c r="V31" s="133">
        <f>雇用表!F31</f>
        <v>4035</v>
      </c>
      <c r="W31" s="132">
        <f>取引基本表!BL28</f>
        <v>1384451</v>
      </c>
      <c r="X31" s="134">
        <f t="shared" si="8"/>
        <v>2.9145126840892164E-3</v>
      </c>
      <c r="Y31" s="134">
        <f t="shared" si="9"/>
        <v>2.9145126840892164E-3</v>
      </c>
      <c r="AA31" s="274">
        <v>24</v>
      </c>
      <c r="AB31" s="37" t="s">
        <v>92</v>
      </c>
      <c r="AC31" s="142">
        <v>97275</v>
      </c>
      <c r="AD31" s="129">
        <v>139400</v>
      </c>
      <c r="AE31" s="129">
        <v>269715</v>
      </c>
      <c r="AF31" s="129">
        <v>46964</v>
      </c>
      <c r="AG31" s="129">
        <v>-286</v>
      </c>
      <c r="AH31" s="128">
        <f>取引基本表!BL28</f>
        <v>1384451</v>
      </c>
      <c r="AI31" s="138">
        <f t="shared" si="10"/>
        <v>0.39948542779773355</v>
      </c>
      <c r="AJ31" s="141">
        <f t="shared" si="11"/>
        <v>7.0262508387801376E-2</v>
      </c>
      <c r="AK31" s="141">
        <f t="shared" si="12"/>
        <v>0.10068973188650231</v>
      </c>
      <c r="AM31" s="274">
        <v>24</v>
      </c>
      <c r="AN31" s="37" t="s">
        <v>92</v>
      </c>
      <c r="AO31" s="128">
        <f>取引基本表!AR28</f>
        <v>376292</v>
      </c>
      <c r="AP31" s="138">
        <f t="shared" si="4"/>
        <v>3.314462019579964E-2</v>
      </c>
      <c r="AR31" s="274">
        <v>24</v>
      </c>
      <c r="AS31" s="37" t="s">
        <v>92</v>
      </c>
      <c r="AT31" s="139">
        <f>取引基本表!AX28</f>
        <v>1118488</v>
      </c>
      <c r="AU31" s="140">
        <f>取引基本表!BB28</f>
        <v>266718</v>
      </c>
      <c r="AV31" s="140">
        <f>ABS(取引基本表!BJ28)</f>
        <v>755</v>
      </c>
      <c r="AW31" s="139">
        <f t="shared" si="13"/>
        <v>265963</v>
      </c>
      <c r="AX31" s="141">
        <f t="shared" si="14"/>
        <v>6.7501841772106628E-4</v>
      </c>
      <c r="AY31" s="138">
        <f t="shared" si="15"/>
        <v>0.99932498158227889</v>
      </c>
    </row>
    <row r="32" spans="1:51">
      <c r="A32" s="274">
        <v>25</v>
      </c>
      <c r="B32" s="37" t="s">
        <v>1</v>
      </c>
      <c r="C32" s="141">
        <f t="shared" si="0"/>
        <v>0.9998360837770528</v>
      </c>
      <c r="D32" s="141">
        <f t="shared" si="1"/>
        <v>2.1120085933633119E-2</v>
      </c>
      <c r="E32" s="141">
        <f t="shared" si="1"/>
        <v>2.1120085933633119E-2</v>
      </c>
      <c r="F32" s="141">
        <f t="shared" si="2"/>
        <v>0.44272670787830282</v>
      </c>
      <c r="G32" s="141">
        <f t="shared" si="2"/>
        <v>0.11380414292785156</v>
      </c>
      <c r="H32" s="138">
        <f t="shared" si="5"/>
        <v>0.11905388754910118</v>
      </c>
      <c r="I32" s="138">
        <f t="shared" si="3"/>
        <v>7.2296973654795713E-3</v>
      </c>
      <c r="L32" s="274">
        <v>25</v>
      </c>
      <c r="M32" s="37" t="s">
        <v>1</v>
      </c>
      <c r="N32" s="128">
        <f>取引基本表!AX29</f>
        <v>189121</v>
      </c>
      <c r="O32" s="129">
        <f>ABS(取引基本表!BJ29)</f>
        <v>31</v>
      </c>
      <c r="P32" s="130">
        <f t="shared" si="6"/>
        <v>1.6391622294721368E-4</v>
      </c>
      <c r="Q32" s="131">
        <f t="shared" si="7"/>
        <v>0.9998360837770528</v>
      </c>
      <c r="S32" s="274">
        <v>25</v>
      </c>
      <c r="T32" s="37" t="s">
        <v>1</v>
      </c>
      <c r="U32" s="132">
        <f>雇用表!C32</f>
        <v>4011</v>
      </c>
      <c r="V32" s="133">
        <f>雇用表!F32</f>
        <v>4011</v>
      </c>
      <c r="W32" s="132">
        <f>取引基本表!BL29</f>
        <v>189914</v>
      </c>
      <c r="X32" s="134">
        <f t="shared" si="8"/>
        <v>2.1120085933633119E-2</v>
      </c>
      <c r="Y32" s="134">
        <f t="shared" si="9"/>
        <v>2.1120085933633119E-2</v>
      </c>
      <c r="AA32" s="274">
        <v>25</v>
      </c>
      <c r="AB32" s="37" t="s">
        <v>1</v>
      </c>
      <c r="AC32" s="142">
        <v>21613</v>
      </c>
      <c r="AD32" s="129">
        <v>22610</v>
      </c>
      <c r="AE32" s="129">
        <v>39461</v>
      </c>
      <c r="AF32" s="129">
        <v>7214</v>
      </c>
      <c r="AG32" s="129">
        <v>-6818</v>
      </c>
      <c r="AH32" s="128">
        <f>取引基本表!BL29</f>
        <v>189914</v>
      </c>
      <c r="AI32" s="138">
        <f t="shared" si="10"/>
        <v>0.44272670787830282</v>
      </c>
      <c r="AJ32" s="141">
        <f t="shared" si="11"/>
        <v>0.11380414292785156</v>
      </c>
      <c r="AK32" s="141">
        <f t="shared" si="12"/>
        <v>0.11905388754910118</v>
      </c>
      <c r="AM32" s="274">
        <v>25</v>
      </c>
      <c r="AN32" s="37" t="s">
        <v>1</v>
      </c>
      <c r="AO32" s="128">
        <f>取引基本表!AR29</f>
        <v>82079</v>
      </c>
      <c r="AP32" s="138">
        <f t="shared" si="4"/>
        <v>7.2296973654795713E-3</v>
      </c>
      <c r="AR32" s="274">
        <v>25</v>
      </c>
      <c r="AS32" s="37" t="s">
        <v>1</v>
      </c>
      <c r="AT32" s="139">
        <f>取引基本表!AX29</f>
        <v>189121</v>
      </c>
      <c r="AU32" s="140">
        <f>取引基本表!BB29</f>
        <v>824</v>
      </c>
      <c r="AV32" s="140">
        <f>ABS(取引基本表!BJ29)</f>
        <v>31</v>
      </c>
      <c r="AW32" s="139">
        <f t="shared" si="13"/>
        <v>793</v>
      </c>
      <c r="AX32" s="141">
        <f t="shared" si="14"/>
        <v>1.6391622294721368E-4</v>
      </c>
      <c r="AY32" s="138">
        <f t="shared" si="15"/>
        <v>0.9998360837770528</v>
      </c>
    </row>
    <row r="33" spans="1:51">
      <c r="A33" s="274">
        <v>26</v>
      </c>
      <c r="B33" s="37" t="s">
        <v>2</v>
      </c>
      <c r="C33" s="141">
        <f t="shared" si="0"/>
        <v>0.99108509199615646</v>
      </c>
      <c r="D33" s="141">
        <f t="shared" si="1"/>
        <v>8.7702783269007503E-2</v>
      </c>
      <c r="E33" s="141">
        <f t="shared" si="1"/>
        <v>8.4336323251883824E-2</v>
      </c>
      <c r="F33" s="141">
        <f t="shared" si="2"/>
        <v>0.63278689994307047</v>
      </c>
      <c r="G33" s="141">
        <f t="shared" si="2"/>
        <v>0.4529749017181946</v>
      </c>
      <c r="H33" s="138">
        <f t="shared" si="5"/>
        <v>5.7274646656177298E-2</v>
      </c>
      <c r="I33" s="138">
        <f t="shared" si="3"/>
        <v>7.7168799106917146E-4</v>
      </c>
      <c r="L33" s="274">
        <v>26</v>
      </c>
      <c r="M33" s="37" t="s">
        <v>2</v>
      </c>
      <c r="N33" s="128">
        <f>取引基本表!AX30</f>
        <v>224792</v>
      </c>
      <c r="O33" s="129">
        <f>ABS(取引基本表!BJ30)</f>
        <v>2004</v>
      </c>
      <c r="P33" s="130">
        <f t="shared" si="6"/>
        <v>8.9149080038435531E-3</v>
      </c>
      <c r="Q33" s="131">
        <f t="shared" si="7"/>
        <v>0.99108509199615646</v>
      </c>
      <c r="S33" s="274">
        <v>26</v>
      </c>
      <c r="T33" s="37" t="s">
        <v>2</v>
      </c>
      <c r="U33" s="132">
        <f>雇用表!C33</f>
        <v>19565</v>
      </c>
      <c r="V33" s="133">
        <f>雇用表!F33</f>
        <v>18814</v>
      </c>
      <c r="W33" s="132">
        <f>取引基本表!BL30</f>
        <v>223083</v>
      </c>
      <c r="X33" s="134">
        <f t="shared" si="8"/>
        <v>8.7702783269007503E-2</v>
      </c>
      <c r="Y33" s="134">
        <f t="shared" si="9"/>
        <v>8.4336323251883824E-2</v>
      </c>
      <c r="AA33" s="274">
        <v>26</v>
      </c>
      <c r="AB33" s="37" t="s">
        <v>2</v>
      </c>
      <c r="AC33" s="142">
        <v>101051</v>
      </c>
      <c r="AD33" s="129">
        <v>12777</v>
      </c>
      <c r="AE33" s="129">
        <v>17517</v>
      </c>
      <c r="AF33" s="129">
        <v>9820</v>
      </c>
      <c r="AG33" s="129">
        <v>-1</v>
      </c>
      <c r="AH33" s="128">
        <f>取引基本表!BL30</f>
        <v>223083</v>
      </c>
      <c r="AI33" s="138">
        <f t="shared" si="10"/>
        <v>0.63278689994307047</v>
      </c>
      <c r="AJ33" s="141">
        <f t="shared" si="11"/>
        <v>0.4529749017181946</v>
      </c>
      <c r="AK33" s="141">
        <f t="shared" si="12"/>
        <v>5.7274646656177298E-2</v>
      </c>
      <c r="AM33" s="274">
        <v>26</v>
      </c>
      <c r="AN33" s="37" t="s">
        <v>2</v>
      </c>
      <c r="AO33" s="128">
        <f>取引基本表!AR30</f>
        <v>8761</v>
      </c>
      <c r="AP33" s="138">
        <f t="shared" si="4"/>
        <v>7.7168799106917146E-4</v>
      </c>
      <c r="AR33" s="274">
        <v>26</v>
      </c>
      <c r="AS33" s="37" t="s">
        <v>2</v>
      </c>
      <c r="AT33" s="139">
        <f>取引基本表!AX30</f>
        <v>224792</v>
      </c>
      <c r="AU33" s="140">
        <f>取引基本表!BB30</f>
        <v>295</v>
      </c>
      <c r="AV33" s="140">
        <f>ABS(取引基本表!BJ30)</f>
        <v>2004</v>
      </c>
      <c r="AW33" s="139">
        <f t="shared" si="13"/>
        <v>-1709</v>
      </c>
      <c r="AX33" s="141">
        <f t="shared" si="14"/>
        <v>8.9149080038435531E-3</v>
      </c>
      <c r="AY33" s="138">
        <f t="shared" si="15"/>
        <v>0.99108509199615646</v>
      </c>
    </row>
    <row r="34" spans="1:51">
      <c r="A34" s="274">
        <v>27</v>
      </c>
      <c r="B34" s="37" t="s">
        <v>65</v>
      </c>
      <c r="C34" s="141">
        <f t="shared" si="0"/>
        <v>0.24606089914510665</v>
      </c>
      <c r="D34" s="141">
        <f t="shared" si="1"/>
        <v>0.15389009392691583</v>
      </c>
      <c r="E34" s="141">
        <f t="shared" si="1"/>
        <v>0.1433320704064108</v>
      </c>
      <c r="F34" s="141">
        <f t="shared" si="2"/>
        <v>0.68044247766447119</v>
      </c>
      <c r="G34" s="141">
        <f t="shared" si="2"/>
        <v>0.43749758717185111</v>
      </c>
      <c r="H34" s="138">
        <f t="shared" si="5"/>
        <v>8.8944105405315846E-2</v>
      </c>
      <c r="I34" s="138">
        <f t="shared" si="3"/>
        <v>0.137069350800852</v>
      </c>
      <c r="L34" s="274">
        <v>27</v>
      </c>
      <c r="M34" s="37" t="s">
        <v>65</v>
      </c>
      <c r="N34" s="128">
        <f>取引基本表!AX31</f>
        <v>3019090</v>
      </c>
      <c r="O34" s="129">
        <f>ABS(取引基本表!BJ31)</f>
        <v>2276210</v>
      </c>
      <c r="P34" s="130">
        <f t="shared" si="6"/>
        <v>0.75393910085489335</v>
      </c>
      <c r="Q34" s="131">
        <f t="shared" si="7"/>
        <v>0.24606089914510665</v>
      </c>
      <c r="S34" s="274">
        <v>27</v>
      </c>
      <c r="T34" s="37" t="s">
        <v>65</v>
      </c>
      <c r="U34" s="132">
        <f>雇用表!C34</f>
        <v>450446</v>
      </c>
      <c r="V34" s="133">
        <f>雇用表!F34</f>
        <v>419542</v>
      </c>
      <c r="W34" s="132">
        <f>取引基本表!BL31</f>
        <v>2927063</v>
      </c>
      <c r="X34" s="134">
        <f t="shared" si="8"/>
        <v>0.15389009392691583</v>
      </c>
      <c r="Y34" s="134">
        <f t="shared" si="9"/>
        <v>0.1433320704064108</v>
      </c>
      <c r="AA34" s="274">
        <v>27</v>
      </c>
      <c r="AB34" s="37" t="s">
        <v>65</v>
      </c>
      <c r="AC34" s="142">
        <v>1280583</v>
      </c>
      <c r="AD34" s="129">
        <v>260345</v>
      </c>
      <c r="AE34" s="129">
        <v>283737</v>
      </c>
      <c r="AF34" s="129">
        <v>169131</v>
      </c>
      <c r="AG34" s="129">
        <v>-2098</v>
      </c>
      <c r="AH34" s="128">
        <f>取引基本表!BL31</f>
        <v>2927063</v>
      </c>
      <c r="AI34" s="138">
        <f t="shared" si="10"/>
        <v>0.68044247766447119</v>
      </c>
      <c r="AJ34" s="141">
        <f t="shared" si="11"/>
        <v>0.43749758717185111</v>
      </c>
      <c r="AK34" s="141">
        <f t="shared" si="12"/>
        <v>8.8944105405315846E-2</v>
      </c>
      <c r="AM34" s="274">
        <v>27</v>
      </c>
      <c r="AN34" s="37" t="s">
        <v>65</v>
      </c>
      <c r="AO34" s="128">
        <f>取引基本表!AR31</f>
        <v>1556153</v>
      </c>
      <c r="AP34" s="138">
        <f t="shared" si="4"/>
        <v>0.137069350800852</v>
      </c>
      <c r="AR34" s="274">
        <v>27</v>
      </c>
      <c r="AS34" s="37" t="s">
        <v>65</v>
      </c>
      <c r="AT34" s="139">
        <f>取引基本表!AX31</f>
        <v>3019090</v>
      </c>
      <c r="AU34" s="140">
        <f>取引基本表!BB31</f>
        <v>2184183</v>
      </c>
      <c r="AV34" s="140">
        <f>ABS(取引基本表!BJ31)</f>
        <v>2276210</v>
      </c>
      <c r="AW34" s="139">
        <f t="shared" si="13"/>
        <v>-92027</v>
      </c>
      <c r="AX34" s="141">
        <f t="shared" si="14"/>
        <v>0.75393910085489335</v>
      </c>
      <c r="AY34" s="138">
        <f t="shared" si="15"/>
        <v>0.24606089914510665</v>
      </c>
    </row>
    <row r="35" spans="1:51">
      <c r="A35" s="274">
        <v>28</v>
      </c>
      <c r="B35" s="37" t="s">
        <v>66</v>
      </c>
      <c r="C35" s="141">
        <f t="shared" si="0"/>
        <v>0.75377646979277246</v>
      </c>
      <c r="D35" s="141">
        <f t="shared" si="1"/>
        <v>4.0363234612300396E-2</v>
      </c>
      <c r="E35" s="141">
        <f t="shared" si="1"/>
        <v>3.9154079363329694E-2</v>
      </c>
      <c r="F35" s="141">
        <f t="shared" si="2"/>
        <v>0.60548890850388704</v>
      </c>
      <c r="G35" s="141">
        <f t="shared" si="2"/>
        <v>0.30282397072447498</v>
      </c>
      <c r="H35" s="138">
        <f t="shared" si="5"/>
        <v>0.22207562395187613</v>
      </c>
      <c r="I35" s="138">
        <f t="shared" si="3"/>
        <v>5.7629969222324183E-2</v>
      </c>
      <c r="L35" s="274">
        <v>28</v>
      </c>
      <c r="M35" s="37" t="s">
        <v>66</v>
      </c>
      <c r="N35" s="128">
        <f>取引基本表!AX32</f>
        <v>1434607</v>
      </c>
      <c r="O35" s="129">
        <f>ABS(取引基本表!BJ32)</f>
        <v>353234</v>
      </c>
      <c r="P35" s="130">
        <f t="shared" si="6"/>
        <v>0.24622353020722748</v>
      </c>
      <c r="Q35" s="131">
        <f t="shared" si="7"/>
        <v>0.75377646979277246</v>
      </c>
      <c r="S35" s="274">
        <v>28</v>
      </c>
      <c r="T35" s="37" t="s">
        <v>66</v>
      </c>
      <c r="U35" s="132">
        <f>雇用表!C35</f>
        <v>47969</v>
      </c>
      <c r="V35" s="133">
        <f>雇用表!F35</f>
        <v>46532</v>
      </c>
      <c r="W35" s="132">
        <f>取引基本表!BL32</f>
        <v>1188433</v>
      </c>
      <c r="X35" s="134">
        <f t="shared" si="8"/>
        <v>4.0363234612300396E-2</v>
      </c>
      <c r="Y35" s="134">
        <f t="shared" si="9"/>
        <v>3.9154079363329694E-2</v>
      </c>
      <c r="AA35" s="274">
        <v>28</v>
      </c>
      <c r="AB35" s="37" t="s">
        <v>66</v>
      </c>
      <c r="AC35" s="142">
        <v>359886</v>
      </c>
      <c r="AD35" s="129">
        <v>263922</v>
      </c>
      <c r="AE35" s="129">
        <v>89472</v>
      </c>
      <c r="AF35" s="129">
        <v>20390</v>
      </c>
      <c r="AG35" s="129">
        <v>-14087</v>
      </c>
      <c r="AH35" s="128">
        <f>取引基本表!BL32</f>
        <v>1188433</v>
      </c>
      <c r="AI35" s="138">
        <f t="shared" si="10"/>
        <v>0.60548890850388704</v>
      </c>
      <c r="AJ35" s="141">
        <f t="shared" si="11"/>
        <v>0.30282397072447498</v>
      </c>
      <c r="AK35" s="141">
        <f t="shared" si="12"/>
        <v>0.22207562395187613</v>
      </c>
      <c r="AM35" s="274">
        <v>28</v>
      </c>
      <c r="AN35" s="37" t="s">
        <v>66</v>
      </c>
      <c r="AO35" s="128">
        <f>取引基本表!AR32</f>
        <v>654275</v>
      </c>
      <c r="AP35" s="138">
        <f t="shared" si="4"/>
        <v>5.7629969222324183E-2</v>
      </c>
      <c r="AR35" s="274">
        <v>28</v>
      </c>
      <c r="AS35" s="37" t="s">
        <v>66</v>
      </c>
      <c r="AT35" s="139">
        <f>取引基本表!AX32</f>
        <v>1434607</v>
      </c>
      <c r="AU35" s="140">
        <f>取引基本表!BB32</f>
        <v>107060</v>
      </c>
      <c r="AV35" s="140">
        <f>ABS(取引基本表!BJ32)</f>
        <v>353234</v>
      </c>
      <c r="AW35" s="139">
        <f t="shared" si="13"/>
        <v>-246174</v>
      </c>
      <c r="AX35" s="141">
        <f t="shared" si="14"/>
        <v>0.24622353020722748</v>
      </c>
      <c r="AY35" s="138">
        <f t="shared" si="15"/>
        <v>0.75377646979277246</v>
      </c>
    </row>
    <row r="36" spans="1:51">
      <c r="A36" s="274">
        <v>29</v>
      </c>
      <c r="B36" s="37" t="s">
        <v>93</v>
      </c>
      <c r="C36" s="141">
        <f t="shared" si="0"/>
        <v>0.99118010215945485</v>
      </c>
      <c r="D36" s="141">
        <f t="shared" si="1"/>
        <v>1.5774342104513773E-2</v>
      </c>
      <c r="E36" s="141">
        <f t="shared" si="1"/>
        <v>1.3229670821596217E-2</v>
      </c>
      <c r="F36" s="141">
        <f t="shared" si="2"/>
        <v>0.81306518983088305</v>
      </c>
      <c r="G36" s="141">
        <f t="shared" si="2"/>
        <v>5.8650173764370726E-2</v>
      </c>
      <c r="H36" s="138">
        <f t="shared" si="5"/>
        <v>0.34745982802396136</v>
      </c>
      <c r="I36" s="138">
        <f t="shared" si="3"/>
        <v>0.2375179181177472</v>
      </c>
      <c r="L36" s="274">
        <v>29</v>
      </c>
      <c r="M36" s="37" t="s">
        <v>93</v>
      </c>
      <c r="N36" s="128">
        <f>取引基本表!AX33</f>
        <v>3496299</v>
      </c>
      <c r="O36" s="129">
        <f>ABS(取引基本表!BJ33)</f>
        <v>30837</v>
      </c>
      <c r="P36" s="130">
        <f t="shared" si="6"/>
        <v>8.8198978405451024E-3</v>
      </c>
      <c r="Q36" s="131">
        <f t="shared" si="7"/>
        <v>0.99118010215945485</v>
      </c>
      <c r="S36" s="274">
        <v>29</v>
      </c>
      <c r="T36" s="37" t="s">
        <v>93</v>
      </c>
      <c r="U36" s="132">
        <f>雇用表!C36</f>
        <v>55394</v>
      </c>
      <c r="V36" s="133">
        <f>雇用表!F36</f>
        <v>46458</v>
      </c>
      <c r="W36" s="132">
        <f>取引基本表!BL33</f>
        <v>3511652</v>
      </c>
      <c r="X36" s="134">
        <f t="shared" si="8"/>
        <v>1.5774342104513773E-2</v>
      </c>
      <c r="Y36" s="134">
        <f t="shared" si="9"/>
        <v>1.3229670821596217E-2</v>
      </c>
      <c r="AA36" s="274">
        <v>29</v>
      </c>
      <c r="AB36" s="37" t="s">
        <v>93</v>
      </c>
      <c r="AC36" s="142">
        <v>205959</v>
      </c>
      <c r="AD36" s="129">
        <v>1220158</v>
      </c>
      <c r="AE36" s="129">
        <v>1178643</v>
      </c>
      <c r="AF36" s="129">
        <v>251198</v>
      </c>
      <c r="AG36" s="129">
        <v>-756</v>
      </c>
      <c r="AH36" s="128">
        <f>取引基本表!BL33</f>
        <v>3511652</v>
      </c>
      <c r="AI36" s="138">
        <f>SUM(AC36:AG36)/AH36</f>
        <v>0.81306518983088305</v>
      </c>
      <c r="AJ36" s="141">
        <f>AC36/AH36</f>
        <v>5.8650173764370726E-2</v>
      </c>
      <c r="AK36" s="141">
        <f t="shared" si="12"/>
        <v>0.34745982802396136</v>
      </c>
      <c r="AM36" s="274">
        <v>29</v>
      </c>
      <c r="AN36" s="37" t="s">
        <v>93</v>
      </c>
      <c r="AO36" s="128">
        <f>取引基本表!AR33</f>
        <v>2696549</v>
      </c>
      <c r="AP36" s="138">
        <f t="shared" si="4"/>
        <v>0.2375179181177472</v>
      </c>
      <c r="AR36" s="274">
        <v>29</v>
      </c>
      <c r="AS36" s="37" t="s">
        <v>93</v>
      </c>
      <c r="AT36" s="139">
        <f>取引基本表!AX33</f>
        <v>3496299</v>
      </c>
      <c r="AU36" s="140">
        <f>取引基本表!BB33</f>
        <v>46190</v>
      </c>
      <c r="AV36" s="140">
        <f>ABS(取引基本表!BJ33)</f>
        <v>30837</v>
      </c>
      <c r="AW36" s="139">
        <f t="shared" si="13"/>
        <v>15353</v>
      </c>
      <c r="AX36" s="141">
        <f t="shared" si="14"/>
        <v>8.8198978405451024E-3</v>
      </c>
      <c r="AY36" s="138">
        <f t="shared" si="15"/>
        <v>0.99118010215945485</v>
      </c>
    </row>
    <row r="37" spans="1:51">
      <c r="A37" s="274">
        <v>30</v>
      </c>
      <c r="B37" s="37" t="s">
        <v>94</v>
      </c>
      <c r="C37" s="141">
        <f t="shared" si="0"/>
        <v>0.58105140483022077</v>
      </c>
      <c r="D37" s="141">
        <f t="shared" si="1"/>
        <v>7.9200513574427991E-2</v>
      </c>
      <c r="E37" s="141">
        <f t="shared" si="1"/>
        <v>7.3600662533244779E-2</v>
      </c>
      <c r="F37" s="141">
        <f t="shared" si="2"/>
        <v>0.63403708963374472</v>
      </c>
      <c r="G37" s="141">
        <f t="shared" si="2"/>
        <v>0.40235165952905672</v>
      </c>
      <c r="H37" s="138">
        <f t="shared" si="5"/>
        <v>2.2376059872551281E-2</v>
      </c>
      <c r="I37" s="138">
        <f t="shared" si="3"/>
        <v>4.2719417558337268E-2</v>
      </c>
      <c r="L37" s="274">
        <v>30</v>
      </c>
      <c r="M37" s="37" t="s">
        <v>94</v>
      </c>
      <c r="N37" s="128">
        <f>取引基本表!AX34</f>
        <v>1491319</v>
      </c>
      <c r="O37" s="129">
        <f>ABS(取引基本表!BJ34)</f>
        <v>624786</v>
      </c>
      <c r="P37" s="130">
        <f t="shared" si="6"/>
        <v>0.41894859516977923</v>
      </c>
      <c r="Q37" s="131">
        <f t="shared" si="7"/>
        <v>0.58105140483022077</v>
      </c>
      <c r="S37" s="274">
        <v>30</v>
      </c>
      <c r="T37" s="37" t="s">
        <v>94</v>
      </c>
      <c r="U37" s="132">
        <f>雇用表!C37</f>
        <v>142494</v>
      </c>
      <c r="V37" s="133">
        <f>雇用表!F37</f>
        <v>132419</v>
      </c>
      <c r="W37" s="132">
        <f>取引基本表!BL34</f>
        <v>1799155</v>
      </c>
      <c r="X37" s="134">
        <f t="shared" si="8"/>
        <v>7.9200513574427991E-2</v>
      </c>
      <c r="Y37" s="134">
        <f t="shared" si="9"/>
        <v>7.3600662533244779E-2</v>
      </c>
      <c r="AA37" s="274">
        <v>30</v>
      </c>
      <c r="AB37" s="37" t="s">
        <v>94</v>
      </c>
      <c r="AC37" s="142">
        <v>723893</v>
      </c>
      <c r="AD37" s="129">
        <v>40258</v>
      </c>
      <c r="AE37" s="129">
        <v>299088</v>
      </c>
      <c r="AF37" s="129">
        <v>84822</v>
      </c>
      <c r="AG37" s="129">
        <v>-7330</v>
      </c>
      <c r="AH37" s="128">
        <f>取引基本表!BL34</f>
        <v>1799155</v>
      </c>
      <c r="AI37" s="138">
        <f t="shared" si="10"/>
        <v>0.63403708963374472</v>
      </c>
      <c r="AJ37" s="141">
        <f t="shared" si="11"/>
        <v>0.40235165952905672</v>
      </c>
      <c r="AK37" s="141">
        <f t="shared" si="12"/>
        <v>2.2376059872551281E-2</v>
      </c>
      <c r="AM37" s="274">
        <v>30</v>
      </c>
      <c r="AN37" s="37" t="s">
        <v>94</v>
      </c>
      <c r="AO37" s="128">
        <f>取引基本表!AR34</f>
        <v>484995</v>
      </c>
      <c r="AP37" s="138">
        <f t="shared" si="4"/>
        <v>4.2719417558337268E-2</v>
      </c>
      <c r="AR37" s="274">
        <v>30</v>
      </c>
      <c r="AS37" s="37" t="s">
        <v>94</v>
      </c>
      <c r="AT37" s="139">
        <f>取引基本表!AX34</f>
        <v>1491319</v>
      </c>
      <c r="AU37" s="140">
        <f>取引基本表!BB34</f>
        <v>932622</v>
      </c>
      <c r="AV37" s="140">
        <f>ABS(取引基本表!BJ34)</f>
        <v>624786</v>
      </c>
      <c r="AW37" s="139">
        <f t="shared" si="13"/>
        <v>307836</v>
      </c>
      <c r="AX37" s="141">
        <f t="shared" si="14"/>
        <v>0.41894859516977923</v>
      </c>
      <c r="AY37" s="138">
        <f t="shared" si="15"/>
        <v>0.58105140483022077</v>
      </c>
    </row>
    <row r="38" spans="1:51">
      <c r="A38" s="274">
        <v>31</v>
      </c>
      <c r="B38" s="37" t="s">
        <v>95</v>
      </c>
      <c r="C38" s="141">
        <f t="shared" si="0"/>
        <v>0.47456671407271833</v>
      </c>
      <c r="D38" s="141">
        <f t="shared" si="1"/>
        <v>3.5590827435143364E-2</v>
      </c>
      <c r="E38" s="141">
        <f t="shared" si="1"/>
        <v>3.1059891839156476E-2</v>
      </c>
      <c r="F38" s="141">
        <f t="shared" si="2"/>
        <v>0.4997199825516766</v>
      </c>
      <c r="G38" s="141">
        <f t="shared" si="2"/>
        <v>0.18003386475673192</v>
      </c>
      <c r="H38" s="138">
        <f t="shared" si="5"/>
        <v>0.13642994169820968</v>
      </c>
      <c r="I38" s="138">
        <f t="shared" si="3"/>
        <v>5.150358926080905E-2</v>
      </c>
      <c r="L38" s="274">
        <v>31</v>
      </c>
      <c r="M38" s="37" t="s">
        <v>95</v>
      </c>
      <c r="N38" s="128">
        <f>取引基本表!AX35</f>
        <v>1918883</v>
      </c>
      <c r="O38" s="129">
        <f>ABS(取引基本表!BJ35)</f>
        <v>1008245</v>
      </c>
      <c r="P38" s="130">
        <f t="shared" si="6"/>
        <v>0.52543328592728167</v>
      </c>
      <c r="Q38" s="131">
        <f t="shared" si="7"/>
        <v>0.47456671407271833</v>
      </c>
      <c r="S38" s="274">
        <v>31</v>
      </c>
      <c r="T38" s="37" t="s">
        <v>95</v>
      </c>
      <c r="U38" s="132">
        <f>雇用表!C38</f>
        <v>37940</v>
      </c>
      <c r="V38" s="133">
        <f>雇用表!F38</f>
        <v>33110</v>
      </c>
      <c r="W38" s="132">
        <f>取引基本表!BL35</f>
        <v>1066005</v>
      </c>
      <c r="X38" s="134">
        <f t="shared" si="8"/>
        <v>3.5590827435143364E-2</v>
      </c>
      <c r="Y38" s="134">
        <f t="shared" si="9"/>
        <v>3.1059891839156476E-2</v>
      </c>
      <c r="AA38" s="274">
        <v>31</v>
      </c>
      <c r="AB38" s="37" t="s">
        <v>95</v>
      </c>
      <c r="AC38" s="142">
        <v>191917</v>
      </c>
      <c r="AD38" s="129">
        <v>145435</v>
      </c>
      <c r="AE38" s="129">
        <v>163180</v>
      </c>
      <c r="AF38" s="129">
        <v>32177</v>
      </c>
      <c r="AG38" s="129">
        <v>-5</v>
      </c>
      <c r="AH38" s="128">
        <f>取引基本表!BL35</f>
        <v>1066005</v>
      </c>
      <c r="AI38" s="138">
        <f t="shared" si="10"/>
        <v>0.4997199825516766</v>
      </c>
      <c r="AJ38" s="141">
        <f t="shared" si="11"/>
        <v>0.18003386475673192</v>
      </c>
      <c r="AK38" s="141">
        <f t="shared" si="12"/>
        <v>0.13642994169820968</v>
      </c>
      <c r="AM38" s="274">
        <v>31</v>
      </c>
      <c r="AN38" s="37" t="s">
        <v>95</v>
      </c>
      <c r="AO38" s="128">
        <f>取引基本表!AR35</f>
        <v>584722</v>
      </c>
      <c r="AP38" s="138">
        <f t="shared" si="4"/>
        <v>5.150358926080905E-2</v>
      </c>
      <c r="AR38" s="274">
        <v>31</v>
      </c>
      <c r="AS38" s="37" t="s">
        <v>95</v>
      </c>
      <c r="AT38" s="139">
        <f>取引基本表!AX35</f>
        <v>1918883</v>
      </c>
      <c r="AU38" s="140">
        <f>取引基本表!BB35</f>
        <v>155367</v>
      </c>
      <c r="AV38" s="140">
        <f>ABS(取引基本表!BJ35)</f>
        <v>1008245</v>
      </c>
      <c r="AW38" s="139">
        <f t="shared" si="13"/>
        <v>-852878</v>
      </c>
      <c r="AX38" s="141">
        <f t="shared" si="14"/>
        <v>0.52543328592728167</v>
      </c>
      <c r="AY38" s="138">
        <f t="shared" si="15"/>
        <v>0.47456671407271833</v>
      </c>
    </row>
    <row r="39" spans="1:51">
      <c r="A39" s="274">
        <v>32</v>
      </c>
      <c r="B39" s="37" t="s">
        <v>67</v>
      </c>
      <c r="C39" s="141">
        <f t="shared" si="0"/>
        <v>1</v>
      </c>
      <c r="D39" s="141">
        <f t="shared" si="1"/>
        <v>4.8027598057070089E-2</v>
      </c>
      <c r="E39" s="141">
        <f t="shared" si="1"/>
        <v>4.8027598057070089E-2</v>
      </c>
      <c r="F39" s="141">
        <f t="shared" si="2"/>
        <v>0.70859596344355691</v>
      </c>
      <c r="G39" s="141">
        <f t="shared" si="2"/>
        <v>0.33345520667958617</v>
      </c>
      <c r="H39" s="138">
        <f t="shared" si="5"/>
        <v>0</v>
      </c>
      <c r="I39" s="138">
        <f t="shared" si="3"/>
        <v>5.0851604954235139E-3</v>
      </c>
      <c r="L39" s="274">
        <v>32</v>
      </c>
      <c r="M39" s="37" t="s">
        <v>67</v>
      </c>
      <c r="N39" s="128">
        <f>取引基本表!AX36</f>
        <v>1438652</v>
      </c>
      <c r="O39" s="129">
        <f>ABS(取引基本表!BJ36)</f>
        <v>0</v>
      </c>
      <c r="P39" s="130">
        <f t="shared" si="6"/>
        <v>0</v>
      </c>
      <c r="Q39" s="131">
        <f t="shared" si="7"/>
        <v>1</v>
      </c>
      <c r="S39" s="274">
        <v>32</v>
      </c>
      <c r="T39" s="37" t="s">
        <v>67</v>
      </c>
      <c r="U39" s="132">
        <f>雇用表!C39</f>
        <v>69095</v>
      </c>
      <c r="V39" s="133">
        <f>雇用表!F39</f>
        <v>69095</v>
      </c>
      <c r="W39" s="132">
        <f>取引基本表!BL36</f>
        <v>1438652</v>
      </c>
      <c r="X39" s="134">
        <f t="shared" si="8"/>
        <v>4.8027598057070089E-2</v>
      </c>
      <c r="Y39" s="134">
        <f t="shared" si="9"/>
        <v>4.8027598057070089E-2</v>
      </c>
      <c r="AA39" s="274">
        <v>32</v>
      </c>
      <c r="AB39" s="37" t="s">
        <v>67</v>
      </c>
      <c r="AC39" s="142">
        <v>479726</v>
      </c>
      <c r="AD39" s="129">
        <v>0</v>
      </c>
      <c r="AE39" s="129">
        <v>537239</v>
      </c>
      <c r="AF39" s="129">
        <v>2458</v>
      </c>
      <c r="AG39" s="129">
        <v>0</v>
      </c>
      <c r="AH39" s="128">
        <f>取引基本表!BL36</f>
        <v>1438652</v>
      </c>
      <c r="AI39" s="138">
        <f t="shared" si="10"/>
        <v>0.70859596344355691</v>
      </c>
      <c r="AJ39" s="141">
        <f t="shared" si="11"/>
        <v>0.33345520667958617</v>
      </c>
      <c r="AK39" s="141">
        <f t="shared" si="12"/>
        <v>0</v>
      </c>
      <c r="AM39" s="274">
        <v>32</v>
      </c>
      <c r="AN39" s="37" t="s">
        <v>67</v>
      </c>
      <c r="AO39" s="128">
        <f>取引基本表!AR36</f>
        <v>57732</v>
      </c>
      <c r="AP39" s="138">
        <f t="shared" si="4"/>
        <v>5.0851604954235139E-3</v>
      </c>
      <c r="AR39" s="274">
        <v>32</v>
      </c>
      <c r="AS39" s="37" t="s">
        <v>67</v>
      </c>
      <c r="AT39" s="139">
        <f>取引基本表!AX36</f>
        <v>1438652</v>
      </c>
      <c r="AU39" s="140">
        <f>取引基本表!BB36</f>
        <v>0</v>
      </c>
      <c r="AV39" s="140">
        <f>ABS(取引基本表!BJ36)</f>
        <v>0</v>
      </c>
      <c r="AW39" s="139">
        <f t="shared" si="13"/>
        <v>0</v>
      </c>
      <c r="AX39" s="141">
        <f t="shared" si="14"/>
        <v>0</v>
      </c>
      <c r="AY39" s="138">
        <f t="shared" si="15"/>
        <v>1</v>
      </c>
    </row>
    <row r="40" spans="1:51">
      <c r="A40" s="274">
        <v>33</v>
      </c>
      <c r="B40" s="37" t="s">
        <v>96</v>
      </c>
      <c r="C40" s="141">
        <f t="shared" si="0"/>
        <v>0.78927678494152065</v>
      </c>
      <c r="D40" s="141">
        <f t="shared" si="1"/>
        <v>9.0697433955161888E-2</v>
      </c>
      <c r="E40" s="141">
        <f t="shared" si="1"/>
        <v>9.0562666353757981E-2</v>
      </c>
      <c r="F40" s="141">
        <f t="shared" si="2"/>
        <v>0.70623799726049996</v>
      </c>
      <c r="G40" s="141">
        <f t="shared" si="2"/>
        <v>0.52314226927728547</v>
      </c>
      <c r="H40" s="138">
        <f t="shared" si="5"/>
        <v>1.5983321347536598E-2</v>
      </c>
      <c r="I40" s="138">
        <f t="shared" si="3"/>
        <v>3.428475595158087E-2</v>
      </c>
      <c r="L40" s="274">
        <v>33</v>
      </c>
      <c r="M40" s="37" t="s">
        <v>96</v>
      </c>
      <c r="N40" s="128">
        <f>取引基本表!AX37</f>
        <v>2056622</v>
      </c>
      <c r="O40" s="129">
        <f>ABS(取引基本表!BJ37)</f>
        <v>433378</v>
      </c>
      <c r="P40" s="130">
        <f t="shared" si="6"/>
        <v>0.21072321505847938</v>
      </c>
      <c r="Q40" s="131">
        <f t="shared" si="7"/>
        <v>0.78927678494152065</v>
      </c>
      <c r="S40" s="274">
        <v>33</v>
      </c>
      <c r="T40" s="37" t="s">
        <v>96</v>
      </c>
      <c r="U40" s="132">
        <f>雇用表!C40</f>
        <v>156134</v>
      </c>
      <c r="V40" s="133">
        <f>雇用表!F40</f>
        <v>155902</v>
      </c>
      <c r="W40" s="132">
        <f>取引基本表!BL37</f>
        <v>1721482</v>
      </c>
      <c r="X40" s="134">
        <f t="shared" si="8"/>
        <v>9.0697433955161888E-2</v>
      </c>
      <c r="Y40" s="134">
        <f t="shared" si="9"/>
        <v>9.0562666353757981E-2</v>
      </c>
      <c r="AA40" s="274">
        <v>33</v>
      </c>
      <c r="AB40" s="37" t="s">
        <v>96</v>
      </c>
      <c r="AC40" s="142">
        <v>900580</v>
      </c>
      <c r="AD40" s="129">
        <v>27515</v>
      </c>
      <c r="AE40" s="129">
        <v>279584</v>
      </c>
      <c r="AF40" s="129">
        <v>16592</v>
      </c>
      <c r="AG40" s="129">
        <v>-8495</v>
      </c>
      <c r="AH40" s="128">
        <f>取引基本表!BL37</f>
        <v>1721482</v>
      </c>
      <c r="AI40" s="138">
        <f t="shared" si="10"/>
        <v>0.70623799726049996</v>
      </c>
      <c r="AJ40" s="141">
        <f t="shared" si="11"/>
        <v>0.52314226927728547</v>
      </c>
      <c r="AK40" s="141">
        <f t="shared" si="12"/>
        <v>1.5983321347536598E-2</v>
      </c>
      <c r="AM40" s="274">
        <v>33</v>
      </c>
      <c r="AN40" s="37" t="s">
        <v>96</v>
      </c>
      <c r="AO40" s="128">
        <f>取引基本表!AR37</f>
        <v>389236</v>
      </c>
      <c r="AP40" s="138">
        <f t="shared" si="4"/>
        <v>3.428475595158087E-2</v>
      </c>
      <c r="AR40" s="274">
        <v>33</v>
      </c>
      <c r="AS40" s="37" t="s">
        <v>96</v>
      </c>
      <c r="AT40" s="139">
        <f>取引基本表!AX37</f>
        <v>2056622</v>
      </c>
      <c r="AU40" s="140">
        <f>取引基本表!BB37</f>
        <v>98238</v>
      </c>
      <c r="AV40" s="140">
        <f>ABS(取引基本表!BJ37)</f>
        <v>433378</v>
      </c>
      <c r="AW40" s="139">
        <f t="shared" si="13"/>
        <v>-335140</v>
      </c>
      <c r="AX40" s="141">
        <f t="shared" si="14"/>
        <v>0.21072321505847938</v>
      </c>
      <c r="AY40" s="138">
        <f t="shared" si="15"/>
        <v>0.78927678494152065</v>
      </c>
    </row>
    <row r="41" spans="1:51">
      <c r="A41" s="274">
        <v>34</v>
      </c>
      <c r="B41" s="37" t="s">
        <v>97</v>
      </c>
      <c r="C41" s="141">
        <f t="shared" si="0"/>
        <v>0.99594790611943085</v>
      </c>
      <c r="D41" s="141">
        <f t="shared" si="1"/>
        <v>0.12149342216939719</v>
      </c>
      <c r="E41" s="141">
        <f t="shared" si="1"/>
        <v>0.11755967401821014</v>
      </c>
      <c r="F41" s="141">
        <f t="shared" si="2"/>
        <v>0.58132099287543681</v>
      </c>
      <c r="G41" s="141">
        <f t="shared" si="2"/>
        <v>0.50896339569449323</v>
      </c>
      <c r="H41" s="138">
        <f t="shared" si="5"/>
        <v>1.4806407335726255E-2</v>
      </c>
      <c r="I41" s="138">
        <f t="shared" si="3"/>
        <v>5.504775199299148E-2</v>
      </c>
      <c r="L41" s="274">
        <v>34</v>
      </c>
      <c r="M41" s="37" t="s">
        <v>97</v>
      </c>
      <c r="N41" s="128">
        <f>取引基本表!AX38</f>
        <v>3068537</v>
      </c>
      <c r="O41" s="129">
        <f>ABS(取引基本表!BJ38)</f>
        <v>12434</v>
      </c>
      <c r="P41" s="130">
        <f t="shared" si="6"/>
        <v>4.0520938805691442E-3</v>
      </c>
      <c r="Q41" s="131">
        <f t="shared" si="7"/>
        <v>0.99594790611943085</v>
      </c>
      <c r="S41" s="274">
        <v>34</v>
      </c>
      <c r="T41" s="37" t="s">
        <v>97</v>
      </c>
      <c r="U41" s="132">
        <f>雇用表!C41</f>
        <v>374325</v>
      </c>
      <c r="V41" s="133">
        <f>雇用表!F41</f>
        <v>362205</v>
      </c>
      <c r="W41" s="132">
        <f>取引基本表!BL38</f>
        <v>3081031</v>
      </c>
      <c r="X41" s="134">
        <f t="shared" si="8"/>
        <v>0.12149342216939719</v>
      </c>
      <c r="Y41" s="134">
        <f t="shared" si="9"/>
        <v>0.11755967401821014</v>
      </c>
      <c r="AA41" s="274">
        <v>34</v>
      </c>
      <c r="AB41" s="37" t="s">
        <v>97</v>
      </c>
      <c r="AC41" s="142">
        <v>1568132</v>
      </c>
      <c r="AD41" s="129">
        <v>45619</v>
      </c>
      <c r="AE41" s="129">
        <v>183331</v>
      </c>
      <c r="AF41" s="129">
        <v>34069</v>
      </c>
      <c r="AG41" s="129">
        <v>-40083</v>
      </c>
      <c r="AH41" s="128">
        <f>取引基本表!BL38</f>
        <v>3081031</v>
      </c>
      <c r="AI41" s="138">
        <f t="shared" si="10"/>
        <v>0.58132099287543681</v>
      </c>
      <c r="AJ41" s="141">
        <f t="shared" si="11"/>
        <v>0.50896339569449323</v>
      </c>
      <c r="AK41" s="141">
        <f t="shared" si="12"/>
        <v>1.4806407335726255E-2</v>
      </c>
      <c r="AM41" s="274">
        <v>34</v>
      </c>
      <c r="AN41" s="37" t="s">
        <v>97</v>
      </c>
      <c r="AO41" s="128">
        <f>取引基本表!AR38</f>
        <v>624959</v>
      </c>
      <c r="AP41" s="138">
        <f t="shared" si="4"/>
        <v>5.504775199299148E-2</v>
      </c>
      <c r="AR41" s="274">
        <v>34</v>
      </c>
      <c r="AS41" s="37" t="s">
        <v>97</v>
      </c>
      <c r="AT41" s="139">
        <f>取引基本表!AX38</f>
        <v>3068537</v>
      </c>
      <c r="AU41" s="140">
        <f>取引基本表!BB38</f>
        <v>24928</v>
      </c>
      <c r="AV41" s="140">
        <f>ABS(取引基本表!BJ38)</f>
        <v>12434</v>
      </c>
      <c r="AW41" s="139">
        <f t="shared" si="13"/>
        <v>12494</v>
      </c>
      <c r="AX41" s="141">
        <f t="shared" si="14"/>
        <v>4.0520938805691442E-3</v>
      </c>
      <c r="AY41" s="138">
        <f t="shared" si="15"/>
        <v>0.99594790611943085</v>
      </c>
    </row>
    <row r="42" spans="1:51">
      <c r="A42" s="274">
        <v>35</v>
      </c>
      <c r="B42" s="37" t="s">
        <v>3</v>
      </c>
      <c r="C42" s="141">
        <f t="shared" si="0"/>
        <v>0.9655414908579466</v>
      </c>
      <c r="D42" s="141">
        <f t="shared" ref="D42:E47" si="16">X42</f>
        <v>0.12536880137580664</v>
      </c>
      <c r="E42" s="141">
        <f t="shared" si="16"/>
        <v>0.11770088827882173</v>
      </c>
      <c r="F42" s="141">
        <f t="shared" ref="F42:G46" si="17">AI42</f>
        <v>0.58706867988829459</v>
      </c>
      <c r="G42" s="141">
        <f t="shared" si="17"/>
        <v>0.53299358903562055</v>
      </c>
      <c r="H42" s="138">
        <f t="shared" si="5"/>
        <v>-7.8414666855997853E-3</v>
      </c>
      <c r="I42" s="138">
        <f t="shared" si="3"/>
        <v>1.3420289237220641E-2</v>
      </c>
      <c r="L42" s="274">
        <v>35</v>
      </c>
      <c r="M42" s="37" t="s">
        <v>3</v>
      </c>
      <c r="N42" s="128">
        <f>取引基本表!AX39</f>
        <v>196236</v>
      </c>
      <c r="O42" s="129">
        <f>ABS(取引基本表!BJ39)</f>
        <v>6762</v>
      </c>
      <c r="P42" s="130">
        <f t="shared" si="6"/>
        <v>3.4458509142053444E-2</v>
      </c>
      <c r="Q42" s="131">
        <f t="shared" si="7"/>
        <v>0.9655414908579466</v>
      </c>
      <c r="S42" s="274">
        <v>35</v>
      </c>
      <c r="T42" s="37" t="s">
        <v>3</v>
      </c>
      <c r="U42" s="132">
        <f>雇用表!C42</f>
        <v>23838</v>
      </c>
      <c r="V42" s="133">
        <f>雇用表!F42</f>
        <v>22380</v>
      </c>
      <c r="W42" s="132">
        <f>取引基本表!BL39</f>
        <v>190143</v>
      </c>
      <c r="X42" s="134">
        <f t="shared" si="8"/>
        <v>0.12536880137580664</v>
      </c>
      <c r="Y42" s="134">
        <f t="shared" si="9"/>
        <v>0.11770088827882173</v>
      </c>
      <c r="AA42" s="274">
        <v>35</v>
      </c>
      <c r="AB42" s="37" t="s">
        <v>3</v>
      </c>
      <c r="AC42" s="142">
        <v>101345</v>
      </c>
      <c r="AD42" s="129">
        <v>-1491</v>
      </c>
      <c r="AE42" s="129">
        <v>8463</v>
      </c>
      <c r="AF42" s="129">
        <v>6216</v>
      </c>
      <c r="AG42" s="129">
        <v>-2906</v>
      </c>
      <c r="AH42" s="128">
        <f>取引基本表!BL39</f>
        <v>190143</v>
      </c>
      <c r="AI42" s="138">
        <f t="shared" ref="AI42:AI47" si="18">SUM(AC42:AG42)/AH42</f>
        <v>0.58706867988829459</v>
      </c>
      <c r="AJ42" s="141">
        <f t="shared" si="11"/>
        <v>0.53299358903562055</v>
      </c>
      <c r="AK42" s="141">
        <f t="shared" si="12"/>
        <v>-7.8414666855997853E-3</v>
      </c>
      <c r="AM42" s="274">
        <v>35</v>
      </c>
      <c r="AN42" s="37" t="s">
        <v>3</v>
      </c>
      <c r="AO42" s="128">
        <f>取引基本表!AR39</f>
        <v>152361</v>
      </c>
      <c r="AP42" s="138">
        <f t="shared" si="4"/>
        <v>1.3420289237220641E-2</v>
      </c>
      <c r="AR42" s="274">
        <v>35</v>
      </c>
      <c r="AS42" s="37" t="s">
        <v>3</v>
      </c>
      <c r="AT42" s="139">
        <f>取引基本表!AX39</f>
        <v>196236</v>
      </c>
      <c r="AU42" s="140">
        <f>取引基本表!BB39</f>
        <v>669</v>
      </c>
      <c r="AV42" s="140">
        <f>ABS(取引基本表!BJ39)</f>
        <v>6762</v>
      </c>
      <c r="AW42" s="139">
        <f t="shared" si="13"/>
        <v>-6093</v>
      </c>
      <c r="AX42" s="141">
        <f t="shared" si="14"/>
        <v>3.4458509142053444E-2</v>
      </c>
      <c r="AY42" s="138">
        <f t="shared" si="15"/>
        <v>0.9655414908579466</v>
      </c>
    </row>
    <row r="43" spans="1:51">
      <c r="A43" s="274">
        <v>36</v>
      </c>
      <c r="B43" s="37" t="s">
        <v>98</v>
      </c>
      <c r="C43" s="141">
        <f t="shared" si="0"/>
        <v>0.68354347123018677</v>
      </c>
      <c r="D43" s="141">
        <f t="shared" si="16"/>
        <v>0.13048156468325811</v>
      </c>
      <c r="E43" s="141">
        <f t="shared" si="16"/>
        <v>0.11291103502841897</v>
      </c>
      <c r="F43" s="141">
        <f t="shared" si="17"/>
        <v>0.62240825035949521</v>
      </c>
      <c r="G43" s="141">
        <f t="shared" si="17"/>
        <v>0.37257380440005849</v>
      </c>
      <c r="H43" s="138">
        <f t="shared" si="5"/>
        <v>7.3574577439776023E-2</v>
      </c>
      <c r="I43" s="138">
        <f t="shared" si="3"/>
        <v>1.4147055315786071E-2</v>
      </c>
      <c r="L43" s="274">
        <v>36</v>
      </c>
      <c r="M43" s="37" t="s">
        <v>98</v>
      </c>
      <c r="N43" s="128">
        <f>取引基本表!AX40</f>
        <v>2934343</v>
      </c>
      <c r="O43" s="129">
        <f>ABS(取引基本表!BJ40)</f>
        <v>928592</v>
      </c>
      <c r="P43" s="130">
        <f t="shared" si="6"/>
        <v>0.31645652876981323</v>
      </c>
      <c r="Q43" s="131">
        <f t="shared" si="7"/>
        <v>0.68354347123018677</v>
      </c>
      <c r="S43" s="274">
        <v>36</v>
      </c>
      <c r="T43" s="37" t="s">
        <v>98</v>
      </c>
      <c r="U43" s="132">
        <f>雇用表!C43</f>
        <v>287281</v>
      </c>
      <c r="V43" s="133">
        <f>雇用表!F43</f>
        <v>248596</v>
      </c>
      <c r="W43" s="132">
        <f>取引基本表!BL40</f>
        <v>2201698</v>
      </c>
      <c r="X43" s="134">
        <f t="shared" si="8"/>
        <v>0.13048156468325811</v>
      </c>
      <c r="Y43" s="134">
        <f t="shared" si="9"/>
        <v>0.11291103502841897</v>
      </c>
      <c r="AA43" s="274">
        <v>36</v>
      </c>
      <c r="AB43" s="37" t="s">
        <v>98</v>
      </c>
      <c r="AC43" s="142">
        <v>820295</v>
      </c>
      <c r="AD43" s="129">
        <v>161989</v>
      </c>
      <c r="AE43" s="129">
        <v>266174</v>
      </c>
      <c r="AF43" s="129">
        <v>121981</v>
      </c>
      <c r="AG43" s="129">
        <v>-84</v>
      </c>
      <c r="AH43" s="128">
        <f>取引基本表!BL40</f>
        <v>2201698</v>
      </c>
      <c r="AI43" s="138">
        <f t="shared" si="18"/>
        <v>0.62240825035949521</v>
      </c>
      <c r="AJ43" s="141">
        <f t="shared" si="11"/>
        <v>0.37257380440005849</v>
      </c>
      <c r="AK43" s="141">
        <f t="shared" si="12"/>
        <v>7.3574577439776023E-2</v>
      </c>
      <c r="AM43" s="274">
        <v>36</v>
      </c>
      <c r="AN43" s="37" t="s">
        <v>98</v>
      </c>
      <c r="AO43" s="128">
        <f>取引基本表!AR40</f>
        <v>160612</v>
      </c>
      <c r="AP43" s="138">
        <f t="shared" si="4"/>
        <v>1.4147055315786071E-2</v>
      </c>
      <c r="AR43" s="274">
        <v>36</v>
      </c>
      <c r="AS43" s="37" t="s">
        <v>98</v>
      </c>
      <c r="AT43" s="139">
        <f>取引基本表!AX40</f>
        <v>2934343</v>
      </c>
      <c r="AU43" s="140">
        <f>取引基本表!BB40</f>
        <v>195947</v>
      </c>
      <c r="AV43" s="140">
        <f>ABS(取引基本表!BJ40)</f>
        <v>928592</v>
      </c>
      <c r="AW43" s="139">
        <f t="shared" si="13"/>
        <v>-732645</v>
      </c>
      <c r="AX43" s="141">
        <f t="shared" si="14"/>
        <v>0.31645652876981323</v>
      </c>
      <c r="AY43" s="138">
        <f t="shared" si="15"/>
        <v>0.68354347123018677</v>
      </c>
    </row>
    <row r="44" spans="1:51">
      <c r="A44" s="274">
        <v>37</v>
      </c>
      <c r="B44" s="37" t="s">
        <v>99</v>
      </c>
      <c r="C44" s="141">
        <f t="shared" si="0"/>
        <v>0.55987382763194615</v>
      </c>
      <c r="D44" s="141">
        <f t="shared" si="16"/>
        <v>0.19836337849438287</v>
      </c>
      <c r="E44" s="141">
        <f t="shared" si="16"/>
        <v>0.16230318686650563</v>
      </c>
      <c r="F44" s="141">
        <f t="shared" si="17"/>
        <v>0.5344179716450459</v>
      </c>
      <c r="G44" s="141">
        <f t="shared" si="17"/>
        <v>0.32381925449611038</v>
      </c>
      <c r="H44" s="138">
        <f t="shared" si="5"/>
        <v>2.8935462887427953E-2</v>
      </c>
      <c r="I44" s="138">
        <f t="shared" si="3"/>
        <v>0.11509284654657072</v>
      </c>
      <c r="L44" s="274">
        <v>37</v>
      </c>
      <c r="M44" s="37" t="s">
        <v>99</v>
      </c>
      <c r="N44" s="128">
        <f>取引基本表!AX41</f>
        <v>1619372</v>
      </c>
      <c r="O44" s="129">
        <f>ABS(取引基本表!BJ41)</f>
        <v>712728</v>
      </c>
      <c r="P44" s="130">
        <f t="shared" si="6"/>
        <v>0.44012617236805379</v>
      </c>
      <c r="Q44" s="131">
        <f>1-P44</f>
        <v>0.55987382763194615</v>
      </c>
      <c r="S44" s="274">
        <v>37</v>
      </c>
      <c r="T44" s="37" t="s">
        <v>99</v>
      </c>
      <c r="U44" s="132">
        <f>雇用表!C44</f>
        <v>297626</v>
      </c>
      <c r="V44" s="133">
        <f>雇用表!F44</f>
        <v>243521</v>
      </c>
      <c r="W44" s="132">
        <f>取引基本表!BL41</f>
        <v>1500408</v>
      </c>
      <c r="X44" s="134">
        <f t="shared" si="8"/>
        <v>0.19836337849438287</v>
      </c>
      <c r="Y44" s="134">
        <f t="shared" si="9"/>
        <v>0.16230318686650563</v>
      </c>
      <c r="AA44" s="274">
        <v>37</v>
      </c>
      <c r="AB44" s="37" t="s">
        <v>99</v>
      </c>
      <c r="AC44" s="142">
        <v>485861</v>
      </c>
      <c r="AD44" s="129">
        <v>43415</v>
      </c>
      <c r="AE44" s="129">
        <v>187806</v>
      </c>
      <c r="AF44" s="129">
        <v>84767</v>
      </c>
      <c r="AG44" s="129">
        <v>-4</v>
      </c>
      <c r="AH44" s="128">
        <f>取引基本表!BL41</f>
        <v>1500408</v>
      </c>
      <c r="AI44" s="138">
        <f t="shared" si="18"/>
        <v>0.5344179716450459</v>
      </c>
      <c r="AJ44" s="141">
        <f t="shared" si="11"/>
        <v>0.32381925449611038</v>
      </c>
      <c r="AK44" s="141">
        <f t="shared" si="12"/>
        <v>2.8935462887427953E-2</v>
      </c>
      <c r="AM44" s="274">
        <v>37</v>
      </c>
      <c r="AN44" s="37" t="s">
        <v>99</v>
      </c>
      <c r="AO44" s="128">
        <f>取引基本表!AR41</f>
        <v>1306653</v>
      </c>
      <c r="AP44" s="138">
        <f t="shared" si="4"/>
        <v>0.11509284654657072</v>
      </c>
      <c r="AR44" s="274">
        <v>37</v>
      </c>
      <c r="AS44" s="37" t="s">
        <v>99</v>
      </c>
      <c r="AT44" s="139">
        <f>取引基本表!AX41</f>
        <v>1619372</v>
      </c>
      <c r="AU44" s="140">
        <f>取引基本表!BB41</f>
        <v>593764</v>
      </c>
      <c r="AV44" s="140">
        <f>ABS(取引基本表!BJ41)</f>
        <v>712728</v>
      </c>
      <c r="AW44" s="139">
        <f t="shared" si="13"/>
        <v>-118964</v>
      </c>
      <c r="AX44" s="141">
        <f t="shared" si="14"/>
        <v>0.44012617236805379</v>
      </c>
      <c r="AY44" s="138">
        <f t="shared" si="15"/>
        <v>0.55987382763194615</v>
      </c>
    </row>
    <row r="45" spans="1:51">
      <c r="A45" s="274">
        <v>38</v>
      </c>
      <c r="B45" s="37" t="s">
        <v>4</v>
      </c>
      <c r="C45" s="141">
        <f t="shared" si="0"/>
        <v>1</v>
      </c>
      <c r="D45" s="141">
        <f t="shared" si="16"/>
        <v>0</v>
      </c>
      <c r="E45" s="141">
        <f t="shared" si="16"/>
        <v>0</v>
      </c>
      <c r="F45" s="141">
        <f t="shared" si="17"/>
        <v>0</v>
      </c>
      <c r="G45" s="141">
        <f t="shared" si="17"/>
        <v>0</v>
      </c>
      <c r="H45" s="138">
        <f t="shared" si="5"/>
        <v>0</v>
      </c>
      <c r="I45" s="138">
        <f t="shared" si="3"/>
        <v>0</v>
      </c>
      <c r="L45" s="274">
        <v>38</v>
      </c>
      <c r="M45" s="37" t="s">
        <v>4</v>
      </c>
      <c r="N45" s="128">
        <f>取引基本表!AX42</f>
        <v>54569</v>
      </c>
      <c r="O45" s="129">
        <f>ABS(取引基本表!BJ42)</f>
        <v>0</v>
      </c>
      <c r="P45" s="130">
        <f t="shared" si="6"/>
        <v>0</v>
      </c>
      <c r="Q45" s="131">
        <f>1-P45</f>
        <v>1</v>
      </c>
      <c r="S45" s="274">
        <v>38</v>
      </c>
      <c r="T45" s="37" t="s">
        <v>4</v>
      </c>
      <c r="U45" s="132">
        <f>雇用表!C45</f>
        <v>0</v>
      </c>
      <c r="V45" s="133">
        <f>雇用表!F45</f>
        <v>0</v>
      </c>
      <c r="W45" s="132">
        <f>取引基本表!BL42</f>
        <v>54569</v>
      </c>
      <c r="X45" s="134">
        <f t="shared" si="8"/>
        <v>0</v>
      </c>
      <c r="Y45" s="134">
        <f t="shared" si="9"/>
        <v>0</v>
      </c>
      <c r="AA45" s="274">
        <v>38</v>
      </c>
      <c r="AB45" s="37" t="s">
        <v>4</v>
      </c>
      <c r="AC45" s="142">
        <v>0</v>
      </c>
      <c r="AD45" s="129">
        <v>0</v>
      </c>
      <c r="AE45" s="129">
        <v>0</v>
      </c>
      <c r="AF45" s="129">
        <v>0</v>
      </c>
      <c r="AG45" s="129">
        <v>0</v>
      </c>
      <c r="AH45" s="128">
        <f>取引基本表!BL42</f>
        <v>54569</v>
      </c>
      <c r="AI45" s="138">
        <f>SUM(AC45:AG45)/AH45</f>
        <v>0</v>
      </c>
      <c r="AJ45" s="141">
        <f>AC45/AH45</f>
        <v>0</v>
      </c>
      <c r="AK45" s="141">
        <f t="shared" si="12"/>
        <v>0</v>
      </c>
      <c r="AM45" s="274">
        <v>38</v>
      </c>
      <c r="AN45" s="37" t="s">
        <v>4</v>
      </c>
      <c r="AO45" s="128">
        <f>取引基本表!AR42</f>
        <v>0</v>
      </c>
      <c r="AP45" s="138">
        <f t="shared" si="4"/>
        <v>0</v>
      </c>
      <c r="AR45" s="274">
        <v>38</v>
      </c>
      <c r="AS45" s="37" t="s">
        <v>4</v>
      </c>
      <c r="AT45" s="139">
        <f>取引基本表!AX42</f>
        <v>54569</v>
      </c>
      <c r="AU45" s="140">
        <f>取引基本表!BB42</f>
        <v>0</v>
      </c>
      <c r="AV45" s="140">
        <f>ABS(取引基本表!BJ42)</f>
        <v>0</v>
      </c>
      <c r="AW45" s="139">
        <f t="shared" si="13"/>
        <v>0</v>
      </c>
      <c r="AX45" s="141">
        <f t="shared" si="14"/>
        <v>0</v>
      </c>
      <c r="AY45" s="138">
        <f t="shared" si="15"/>
        <v>1</v>
      </c>
    </row>
    <row r="46" spans="1:51">
      <c r="A46" s="274">
        <v>39</v>
      </c>
      <c r="B46" s="37" t="s">
        <v>5</v>
      </c>
      <c r="C46" s="141">
        <f t="shared" si="0"/>
        <v>0.63561708735819755</v>
      </c>
      <c r="D46" s="141">
        <f t="shared" si="16"/>
        <v>3.6867524451068895E-3</v>
      </c>
      <c r="E46" s="141">
        <f t="shared" si="16"/>
        <v>3.6024838177901608E-3</v>
      </c>
      <c r="F46" s="141">
        <f t="shared" si="17"/>
        <v>0.64740426293918441</v>
      </c>
      <c r="G46" s="141">
        <f t="shared" si="17"/>
        <v>7.4261727822867345E-3</v>
      </c>
      <c r="H46" s="138">
        <f t="shared" si="5"/>
        <v>0.57490164271155375</v>
      </c>
      <c r="I46" s="138">
        <f t="shared" si="3"/>
        <v>7.1346566917706757E-6</v>
      </c>
      <c r="L46" s="274">
        <v>39</v>
      </c>
      <c r="M46" s="37" t="s">
        <v>5</v>
      </c>
      <c r="N46" s="128">
        <f>取引基本表!AX43</f>
        <v>189965</v>
      </c>
      <c r="O46" s="129">
        <f>ABS(取引基本表!BJ43)</f>
        <v>69220</v>
      </c>
      <c r="P46" s="130">
        <f t="shared" si="6"/>
        <v>0.36438291264180245</v>
      </c>
      <c r="Q46" s="131">
        <f>1-P46</f>
        <v>0.63561708735819755</v>
      </c>
      <c r="S46" s="274">
        <v>39</v>
      </c>
      <c r="T46" s="37" t="s">
        <v>5</v>
      </c>
      <c r="U46" s="132">
        <f>雇用表!C46</f>
        <v>700</v>
      </c>
      <c r="V46" s="133">
        <f>雇用表!F46</f>
        <v>684</v>
      </c>
      <c r="W46" s="132">
        <f>取引基本表!BL43</f>
        <v>189869</v>
      </c>
      <c r="X46" s="134">
        <f t="shared" si="8"/>
        <v>3.6867524451068895E-3</v>
      </c>
      <c r="Y46" s="134">
        <f t="shared" si="9"/>
        <v>3.6024838177901608E-3</v>
      </c>
      <c r="AA46" s="274">
        <v>39</v>
      </c>
      <c r="AB46" s="37" t="s">
        <v>5</v>
      </c>
      <c r="AC46" s="142">
        <v>1410</v>
      </c>
      <c r="AD46" s="129">
        <v>109156</v>
      </c>
      <c r="AE46" s="129">
        <v>6675</v>
      </c>
      <c r="AF46" s="129">
        <v>6243</v>
      </c>
      <c r="AG46" s="129">
        <v>-562</v>
      </c>
      <c r="AH46" s="128">
        <f>取引基本表!BL43</f>
        <v>189869</v>
      </c>
      <c r="AI46" s="138">
        <f t="shared" si="18"/>
        <v>0.64740426293918441</v>
      </c>
      <c r="AJ46" s="141">
        <f t="shared" si="11"/>
        <v>7.4261727822867345E-3</v>
      </c>
      <c r="AK46" s="403">
        <f t="shared" si="12"/>
        <v>0.57490164271155375</v>
      </c>
      <c r="AM46" s="274">
        <v>39</v>
      </c>
      <c r="AN46" s="37" t="s">
        <v>5</v>
      </c>
      <c r="AO46" s="128">
        <f>取引基本表!AR43</f>
        <v>81</v>
      </c>
      <c r="AP46" s="138">
        <f t="shared" si="4"/>
        <v>7.1346566917706757E-6</v>
      </c>
      <c r="AR46" s="274">
        <v>39</v>
      </c>
      <c r="AS46" s="37" t="s">
        <v>5</v>
      </c>
      <c r="AT46" s="139">
        <f>取引基本表!AX43</f>
        <v>189965</v>
      </c>
      <c r="AU46" s="140">
        <f>取引基本表!BB43</f>
        <v>69124</v>
      </c>
      <c r="AV46" s="140">
        <f>ABS(取引基本表!BJ43)</f>
        <v>69220</v>
      </c>
      <c r="AW46" s="139">
        <f t="shared" si="13"/>
        <v>-96</v>
      </c>
      <c r="AX46" s="141">
        <f t="shared" si="14"/>
        <v>0.36438291264180245</v>
      </c>
      <c r="AY46" s="138">
        <f t="shared" si="15"/>
        <v>0.63561708735819755</v>
      </c>
    </row>
    <row r="47" spans="1:51">
      <c r="A47" s="276">
        <v>40</v>
      </c>
      <c r="B47" s="143" t="s">
        <v>6</v>
      </c>
      <c r="C47" s="144">
        <f t="shared" si="0"/>
        <v>0.59941121331825653</v>
      </c>
      <c r="D47" s="144">
        <f t="shared" si="16"/>
        <v>6.7043132898265148E-2</v>
      </c>
      <c r="E47" s="144">
        <f t="shared" si="16"/>
        <v>6.0489972943054145E-2</v>
      </c>
      <c r="F47" s="144">
        <f>AI47</f>
        <v>0.52032812004185636</v>
      </c>
      <c r="G47" s="144">
        <f>AJ47</f>
        <v>0.26745444124294698</v>
      </c>
      <c r="H47" s="145">
        <f t="shared" si="5"/>
        <v>8.7303473744248794E-2</v>
      </c>
      <c r="I47" s="145">
        <f t="shared" si="3"/>
        <v>1</v>
      </c>
      <c r="L47" s="276">
        <v>40</v>
      </c>
      <c r="M47" s="143" t="s">
        <v>6</v>
      </c>
      <c r="N47" s="146">
        <f>取引基本表!AX44</f>
        <v>39823591</v>
      </c>
      <c r="O47" s="147">
        <f>ABS(取引基本表!BJ44)</f>
        <v>15952884</v>
      </c>
      <c r="P47" s="148">
        <f t="shared" si="6"/>
        <v>0.40058878668174347</v>
      </c>
      <c r="Q47" s="149">
        <f>1-P47</f>
        <v>0.59941121331825653</v>
      </c>
      <c r="S47" s="276">
        <v>40</v>
      </c>
      <c r="T47" s="143" t="s">
        <v>6</v>
      </c>
      <c r="U47" s="150">
        <f>SUM(U8:U46)</f>
        <v>2633586</v>
      </c>
      <c r="V47" s="150">
        <f>SUM(V8:V46)</f>
        <v>2376165</v>
      </c>
      <c r="W47" s="150">
        <f>SUM(W8:W46)</f>
        <v>39281965</v>
      </c>
      <c r="X47" s="151">
        <f t="shared" si="8"/>
        <v>6.7043132898265148E-2</v>
      </c>
      <c r="Y47" s="151">
        <f t="shared" si="9"/>
        <v>6.0489972943054145E-2</v>
      </c>
      <c r="AA47" s="276">
        <v>40</v>
      </c>
      <c r="AB47" s="143" t="s">
        <v>6</v>
      </c>
      <c r="AC47" s="152">
        <f t="shared" ref="AC47:AH47" si="19">SUM(AC8:AC46)</f>
        <v>10506136</v>
      </c>
      <c r="AD47" s="147">
        <f t="shared" si="19"/>
        <v>3429452</v>
      </c>
      <c r="AE47" s="147">
        <f t="shared" si="19"/>
        <v>5439981</v>
      </c>
      <c r="AF47" s="147">
        <f t="shared" si="19"/>
        <v>1168759</v>
      </c>
      <c r="AG47" s="147">
        <f t="shared" si="19"/>
        <v>-104817</v>
      </c>
      <c r="AH47" s="146">
        <f t="shared" si="19"/>
        <v>39281965</v>
      </c>
      <c r="AI47" s="145">
        <f t="shared" si="18"/>
        <v>0.52032812004185636</v>
      </c>
      <c r="AJ47" s="144">
        <f t="shared" si="11"/>
        <v>0.26745444124294698</v>
      </c>
      <c r="AK47" s="144">
        <f t="shared" si="12"/>
        <v>8.7303473744248794E-2</v>
      </c>
      <c r="AM47" s="276">
        <v>40</v>
      </c>
      <c r="AN47" s="143" t="s">
        <v>6</v>
      </c>
      <c r="AO47" s="146">
        <f>取引基本表!AR44</f>
        <v>11353034</v>
      </c>
      <c r="AP47" s="145">
        <f t="shared" si="4"/>
        <v>1</v>
      </c>
      <c r="AR47" s="276">
        <v>40</v>
      </c>
      <c r="AS47" s="143" t="s">
        <v>6</v>
      </c>
      <c r="AT47" s="153">
        <f>SUM(AT8:AT46)</f>
        <v>39823591</v>
      </c>
      <c r="AU47" s="154">
        <f t="shared" ref="AU47:AV47" si="20">SUM(AU8:AU46)</f>
        <v>15411258</v>
      </c>
      <c r="AV47" s="155">
        <f t="shared" si="20"/>
        <v>15952884</v>
      </c>
      <c r="AW47" s="153">
        <f t="shared" si="13"/>
        <v>-541626</v>
      </c>
      <c r="AX47" s="144">
        <f t="shared" ref="AX47" si="21">AV47/AT47</f>
        <v>0.40058878668174347</v>
      </c>
      <c r="AY47" s="145">
        <f t="shared" si="15"/>
        <v>0.59941121331825653</v>
      </c>
    </row>
    <row r="48" spans="1:51">
      <c r="A48" s="67" t="s">
        <v>211</v>
      </c>
      <c r="L48" s="67" t="s">
        <v>211</v>
      </c>
      <c r="S48" s="67" t="s">
        <v>211</v>
      </c>
      <c r="AA48" s="67" t="s">
        <v>211</v>
      </c>
      <c r="AM48" s="67" t="s">
        <v>211</v>
      </c>
      <c r="AR48" s="67" t="s">
        <v>211</v>
      </c>
      <c r="AW48" s="156"/>
      <c r="AX48" s="157"/>
      <c r="AY48" s="157"/>
    </row>
    <row r="49" spans="45:51">
      <c r="AS49" s="67" t="s">
        <v>209</v>
      </c>
      <c r="AT49" s="132">
        <f>SUM(AT12:AT29)+AT45</f>
        <v>12052041</v>
      </c>
      <c r="AU49" s="132">
        <f>SUM(AU12:AU29)+AU45</f>
        <v>10612490</v>
      </c>
      <c r="AV49" s="132">
        <f>SUM(AV12:AV29)+AV45</f>
        <v>8417699</v>
      </c>
      <c r="AW49" s="132">
        <f>SUM(AW12:AW29)+AW45</f>
        <v>2194791</v>
      </c>
      <c r="AX49" s="158">
        <f>AV49/AT49</f>
        <v>0.69844593127421317</v>
      </c>
      <c r="AY49" s="158">
        <f>1-AX49</f>
        <v>0.30155406872578683</v>
      </c>
    </row>
    <row r="50" spans="45:51">
      <c r="AS50" s="67" t="s">
        <v>210</v>
      </c>
      <c r="AT50" s="132">
        <f>SUM(AT8:AT11)+SUM(AT30:AT44)+AT46</f>
        <v>27771550</v>
      </c>
      <c r="AU50" s="132">
        <f>SUM(AU8:AU11)+SUM(AU30:AU44)+AU46</f>
        <v>4798768</v>
      </c>
      <c r="AV50" s="132">
        <f>SUM(AV8:AV11)+SUM(AV30:AV44)+AV46</f>
        <v>7535185</v>
      </c>
      <c r="AW50" s="132">
        <f>SUM(AW8:AW11)+SUM(AW30:AW44)+AW46</f>
        <v>-2736417</v>
      </c>
      <c r="AX50" s="158">
        <f>AV50/AT50</f>
        <v>0.27132749162362202</v>
      </c>
      <c r="AY50" s="158">
        <f>1-AX50</f>
        <v>0.72867250837637798</v>
      </c>
    </row>
    <row r="51" spans="45:51">
      <c r="AT51" s="132"/>
      <c r="AU51" s="132"/>
      <c r="AV51" s="132"/>
      <c r="AW51" s="132"/>
    </row>
    <row r="52" spans="45:51">
      <c r="AT52" s="132" t="s">
        <v>132</v>
      </c>
    </row>
  </sheetData>
  <mergeCells count="2">
    <mergeCell ref="X5:Y5"/>
    <mergeCell ref="U5:V5"/>
  </mergeCells>
  <phoneticPr fontId="3"/>
  <pageMargins left="0.78740157480314965" right="0.59055118110236227" top="0.98425196850393704" bottom="0.98425196850393704" header="0.51181102362204722" footer="0.51181102362204722"/>
  <pageSetup paperSize="9" orientation="landscape" verticalDpi="200"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A4EAD-BA71-4CFA-BBA3-0EFDA7D51742}">
  <dimension ref="A1:BL53"/>
  <sheetViews>
    <sheetView workbookViewId="0">
      <pane xSplit="2" ySplit="4" topLeftCell="C5" activePane="bottomRight" state="frozen"/>
      <selection pane="topRight"/>
      <selection pane="bottomLeft"/>
      <selection pane="bottomRight" activeCell="C5" sqref="C5"/>
    </sheetView>
  </sheetViews>
  <sheetFormatPr defaultRowHeight="12"/>
  <cols>
    <col min="1" max="1" width="4.1640625" style="109" customWidth="1"/>
    <col min="2" max="2" width="21.58203125" style="109" customWidth="1"/>
    <col min="3" max="64" width="10.58203125" style="109" customWidth="1"/>
    <col min="65" max="16384" width="8.6640625" style="109"/>
  </cols>
  <sheetData>
    <row r="1" spans="1:64">
      <c r="A1" s="109" t="s">
        <v>0</v>
      </c>
    </row>
    <row r="2" spans="1:64">
      <c r="A2" s="109" t="s">
        <v>101</v>
      </c>
    </row>
    <row r="3" spans="1:64">
      <c r="A3" s="159"/>
      <c r="B3" s="160"/>
      <c r="C3" s="159">
        <v>1</v>
      </c>
      <c r="D3" s="160">
        <v>2</v>
      </c>
      <c r="E3" s="160">
        <v>3</v>
      </c>
      <c r="F3" s="160">
        <v>4</v>
      </c>
      <c r="G3" s="160">
        <v>5</v>
      </c>
      <c r="H3" s="160">
        <v>6</v>
      </c>
      <c r="I3" s="160">
        <v>7</v>
      </c>
      <c r="J3" s="160">
        <v>8</v>
      </c>
      <c r="K3" s="160">
        <v>9</v>
      </c>
      <c r="L3" s="160">
        <v>10</v>
      </c>
      <c r="M3" s="160">
        <v>11</v>
      </c>
      <c r="N3" s="160">
        <v>12</v>
      </c>
      <c r="O3" s="160">
        <v>13</v>
      </c>
      <c r="P3" s="160">
        <v>14</v>
      </c>
      <c r="Q3" s="160">
        <v>15</v>
      </c>
      <c r="R3" s="160">
        <v>16</v>
      </c>
      <c r="S3" s="160">
        <v>17</v>
      </c>
      <c r="T3" s="160">
        <v>18</v>
      </c>
      <c r="U3" s="160">
        <v>19</v>
      </c>
      <c r="V3" s="160">
        <v>20</v>
      </c>
      <c r="W3" s="160">
        <v>21</v>
      </c>
      <c r="X3" s="160">
        <v>22</v>
      </c>
      <c r="Y3" s="160">
        <v>23</v>
      </c>
      <c r="Z3" s="160">
        <v>24</v>
      </c>
      <c r="AA3" s="160">
        <v>25</v>
      </c>
      <c r="AB3" s="160">
        <v>26</v>
      </c>
      <c r="AC3" s="160">
        <v>27</v>
      </c>
      <c r="AD3" s="160">
        <v>28</v>
      </c>
      <c r="AE3" s="160">
        <v>29</v>
      </c>
      <c r="AF3" s="160">
        <v>30</v>
      </c>
      <c r="AG3" s="160">
        <v>31</v>
      </c>
      <c r="AH3" s="160">
        <v>32</v>
      </c>
      <c r="AI3" s="160">
        <v>33</v>
      </c>
      <c r="AJ3" s="160">
        <v>34</v>
      </c>
      <c r="AK3" s="160">
        <v>35</v>
      </c>
      <c r="AL3" s="160">
        <v>36</v>
      </c>
      <c r="AM3" s="160">
        <v>37</v>
      </c>
      <c r="AN3" s="160">
        <v>38</v>
      </c>
      <c r="AO3" s="160">
        <v>39</v>
      </c>
      <c r="AP3" s="171">
        <v>40</v>
      </c>
      <c r="AQ3" s="160">
        <v>41</v>
      </c>
      <c r="AR3" s="160">
        <v>42</v>
      </c>
      <c r="AS3" s="160">
        <v>43</v>
      </c>
      <c r="AT3" s="160">
        <v>44</v>
      </c>
      <c r="AU3" s="160">
        <v>45</v>
      </c>
      <c r="AV3" s="160">
        <v>46</v>
      </c>
      <c r="AW3" s="171">
        <v>47</v>
      </c>
      <c r="AX3" s="171">
        <v>48</v>
      </c>
      <c r="AY3" s="171">
        <v>49</v>
      </c>
      <c r="AZ3" s="171">
        <v>50</v>
      </c>
      <c r="BA3" s="171">
        <v>51</v>
      </c>
      <c r="BB3" s="171">
        <v>52</v>
      </c>
      <c r="BC3" s="171">
        <v>53</v>
      </c>
      <c r="BD3" s="171">
        <v>54</v>
      </c>
      <c r="BE3" s="160">
        <v>55</v>
      </c>
      <c r="BF3" s="160">
        <v>56</v>
      </c>
      <c r="BG3" s="160">
        <v>57</v>
      </c>
      <c r="BH3" s="171">
        <v>58</v>
      </c>
      <c r="BI3" s="171">
        <v>59</v>
      </c>
      <c r="BJ3" s="171">
        <v>60</v>
      </c>
      <c r="BK3" s="171">
        <v>61</v>
      </c>
      <c r="BL3" s="5">
        <v>62</v>
      </c>
    </row>
    <row r="4" spans="1:64" ht="48" customHeight="1">
      <c r="A4" s="163"/>
      <c r="B4" s="13" t="s">
        <v>100</v>
      </c>
      <c r="C4" s="1" t="s">
        <v>73</v>
      </c>
      <c r="D4" s="1" t="s">
        <v>74</v>
      </c>
      <c r="E4" s="1" t="s">
        <v>75</v>
      </c>
      <c r="F4" s="1" t="s">
        <v>76</v>
      </c>
      <c r="G4" s="1" t="s">
        <v>77</v>
      </c>
      <c r="H4" s="1" t="s">
        <v>78</v>
      </c>
      <c r="I4" s="1" t="s">
        <v>79</v>
      </c>
      <c r="J4" s="1" t="s">
        <v>80</v>
      </c>
      <c r="K4" s="1" t="s">
        <v>81</v>
      </c>
      <c r="L4" s="1" t="s">
        <v>82</v>
      </c>
      <c r="M4" s="1" t="s">
        <v>83</v>
      </c>
      <c r="N4" s="1" t="s">
        <v>84</v>
      </c>
      <c r="O4" s="1" t="s">
        <v>85</v>
      </c>
      <c r="P4" s="1" t="s">
        <v>86</v>
      </c>
      <c r="Q4" s="1" t="s">
        <v>70</v>
      </c>
      <c r="R4" s="1" t="s">
        <v>71</v>
      </c>
      <c r="S4" s="1" t="s">
        <v>72</v>
      </c>
      <c r="T4" s="1" t="s">
        <v>87</v>
      </c>
      <c r="U4" s="1" t="s">
        <v>88</v>
      </c>
      <c r="V4" s="1" t="s">
        <v>89</v>
      </c>
      <c r="W4" s="1" t="s">
        <v>90</v>
      </c>
      <c r="X4" s="1" t="s">
        <v>64</v>
      </c>
      <c r="Y4" s="1" t="s">
        <v>91</v>
      </c>
      <c r="Z4" s="1" t="s">
        <v>92</v>
      </c>
      <c r="AA4" s="1" t="s">
        <v>1</v>
      </c>
      <c r="AB4" s="1" t="s">
        <v>2</v>
      </c>
      <c r="AC4" s="1" t="s">
        <v>65</v>
      </c>
      <c r="AD4" s="1" t="s">
        <v>66</v>
      </c>
      <c r="AE4" s="1" t="s">
        <v>93</v>
      </c>
      <c r="AF4" s="1" t="s">
        <v>94</v>
      </c>
      <c r="AG4" s="1" t="s">
        <v>95</v>
      </c>
      <c r="AH4" s="1" t="s">
        <v>67</v>
      </c>
      <c r="AI4" s="1" t="s">
        <v>96</v>
      </c>
      <c r="AJ4" s="1" t="s">
        <v>97</v>
      </c>
      <c r="AK4" s="1" t="s">
        <v>3</v>
      </c>
      <c r="AL4" s="1" t="s">
        <v>98</v>
      </c>
      <c r="AM4" s="1" t="s">
        <v>99</v>
      </c>
      <c r="AN4" s="1" t="s">
        <v>4</v>
      </c>
      <c r="AO4" s="1" t="s">
        <v>5</v>
      </c>
      <c r="AP4" s="12" t="s">
        <v>6</v>
      </c>
      <c r="AQ4" s="12" t="s">
        <v>7</v>
      </c>
      <c r="AR4" s="1" t="s">
        <v>68</v>
      </c>
      <c r="AS4" s="1" t="s">
        <v>8</v>
      </c>
      <c r="AT4" s="1" t="s">
        <v>9</v>
      </c>
      <c r="AU4" s="1" t="s">
        <v>10</v>
      </c>
      <c r="AV4" s="1" t="s">
        <v>11</v>
      </c>
      <c r="AW4" s="2" t="s">
        <v>12</v>
      </c>
      <c r="AX4" s="2" t="s">
        <v>13</v>
      </c>
      <c r="AY4" s="2" t="s">
        <v>14</v>
      </c>
      <c r="AZ4" s="2" t="s">
        <v>15</v>
      </c>
      <c r="BA4" s="2" t="s">
        <v>16</v>
      </c>
      <c r="BB4" s="2" t="s">
        <v>17</v>
      </c>
      <c r="BC4" s="2" t="s">
        <v>18</v>
      </c>
      <c r="BD4" s="2" t="s">
        <v>19</v>
      </c>
      <c r="BE4" s="1" t="s">
        <v>20</v>
      </c>
      <c r="BF4" s="1" t="s">
        <v>21</v>
      </c>
      <c r="BG4" s="1" t="s">
        <v>22</v>
      </c>
      <c r="BH4" s="2" t="s">
        <v>23</v>
      </c>
      <c r="BI4" s="2" t="s">
        <v>24</v>
      </c>
      <c r="BJ4" s="2" t="s">
        <v>25</v>
      </c>
      <c r="BK4" s="1" t="s">
        <v>26</v>
      </c>
      <c r="BL4" s="2" t="s">
        <v>27</v>
      </c>
    </row>
    <row r="5" spans="1:64">
      <c r="A5" s="161">
        <v>1</v>
      </c>
      <c r="B5" s="3" t="s">
        <v>73</v>
      </c>
      <c r="C5" s="190">
        <v>24191</v>
      </c>
      <c r="D5" s="190">
        <v>6</v>
      </c>
      <c r="E5" s="190">
        <v>0</v>
      </c>
      <c r="F5" s="190">
        <v>0</v>
      </c>
      <c r="G5" s="190">
        <v>302240</v>
      </c>
      <c r="H5" s="190">
        <v>907</v>
      </c>
      <c r="I5" s="190">
        <v>481</v>
      </c>
      <c r="J5" s="190">
        <v>1910</v>
      </c>
      <c r="K5" s="190">
        <v>0</v>
      </c>
      <c r="L5" s="190">
        <v>2637</v>
      </c>
      <c r="M5" s="190">
        <v>14</v>
      </c>
      <c r="N5" s="190">
        <v>0</v>
      </c>
      <c r="O5" s="190">
        <v>0</v>
      </c>
      <c r="P5" s="190">
        <v>0</v>
      </c>
      <c r="Q5" s="190">
        <v>0</v>
      </c>
      <c r="R5" s="190">
        <v>0</v>
      </c>
      <c r="S5" s="190">
        <v>0</v>
      </c>
      <c r="T5" s="190">
        <v>0</v>
      </c>
      <c r="U5" s="190">
        <v>0</v>
      </c>
      <c r="V5" s="190">
        <v>0</v>
      </c>
      <c r="W5" s="190">
        <v>0</v>
      </c>
      <c r="X5" s="190">
        <v>1507</v>
      </c>
      <c r="Y5" s="190">
        <v>1989</v>
      </c>
      <c r="Z5" s="190">
        <v>0</v>
      </c>
      <c r="AA5" s="190">
        <v>0</v>
      </c>
      <c r="AB5" s="190">
        <v>0</v>
      </c>
      <c r="AC5" s="190">
        <v>447</v>
      </c>
      <c r="AD5" s="190">
        <v>0</v>
      </c>
      <c r="AE5" s="190">
        <v>16</v>
      </c>
      <c r="AF5" s="190">
        <v>46</v>
      </c>
      <c r="AG5" s="190">
        <v>0</v>
      </c>
      <c r="AH5" s="190">
        <v>24</v>
      </c>
      <c r="AI5" s="190">
        <v>2050</v>
      </c>
      <c r="AJ5" s="190">
        <v>4717</v>
      </c>
      <c r="AK5" s="190">
        <v>436</v>
      </c>
      <c r="AL5" s="190">
        <v>21</v>
      </c>
      <c r="AM5" s="190">
        <v>17571</v>
      </c>
      <c r="AN5" s="190">
        <v>0</v>
      </c>
      <c r="AO5" s="190">
        <v>0</v>
      </c>
      <c r="AP5" s="167">
        <v>361210</v>
      </c>
      <c r="AQ5" s="191">
        <v>1823</v>
      </c>
      <c r="AR5" s="165">
        <v>128280</v>
      </c>
      <c r="AS5" s="165">
        <v>0</v>
      </c>
      <c r="AT5" s="165">
        <v>0</v>
      </c>
      <c r="AU5" s="165">
        <v>7472</v>
      </c>
      <c r="AV5" s="165">
        <v>872</v>
      </c>
      <c r="AW5" s="167">
        <v>138447</v>
      </c>
      <c r="AX5" s="167">
        <v>499657</v>
      </c>
      <c r="AY5" s="167">
        <v>501</v>
      </c>
      <c r="AZ5" s="167">
        <v>501</v>
      </c>
      <c r="BA5" s="167">
        <v>75477</v>
      </c>
      <c r="BB5" s="167">
        <v>75978</v>
      </c>
      <c r="BC5" s="167">
        <v>214425</v>
      </c>
      <c r="BD5" s="167">
        <v>575635</v>
      </c>
      <c r="BE5" s="165">
        <v>-113689</v>
      </c>
      <c r="BF5" s="165">
        <v>-1240</v>
      </c>
      <c r="BG5" s="165">
        <v>-9416</v>
      </c>
      <c r="BH5" s="167">
        <v>-124345</v>
      </c>
      <c r="BI5" s="167">
        <v>-288705</v>
      </c>
      <c r="BJ5" s="167">
        <v>-413050</v>
      </c>
      <c r="BK5" s="167">
        <v>-198625</v>
      </c>
      <c r="BL5" s="192">
        <v>162585</v>
      </c>
    </row>
    <row r="6" spans="1:64">
      <c r="A6" s="161">
        <v>2</v>
      </c>
      <c r="B6" s="3" t="s">
        <v>74</v>
      </c>
      <c r="C6" s="190">
        <v>82</v>
      </c>
      <c r="D6" s="190">
        <v>1797</v>
      </c>
      <c r="E6" s="190">
        <v>19</v>
      </c>
      <c r="F6" s="190">
        <v>0</v>
      </c>
      <c r="G6" s="190">
        <v>1058</v>
      </c>
      <c r="H6" s="190">
        <v>1</v>
      </c>
      <c r="I6" s="190">
        <v>6995</v>
      </c>
      <c r="J6" s="190">
        <v>502</v>
      </c>
      <c r="K6" s="190">
        <v>0</v>
      </c>
      <c r="L6" s="190">
        <v>0</v>
      </c>
      <c r="M6" s="190">
        <v>0</v>
      </c>
      <c r="N6" s="190">
        <v>0</v>
      </c>
      <c r="O6" s="190">
        <v>0</v>
      </c>
      <c r="P6" s="190">
        <v>0</v>
      </c>
      <c r="Q6" s="190">
        <v>0</v>
      </c>
      <c r="R6" s="190">
        <v>0</v>
      </c>
      <c r="S6" s="190">
        <v>0</v>
      </c>
      <c r="T6" s="190">
        <v>0</v>
      </c>
      <c r="U6" s="190">
        <v>0</v>
      </c>
      <c r="V6" s="190">
        <v>0</v>
      </c>
      <c r="W6" s="190">
        <v>1</v>
      </c>
      <c r="X6" s="190">
        <v>142</v>
      </c>
      <c r="Y6" s="190">
        <v>54</v>
      </c>
      <c r="Z6" s="190">
        <v>0</v>
      </c>
      <c r="AA6" s="190">
        <v>0</v>
      </c>
      <c r="AB6" s="190">
        <v>0</v>
      </c>
      <c r="AC6" s="190">
        <v>0</v>
      </c>
      <c r="AD6" s="190">
        <v>0</v>
      </c>
      <c r="AE6" s="190">
        <v>0</v>
      </c>
      <c r="AF6" s="190">
        <v>0</v>
      </c>
      <c r="AG6" s="190">
        <v>0</v>
      </c>
      <c r="AH6" s="190">
        <v>4</v>
      </c>
      <c r="AI6" s="190">
        <v>78</v>
      </c>
      <c r="AJ6" s="190">
        <v>133</v>
      </c>
      <c r="AK6" s="190">
        <v>0</v>
      </c>
      <c r="AL6" s="190">
        <v>0</v>
      </c>
      <c r="AM6" s="190">
        <v>1716</v>
      </c>
      <c r="AN6" s="190">
        <v>0</v>
      </c>
      <c r="AO6" s="190">
        <v>0</v>
      </c>
      <c r="AP6" s="166">
        <v>12582</v>
      </c>
      <c r="AQ6" s="191">
        <v>113</v>
      </c>
      <c r="AR6" s="165">
        <v>5780</v>
      </c>
      <c r="AS6" s="165">
        <v>0</v>
      </c>
      <c r="AT6" s="165">
        <v>0</v>
      </c>
      <c r="AU6" s="165">
        <v>0</v>
      </c>
      <c r="AV6" s="165">
        <v>2927</v>
      </c>
      <c r="AW6" s="166">
        <v>8820</v>
      </c>
      <c r="AX6" s="166">
        <v>21402</v>
      </c>
      <c r="AY6" s="166">
        <v>209</v>
      </c>
      <c r="AZ6" s="166">
        <v>209</v>
      </c>
      <c r="BA6" s="166">
        <v>888</v>
      </c>
      <c r="BB6" s="166">
        <v>1097</v>
      </c>
      <c r="BC6" s="166">
        <v>9917</v>
      </c>
      <c r="BD6" s="166">
        <v>22499</v>
      </c>
      <c r="BE6" s="165">
        <v>-2417</v>
      </c>
      <c r="BF6" s="165">
        <v>-36</v>
      </c>
      <c r="BG6" s="165">
        <v>-224</v>
      </c>
      <c r="BH6" s="166">
        <v>-2677</v>
      </c>
      <c r="BI6" s="166">
        <v>-10303</v>
      </c>
      <c r="BJ6" s="166">
        <v>-12980</v>
      </c>
      <c r="BK6" s="166">
        <v>-3063</v>
      </c>
      <c r="BL6" s="192">
        <v>9519</v>
      </c>
    </row>
    <row r="7" spans="1:64">
      <c r="A7" s="161">
        <v>3</v>
      </c>
      <c r="B7" s="3" t="s">
        <v>75</v>
      </c>
      <c r="C7" s="190">
        <v>0</v>
      </c>
      <c r="D7" s="190">
        <v>0</v>
      </c>
      <c r="E7" s="190">
        <v>2716</v>
      </c>
      <c r="F7" s="190">
        <v>0</v>
      </c>
      <c r="G7" s="190">
        <v>22608</v>
      </c>
      <c r="H7" s="190">
        <v>0</v>
      </c>
      <c r="I7" s="190">
        <v>0</v>
      </c>
      <c r="J7" s="190">
        <v>82</v>
      </c>
      <c r="K7" s="190">
        <v>0</v>
      </c>
      <c r="L7" s="190">
        <v>0</v>
      </c>
      <c r="M7" s="190">
        <v>0</v>
      </c>
      <c r="N7" s="190">
        <v>0</v>
      </c>
      <c r="O7" s="190">
        <v>0</v>
      </c>
      <c r="P7" s="190">
        <v>0</v>
      </c>
      <c r="Q7" s="190">
        <v>0</v>
      </c>
      <c r="R7" s="190">
        <v>0</v>
      </c>
      <c r="S7" s="190">
        <v>0</v>
      </c>
      <c r="T7" s="190">
        <v>0</v>
      </c>
      <c r="U7" s="190">
        <v>0</v>
      </c>
      <c r="V7" s="190">
        <v>0</v>
      </c>
      <c r="W7" s="190">
        <v>0</v>
      </c>
      <c r="X7" s="190">
        <v>793</v>
      </c>
      <c r="Y7" s="190">
        <v>0</v>
      </c>
      <c r="Z7" s="190">
        <v>0</v>
      </c>
      <c r="AA7" s="190">
        <v>0</v>
      </c>
      <c r="AB7" s="190">
        <v>0</v>
      </c>
      <c r="AC7" s="190">
        <v>0</v>
      </c>
      <c r="AD7" s="190">
        <v>0</v>
      </c>
      <c r="AE7" s="190">
        <v>0</v>
      </c>
      <c r="AF7" s="190">
        <v>5</v>
      </c>
      <c r="AG7" s="190">
        <v>0</v>
      </c>
      <c r="AH7" s="190">
        <v>7</v>
      </c>
      <c r="AI7" s="190">
        <v>150</v>
      </c>
      <c r="AJ7" s="190">
        <v>886</v>
      </c>
      <c r="AK7" s="190">
        <v>0</v>
      </c>
      <c r="AL7" s="190">
        <v>0</v>
      </c>
      <c r="AM7" s="190">
        <v>5556</v>
      </c>
      <c r="AN7" s="190">
        <v>0</v>
      </c>
      <c r="AO7" s="190">
        <v>0</v>
      </c>
      <c r="AP7" s="166">
        <v>32803</v>
      </c>
      <c r="AQ7" s="191">
        <v>471</v>
      </c>
      <c r="AR7" s="165">
        <v>13179</v>
      </c>
      <c r="AS7" s="165">
        <v>0</v>
      </c>
      <c r="AT7" s="165">
        <v>0</v>
      </c>
      <c r="AU7" s="165">
        <v>0</v>
      </c>
      <c r="AV7" s="165">
        <v>787</v>
      </c>
      <c r="AW7" s="166">
        <v>14437</v>
      </c>
      <c r="AX7" s="166">
        <v>47240</v>
      </c>
      <c r="AY7" s="166">
        <v>1426</v>
      </c>
      <c r="AZ7" s="166">
        <v>1426</v>
      </c>
      <c r="BA7" s="166">
        <v>43511</v>
      </c>
      <c r="BB7" s="166">
        <v>44937</v>
      </c>
      <c r="BC7" s="166">
        <v>59374</v>
      </c>
      <c r="BD7" s="166">
        <v>92177</v>
      </c>
      <c r="BE7" s="165">
        <v>-4733</v>
      </c>
      <c r="BF7" s="165">
        <v>-202</v>
      </c>
      <c r="BG7" s="165">
        <v>-394</v>
      </c>
      <c r="BH7" s="166">
        <v>-5329</v>
      </c>
      <c r="BI7" s="166">
        <v>-35925</v>
      </c>
      <c r="BJ7" s="166">
        <v>-41254</v>
      </c>
      <c r="BK7" s="166">
        <v>18120</v>
      </c>
      <c r="BL7" s="192">
        <v>50923</v>
      </c>
    </row>
    <row r="8" spans="1:64">
      <c r="A8" s="161">
        <v>4</v>
      </c>
      <c r="B8" s="3" t="s">
        <v>76</v>
      </c>
      <c r="C8" s="190">
        <v>1</v>
      </c>
      <c r="D8" s="190">
        <v>4</v>
      </c>
      <c r="E8" s="190">
        <v>0</v>
      </c>
      <c r="F8" s="190">
        <v>5</v>
      </c>
      <c r="G8" s="190">
        <v>442</v>
      </c>
      <c r="H8" s="190">
        <v>17</v>
      </c>
      <c r="I8" s="190">
        <v>767</v>
      </c>
      <c r="J8" s="190">
        <v>7812</v>
      </c>
      <c r="K8" s="190">
        <v>72512</v>
      </c>
      <c r="L8" s="190">
        <v>37</v>
      </c>
      <c r="M8" s="190">
        <v>13762</v>
      </c>
      <c r="N8" s="190">
        <v>122888</v>
      </c>
      <c r="O8" s="190">
        <v>27221</v>
      </c>
      <c r="P8" s="190">
        <v>45</v>
      </c>
      <c r="Q8" s="190">
        <v>47</v>
      </c>
      <c r="R8" s="190">
        <v>14</v>
      </c>
      <c r="S8" s="190">
        <v>5</v>
      </c>
      <c r="T8" s="190">
        <v>24</v>
      </c>
      <c r="U8" s="190">
        <v>21</v>
      </c>
      <c r="V8" s="190">
        <v>0</v>
      </c>
      <c r="W8" s="190">
        <v>48</v>
      </c>
      <c r="X8" s="190">
        <v>80</v>
      </c>
      <c r="Y8" s="190">
        <v>4033</v>
      </c>
      <c r="Z8" s="190">
        <v>354400</v>
      </c>
      <c r="AA8" s="190">
        <v>0</v>
      </c>
      <c r="AB8" s="190">
        <v>0</v>
      </c>
      <c r="AC8" s="190">
        <v>5</v>
      </c>
      <c r="AD8" s="190">
        <v>1</v>
      </c>
      <c r="AE8" s="190">
        <v>2</v>
      </c>
      <c r="AF8" s="190">
        <v>9</v>
      </c>
      <c r="AG8" s="190">
        <v>0</v>
      </c>
      <c r="AH8" s="190">
        <v>9</v>
      </c>
      <c r="AI8" s="190">
        <v>62</v>
      </c>
      <c r="AJ8" s="190">
        <v>16</v>
      </c>
      <c r="AK8" s="190">
        <v>6</v>
      </c>
      <c r="AL8" s="190">
        <v>9</v>
      </c>
      <c r="AM8" s="190">
        <v>3</v>
      </c>
      <c r="AN8" s="190">
        <v>0</v>
      </c>
      <c r="AO8" s="190">
        <v>25</v>
      </c>
      <c r="AP8" s="166">
        <v>604332</v>
      </c>
      <c r="AQ8" s="191">
        <v>-168</v>
      </c>
      <c r="AR8" s="165">
        <v>-221</v>
      </c>
      <c r="AS8" s="165">
        <v>0</v>
      </c>
      <c r="AT8" s="165">
        <v>0</v>
      </c>
      <c r="AU8" s="165">
        <v>-161</v>
      </c>
      <c r="AV8" s="165">
        <v>10647</v>
      </c>
      <c r="AW8" s="166">
        <v>10097</v>
      </c>
      <c r="AX8" s="166">
        <v>614429</v>
      </c>
      <c r="AY8" s="166">
        <v>322</v>
      </c>
      <c r="AZ8" s="166">
        <v>322</v>
      </c>
      <c r="BA8" s="166">
        <v>505</v>
      </c>
      <c r="BB8" s="166">
        <v>827</v>
      </c>
      <c r="BC8" s="166">
        <v>10924</v>
      </c>
      <c r="BD8" s="166">
        <v>615256</v>
      </c>
      <c r="BE8" s="165">
        <v>-522548</v>
      </c>
      <c r="BF8" s="165">
        <v>0</v>
      </c>
      <c r="BG8" s="165">
        <v>-77027</v>
      </c>
      <c r="BH8" s="166">
        <v>-599575</v>
      </c>
      <c r="BI8" s="166">
        <v>-9110</v>
      </c>
      <c r="BJ8" s="166">
        <v>-608685</v>
      </c>
      <c r="BK8" s="166">
        <v>-597761</v>
      </c>
      <c r="BL8" s="192">
        <v>6571</v>
      </c>
    </row>
    <row r="9" spans="1:64">
      <c r="A9" s="161">
        <v>5</v>
      </c>
      <c r="B9" s="3" t="s">
        <v>77</v>
      </c>
      <c r="C9" s="190">
        <v>22080</v>
      </c>
      <c r="D9" s="190">
        <v>66</v>
      </c>
      <c r="E9" s="190">
        <v>7222</v>
      </c>
      <c r="F9" s="190">
        <v>0</v>
      </c>
      <c r="G9" s="190">
        <v>478686</v>
      </c>
      <c r="H9" s="190">
        <v>271</v>
      </c>
      <c r="I9" s="190">
        <v>543</v>
      </c>
      <c r="J9" s="190">
        <v>17102</v>
      </c>
      <c r="K9" s="190">
        <v>0</v>
      </c>
      <c r="L9" s="190">
        <v>8</v>
      </c>
      <c r="M9" s="190">
        <v>81</v>
      </c>
      <c r="N9" s="190">
        <v>1</v>
      </c>
      <c r="O9" s="190">
        <v>0</v>
      </c>
      <c r="P9" s="190">
        <v>0</v>
      </c>
      <c r="Q9" s="190">
        <v>0</v>
      </c>
      <c r="R9" s="190">
        <v>0</v>
      </c>
      <c r="S9" s="190">
        <v>0</v>
      </c>
      <c r="T9" s="190">
        <v>0</v>
      </c>
      <c r="U9" s="190">
        <v>0</v>
      </c>
      <c r="V9" s="190">
        <v>0</v>
      </c>
      <c r="W9" s="190">
        <v>0</v>
      </c>
      <c r="X9" s="190">
        <v>1176</v>
      </c>
      <c r="Y9" s="190">
        <v>23</v>
      </c>
      <c r="Z9" s="190">
        <v>0</v>
      </c>
      <c r="AA9" s="190">
        <v>0</v>
      </c>
      <c r="AB9" s="190">
        <v>0</v>
      </c>
      <c r="AC9" s="190">
        <v>418</v>
      </c>
      <c r="AD9" s="190">
        <v>0</v>
      </c>
      <c r="AE9" s="190">
        <v>0</v>
      </c>
      <c r="AF9" s="190">
        <v>133</v>
      </c>
      <c r="AG9" s="190">
        <v>0</v>
      </c>
      <c r="AH9" s="190">
        <v>1012</v>
      </c>
      <c r="AI9" s="190">
        <v>8986</v>
      </c>
      <c r="AJ9" s="190">
        <v>20317</v>
      </c>
      <c r="AK9" s="190">
        <v>322</v>
      </c>
      <c r="AL9" s="190">
        <v>7</v>
      </c>
      <c r="AM9" s="190">
        <v>161218</v>
      </c>
      <c r="AN9" s="190">
        <v>0</v>
      </c>
      <c r="AO9" s="190">
        <v>736</v>
      </c>
      <c r="AP9" s="166">
        <v>720408</v>
      </c>
      <c r="AQ9" s="191">
        <v>31917</v>
      </c>
      <c r="AR9" s="165">
        <v>1151887</v>
      </c>
      <c r="AS9" s="165">
        <v>0</v>
      </c>
      <c r="AT9" s="165">
        <v>0</v>
      </c>
      <c r="AU9" s="165">
        <v>0</v>
      </c>
      <c r="AV9" s="165">
        <v>-17157</v>
      </c>
      <c r="AW9" s="166">
        <v>1166647</v>
      </c>
      <c r="AX9" s="166">
        <v>1887055</v>
      </c>
      <c r="AY9" s="166">
        <v>14572</v>
      </c>
      <c r="AZ9" s="166">
        <v>14572</v>
      </c>
      <c r="BA9" s="166">
        <v>1604619</v>
      </c>
      <c r="BB9" s="166">
        <v>1619191</v>
      </c>
      <c r="BC9" s="166">
        <v>2785838</v>
      </c>
      <c r="BD9" s="166">
        <v>3506246</v>
      </c>
      <c r="BE9" s="165">
        <v>-238318</v>
      </c>
      <c r="BF9" s="165">
        <v>-15141</v>
      </c>
      <c r="BG9" s="165">
        <v>-69203</v>
      </c>
      <c r="BH9" s="166">
        <v>-322662</v>
      </c>
      <c r="BI9" s="166">
        <v>-1070566</v>
      </c>
      <c r="BJ9" s="166">
        <v>-1393228</v>
      </c>
      <c r="BK9" s="166">
        <v>1392610</v>
      </c>
      <c r="BL9" s="192">
        <v>2113018</v>
      </c>
    </row>
    <row r="10" spans="1:64">
      <c r="A10" s="161">
        <v>6</v>
      </c>
      <c r="B10" s="3" t="s">
        <v>78</v>
      </c>
      <c r="C10" s="190">
        <v>393</v>
      </c>
      <c r="D10" s="190">
        <v>6</v>
      </c>
      <c r="E10" s="190">
        <v>928</v>
      </c>
      <c r="F10" s="190">
        <v>17</v>
      </c>
      <c r="G10" s="190">
        <v>2153</v>
      </c>
      <c r="H10" s="190">
        <v>17011</v>
      </c>
      <c r="I10" s="190">
        <v>1085</v>
      </c>
      <c r="J10" s="190">
        <v>2376</v>
      </c>
      <c r="K10" s="190">
        <v>31</v>
      </c>
      <c r="L10" s="190">
        <v>1711</v>
      </c>
      <c r="M10" s="190">
        <v>968</v>
      </c>
      <c r="N10" s="190">
        <v>799</v>
      </c>
      <c r="O10" s="190">
        <v>164</v>
      </c>
      <c r="P10" s="190">
        <v>799</v>
      </c>
      <c r="Q10" s="190">
        <v>1047</v>
      </c>
      <c r="R10" s="190">
        <v>820</v>
      </c>
      <c r="S10" s="190">
        <v>290</v>
      </c>
      <c r="T10" s="190">
        <v>897</v>
      </c>
      <c r="U10" s="190">
        <v>1705</v>
      </c>
      <c r="V10" s="190">
        <v>460</v>
      </c>
      <c r="W10" s="190">
        <v>1677</v>
      </c>
      <c r="X10" s="190">
        <v>5251</v>
      </c>
      <c r="Y10" s="190">
        <v>8362</v>
      </c>
      <c r="Z10" s="190">
        <v>255</v>
      </c>
      <c r="AA10" s="190">
        <v>168</v>
      </c>
      <c r="AB10" s="190">
        <v>612</v>
      </c>
      <c r="AC10" s="190">
        <v>12770</v>
      </c>
      <c r="AD10" s="190">
        <v>1628</v>
      </c>
      <c r="AE10" s="190">
        <v>176</v>
      </c>
      <c r="AF10" s="190">
        <v>4080</v>
      </c>
      <c r="AG10" s="190">
        <v>746</v>
      </c>
      <c r="AH10" s="190">
        <v>6167</v>
      </c>
      <c r="AI10" s="190">
        <v>794</v>
      </c>
      <c r="AJ10" s="190">
        <v>10358</v>
      </c>
      <c r="AK10" s="190">
        <v>3798</v>
      </c>
      <c r="AL10" s="190">
        <v>4403</v>
      </c>
      <c r="AM10" s="190">
        <v>5959</v>
      </c>
      <c r="AN10" s="190">
        <v>1094</v>
      </c>
      <c r="AO10" s="190">
        <v>42</v>
      </c>
      <c r="AP10" s="166">
        <v>102000</v>
      </c>
      <c r="AQ10" s="191">
        <v>4304</v>
      </c>
      <c r="AR10" s="165">
        <v>137698</v>
      </c>
      <c r="AS10" s="165">
        <v>0</v>
      </c>
      <c r="AT10" s="165">
        <v>24</v>
      </c>
      <c r="AU10" s="165">
        <v>5892</v>
      </c>
      <c r="AV10" s="165">
        <v>-4043</v>
      </c>
      <c r="AW10" s="166">
        <v>143875</v>
      </c>
      <c r="AX10" s="166">
        <v>245875</v>
      </c>
      <c r="AY10" s="166">
        <v>3998</v>
      </c>
      <c r="AZ10" s="166">
        <v>3998</v>
      </c>
      <c r="BA10" s="166">
        <v>58820</v>
      </c>
      <c r="BB10" s="166">
        <v>62818</v>
      </c>
      <c r="BC10" s="166">
        <v>206693</v>
      </c>
      <c r="BD10" s="166">
        <v>308693</v>
      </c>
      <c r="BE10" s="165">
        <v>-142056</v>
      </c>
      <c r="BF10" s="165">
        <v>-7113</v>
      </c>
      <c r="BG10" s="165">
        <v>-14675</v>
      </c>
      <c r="BH10" s="166">
        <v>-163844</v>
      </c>
      <c r="BI10" s="166">
        <v>-61670</v>
      </c>
      <c r="BJ10" s="166">
        <v>-225514</v>
      </c>
      <c r="BK10" s="166">
        <v>-18821</v>
      </c>
      <c r="BL10" s="192">
        <v>83179</v>
      </c>
    </row>
    <row r="11" spans="1:64">
      <c r="A11" s="161">
        <v>7</v>
      </c>
      <c r="B11" s="3" t="s">
        <v>79</v>
      </c>
      <c r="C11" s="190">
        <v>4294</v>
      </c>
      <c r="D11" s="190">
        <v>93</v>
      </c>
      <c r="E11" s="190">
        <v>197</v>
      </c>
      <c r="F11" s="190">
        <v>4</v>
      </c>
      <c r="G11" s="190">
        <v>34104</v>
      </c>
      <c r="H11" s="190">
        <v>442</v>
      </c>
      <c r="I11" s="190">
        <v>115219</v>
      </c>
      <c r="J11" s="190">
        <v>29689</v>
      </c>
      <c r="K11" s="190">
        <v>33</v>
      </c>
      <c r="L11" s="190">
        <v>2988</v>
      </c>
      <c r="M11" s="190">
        <v>4715</v>
      </c>
      <c r="N11" s="190">
        <v>744</v>
      </c>
      <c r="O11" s="190">
        <v>281</v>
      </c>
      <c r="P11" s="190">
        <v>3693</v>
      </c>
      <c r="Q11" s="190">
        <v>864</v>
      </c>
      <c r="R11" s="190">
        <v>954</v>
      </c>
      <c r="S11" s="190">
        <v>949</v>
      </c>
      <c r="T11" s="190">
        <v>994</v>
      </c>
      <c r="U11" s="190">
        <v>6877</v>
      </c>
      <c r="V11" s="190">
        <v>2412</v>
      </c>
      <c r="W11" s="190">
        <v>2892</v>
      </c>
      <c r="X11" s="190">
        <v>20715</v>
      </c>
      <c r="Y11" s="190">
        <v>93619</v>
      </c>
      <c r="Z11" s="190">
        <v>5510</v>
      </c>
      <c r="AA11" s="190">
        <v>723</v>
      </c>
      <c r="AB11" s="190">
        <v>1016</v>
      </c>
      <c r="AC11" s="190">
        <v>21877</v>
      </c>
      <c r="AD11" s="190">
        <v>5409</v>
      </c>
      <c r="AE11" s="190">
        <v>1869</v>
      </c>
      <c r="AF11" s="190">
        <v>13285</v>
      </c>
      <c r="AG11" s="190">
        <v>9929</v>
      </c>
      <c r="AH11" s="190">
        <v>1736</v>
      </c>
      <c r="AI11" s="190">
        <v>13893</v>
      </c>
      <c r="AJ11" s="190">
        <v>18121</v>
      </c>
      <c r="AK11" s="190">
        <v>3521</v>
      </c>
      <c r="AL11" s="190">
        <v>7587</v>
      </c>
      <c r="AM11" s="190">
        <v>7519</v>
      </c>
      <c r="AN11" s="190">
        <v>23596</v>
      </c>
      <c r="AO11" s="190">
        <v>116</v>
      </c>
      <c r="AP11" s="166">
        <v>462479</v>
      </c>
      <c r="AQ11" s="191">
        <v>3337</v>
      </c>
      <c r="AR11" s="165">
        <v>21759</v>
      </c>
      <c r="AS11" s="165">
        <v>44</v>
      </c>
      <c r="AT11" s="165">
        <v>300</v>
      </c>
      <c r="AU11" s="165">
        <v>9629</v>
      </c>
      <c r="AV11" s="165">
        <v>-6556</v>
      </c>
      <c r="AW11" s="166">
        <v>28513</v>
      </c>
      <c r="AX11" s="166">
        <v>490992</v>
      </c>
      <c r="AY11" s="166">
        <v>20034</v>
      </c>
      <c r="AZ11" s="166">
        <v>20034</v>
      </c>
      <c r="BA11" s="166">
        <v>207381</v>
      </c>
      <c r="BB11" s="166">
        <v>227415</v>
      </c>
      <c r="BC11" s="166">
        <v>255928</v>
      </c>
      <c r="BD11" s="166">
        <v>718407</v>
      </c>
      <c r="BE11" s="165">
        <v>-63988</v>
      </c>
      <c r="BF11" s="165">
        <v>-498</v>
      </c>
      <c r="BG11" s="165">
        <v>-6436</v>
      </c>
      <c r="BH11" s="166">
        <v>-70922</v>
      </c>
      <c r="BI11" s="166">
        <v>-273954</v>
      </c>
      <c r="BJ11" s="166">
        <v>-344876</v>
      </c>
      <c r="BK11" s="166">
        <v>-88948</v>
      </c>
      <c r="BL11" s="192">
        <v>373531</v>
      </c>
    </row>
    <row r="12" spans="1:64">
      <c r="A12" s="161">
        <v>8</v>
      </c>
      <c r="B12" s="3" t="s">
        <v>80</v>
      </c>
      <c r="C12" s="190">
        <v>7627</v>
      </c>
      <c r="D12" s="190">
        <v>9</v>
      </c>
      <c r="E12" s="190">
        <v>818</v>
      </c>
      <c r="F12" s="190">
        <v>33</v>
      </c>
      <c r="G12" s="190">
        <v>23551</v>
      </c>
      <c r="H12" s="190">
        <v>11202</v>
      </c>
      <c r="I12" s="190">
        <v>11974</v>
      </c>
      <c r="J12" s="190">
        <v>565465</v>
      </c>
      <c r="K12" s="190">
        <v>887</v>
      </c>
      <c r="L12" s="190">
        <v>80116</v>
      </c>
      <c r="M12" s="190">
        <v>7241</v>
      </c>
      <c r="N12" s="190">
        <v>10634</v>
      </c>
      <c r="O12" s="190">
        <v>1243</v>
      </c>
      <c r="P12" s="190">
        <v>5251</v>
      </c>
      <c r="Q12" s="190">
        <v>2653</v>
      </c>
      <c r="R12" s="190">
        <v>3353</v>
      </c>
      <c r="S12" s="190">
        <v>3027</v>
      </c>
      <c r="T12" s="190">
        <v>3984</v>
      </c>
      <c r="U12" s="190">
        <v>11698</v>
      </c>
      <c r="V12" s="190">
        <v>4355</v>
      </c>
      <c r="W12" s="190">
        <v>13322</v>
      </c>
      <c r="X12" s="190">
        <v>14865</v>
      </c>
      <c r="Y12" s="190">
        <v>10799</v>
      </c>
      <c r="Z12" s="190">
        <v>2479</v>
      </c>
      <c r="AA12" s="190">
        <v>1684</v>
      </c>
      <c r="AB12" s="190">
        <v>3435</v>
      </c>
      <c r="AC12" s="190">
        <v>36</v>
      </c>
      <c r="AD12" s="190">
        <v>32</v>
      </c>
      <c r="AE12" s="190">
        <v>120</v>
      </c>
      <c r="AF12" s="190">
        <v>1194</v>
      </c>
      <c r="AG12" s="190">
        <v>678</v>
      </c>
      <c r="AH12" s="190">
        <v>1332</v>
      </c>
      <c r="AI12" s="190">
        <v>15432</v>
      </c>
      <c r="AJ12" s="190">
        <v>485377</v>
      </c>
      <c r="AK12" s="190">
        <v>414</v>
      </c>
      <c r="AL12" s="190">
        <v>8787</v>
      </c>
      <c r="AM12" s="190">
        <v>13640</v>
      </c>
      <c r="AN12" s="190">
        <v>509</v>
      </c>
      <c r="AO12" s="190">
        <v>699</v>
      </c>
      <c r="AP12" s="166">
        <v>1329955</v>
      </c>
      <c r="AQ12" s="191">
        <v>7280</v>
      </c>
      <c r="AR12" s="165">
        <v>90702</v>
      </c>
      <c r="AS12" s="165">
        <v>0</v>
      </c>
      <c r="AT12" s="165">
        <v>0</v>
      </c>
      <c r="AU12" s="165">
        <v>0</v>
      </c>
      <c r="AV12" s="165">
        <v>-14723</v>
      </c>
      <c r="AW12" s="166">
        <v>83259</v>
      </c>
      <c r="AX12" s="166">
        <v>1413214</v>
      </c>
      <c r="AY12" s="166">
        <v>176398</v>
      </c>
      <c r="AZ12" s="166">
        <v>176398</v>
      </c>
      <c r="BA12" s="166">
        <v>1226532</v>
      </c>
      <c r="BB12" s="166">
        <v>1402930</v>
      </c>
      <c r="BC12" s="166">
        <v>1486189</v>
      </c>
      <c r="BD12" s="166">
        <v>2816144</v>
      </c>
      <c r="BE12" s="165">
        <v>-345249</v>
      </c>
      <c r="BF12" s="165">
        <v>-2647</v>
      </c>
      <c r="BG12" s="165">
        <v>-34724</v>
      </c>
      <c r="BH12" s="166">
        <v>-382620</v>
      </c>
      <c r="BI12" s="166">
        <v>-725438</v>
      </c>
      <c r="BJ12" s="166">
        <v>-1108058</v>
      </c>
      <c r="BK12" s="166">
        <v>378131</v>
      </c>
      <c r="BL12" s="192">
        <v>1708086</v>
      </c>
    </row>
    <row r="13" spans="1:64">
      <c r="A13" s="161">
        <v>9</v>
      </c>
      <c r="B13" s="3" t="s">
        <v>81</v>
      </c>
      <c r="C13" s="190">
        <v>3486</v>
      </c>
      <c r="D13" s="190">
        <v>182</v>
      </c>
      <c r="E13" s="190">
        <v>2063</v>
      </c>
      <c r="F13" s="190">
        <v>653</v>
      </c>
      <c r="G13" s="190">
        <v>10218</v>
      </c>
      <c r="H13" s="190">
        <v>635</v>
      </c>
      <c r="I13" s="190">
        <v>1865</v>
      </c>
      <c r="J13" s="190">
        <v>13559</v>
      </c>
      <c r="K13" s="190">
        <v>13215</v>
      </c>
      <c r="L13" s="190">
        <v>795</v>
      </c>
      <c r="M13" s="190">
        <v>6339</v>
      </c>
      <c r="N13" s="190">
        <v>61287</v>
      </c>
      <c r="O13" s="190">
        <v>931</v>
      </c>
      <c r="P13" s="190">
        <v>3282</v>
      </c>
      <c r="Q13" s="190">
        <v>3222</v>
      </c>
      <c r="R13" s="190">
        <v>1934</v>
      </c>
      <c r="S13" s="190">
        <v>673</v>
      </c>
      <c r="T13" s="190">
        <v>443</v>
      </c>
      <c r="U13" s="190">
        <v>1816</v>
      </c>
      <c r="V13" s="190">
        <v>200</v>
      </c>
      <c r="W13" s="190">
        <v>4693</v>
      </c>
      <c r="X13" s="190">
        <v>3243</v>
      </c>
      <c r="Y13" s="190">
        <v>36525</v>
      </c>
      <c r="Z13" s="190">
        <v>50791</v>
      </c>
      <c r="AA13" s="190">
        <v>2771</v>
      </c>
      <c r="AB13" s="190">
        <v>3912</v>
      </c>
      <c r="AC13" s="190">
        <v>29876</v>
      </c>
      <c r="AD13" s="190">
        <v>3037</v>
      </c>
      <c r="AE13" s="190">
        <v>2866</v>
      </c>
      <c r="AF13" s="190">
        <v>56618</v>
      </c>
      <c r="AG13" s="190">
        <v>2902</v>
      </c>
      <c r="AH13" s="190">
        <v>16696</v>
      </c>
      <c r="AI13" s="190">
        <v>10387</v>
      </c>
      <c r="AJ13" s="190">
        <v>9802</v>
      </c>
      <c r="AK13" s="190">
        <v>1137</v>
      </c>
      <c r="AL13" s="190">
        <v>7530</v>
      </c>
      <c r="AM13" s="190">
        <v>12505</v>
      </c>
      <c r="AN13" s="190">
        <v>0</v>
      </c>
      <c r="AO13" s="190">
        <v>2066</v>
      </c>
      <c r="AP13" s="166">
        <v>384155</v>
      </c>
      <c r="AQ13" s="191">
        <v>560</v>
      </c>
      <c r="AR13" s="165">
        <v>68394</v>
      </c>
      <c r="AS13" s="165">
        <v>0</v>
      </c>
      <c r="AT13" s="165">
        <v>0</v>
      </c>
      <c r="AU13" s="165">
        <v>0</v>
      </c>
      <c r="AV13" s="165">
        <v>736</v>
      </c>
      <c r="AW13" s="166">
        <v>69690</v>
      </c>
      <c r="AX13" s="166">
        <v>453845</v>
      </c>
      <c r="AY13" s="166">
        <v>228</v>
      </c>
      <c r="AZ13" s="166">
        <v>228</v>
      </c>
      <c r="BA13" s="166">
        <v>51825</v>
      </c>
      <c r="BB13" s="166">
        <v>52053</v>
      </c>
      <c r="BC13" s="166">
        <v>121743</v>
      </c>
      <c r="BD13" s="166">
        <v>505898</v>
      </c>
      <c r="BE13" s="165">
        <v>-46105</v>
      </c>
      <c r="BF13" s="165">
        <v>-195</v>
      </c>
      <c r="BG13" s="165">
        <v>-5484</v>
      </c>
      <c r="BH13" s="166">
        <v>-51784</v>
      </c>
      <c r="BI13" s="166">
        <v>-316872</v>
      </c>
      <c r="BJ13" s="166">
        <v>-368656</v>
      </c>
      <c r="BK13" s="166">
        <v>-246913</v>
      </c>
      <c r="BL13" s="192">
        <v>137242</v>
      </c>
    </row>
    <row r="14" spans="1:64">
      <c r="A14" s="161">
        <v>10</v>
      </c>
      <c r="B14" s="3" t="s">
        <v>82</v>
      </c>
      <c r="C14" s="190">
        <v>1309</v>
      </c>
      <c r="D14" s="190">
        <v>49</v>
      </c>
      <c r="E14" s="190">
        <v>772</v>
      </c>
      <c r="F14" s="190">
        <v>48</v>
      </c>
      <c r="G14" s="190">
        <v>48129</v>
      </c>
      <c r="H14" s="190">
        <v>714</v>
      </c>
      <c r="I14" s="190">
        <v>7294</v>
      </c>
      <c r="J14" s="190">
        <v>50028</v>
      </c>
      <c r="K14" s="190">
        <v>24</v>
      </c>
      <c r="L14" s="190">
        <v>100159</v>
      </c>
      <c r="M14" s="190">
        <v>2848</v>
      </c>
      <c r="N14" s="190">
        <v>2029</v>
      </c>
      <c r="O14" s="190">
        <v>708</v>
      </c>
      <c r="P14" s="190">
        <v>5167</v>
      </c>
      <c r="Q14" s="190">
        <v>10203</v>
      </c>
      <c r="R14" s="190">
        <v>24062</v>
      </c>
      <c r="S14" s="190">
        <v>9058</v>
      </c>
      <c r="T14" s="190">
        <v>4718</v>
      </c>
      <c r="U14" s="190">
        <v>36515</v>
      </c>
      <c r="V14" s="190">
        <v>20565</v>
      </c>
      <c r="W14" s="190">
        <v>37842</v>
      </c>
      <c r="X14" s="190">
        <v>22808</v>
      </c>
      <c r="Y14" s="190">
        <v>31103</v>
      </c>
      <c r="Z14" s="190">
        <v>24</v>
      </c>
      <c r="AA14" s="190">
        <v>7487</v>
      </c>
      <c r="AB14" s="190">
        <v>4610</v>
      </c>
      <c r="AC14" s="190">
        <v>17599</v>
      </c>
      <c r="AD14" s="190">
        <v>3075</v>
      </c>
      <c r="AE14" s="190">
        <v>2465</v>
      </c>
      <c r="AF14" s="190">
        <v>4700</v>
      </c>
      <c r="AG14" s="190">
        <v>2984</v>
      </c>
      <c r="AH14" s="190">
        <v>2607</v>
      </c>
      <c r="AI14" s="190">
        <v>7173</v>
      </c>
      <c r="AJ14" s="190">
        <v>7141</v>
      </c>
      <c r="AK14" s="190">
        <v>1354</v>
      </c>
      <c r="AL14" s="190">
        <v>16825</v>
      </c>
      <c r="AM14" s="190">
        <v>4238</v>
      </c>
      <c r="AN14" s="190">
        <v>2516</v>
      </c>
      <c r="AO14" s="190">
        <v>411</v>
      </c>
      <c r="AP14" s="166">
        <v>501361</v>
      </c>
      <c r="AQ14" s="191">
        <v>890</v>
      </c>
      <c r="AR14" s="165">
        <v>32716</v>
      </c>
      <c r="AS14" s="165">
        <v>56</v>
      </c>
      <c r="AT14" s="165">
        <v>0</v>
      </c>
      <c r="AU14" s="165">
        <v>0</v>
      </c>
      <c r="AV14" s="165">
        <v>-8701</v>
      </c>
      <c r="AW14" s="166">
        <v>24961</v>
      </c>
      <c r="AX14" s="166">
        <v>526322</v>
      </c>
      <c r="AY14" s="166">
        <v>77444</v>
      </c>
      <c r="AZ14" s="166">
        <v>77444</v>
      </c>
      <c r="BA14" s="166">
        <v>305997</v>
      </c>
      <c r="BB14" s="166">
        <v>383441</v>
      </c>
      <c r="BC14" s="166">
        <v>408402</v>
      </c>
      <c r="BD14" s="166">
        <v>909763</v>
      </c>
      <c r="BE14" s="165">
        <v>-60627</v>
      </c>
      <c r="BF14" s="165">
        <v>-1658</v>
      </c>
      <c r="BG14" s="165">
        <v>-6226</v>
      </c>
      <c r="BH14" s="166">
        <v>-68511</v>
      </c>
      <c r="BI14" s="166">
        <v>-330201</v>
      </c>
      <c r="BJ14" s="166">
        <v>-398712</v>
      </c>
      <c r="BK14" s="166">
        <v>9690</v>
      </c>
      <c r="BL14" s="192">
        <v>511051</v>
      </c>
    </row>
    <row r="15" spans="1:64">
      <c r="A15" s="161">
        <v>11</v>
      </c>
      <c r="B15" s="3" t="s">
        <v>83</v>
      </c>
      <c r="C15" s="190">
        <v>428</v>
      </c>
      <c r="D15" s="190">
        <v>2</v>
      </c>
      <c r="E15" s="190">
        <v>1</v>
      </c>
      <c r="F15" s="190">
        <v>0</v>
      </c>
      <c r="G15" s="190">
        <v>5173</v>
      </c>
      <c r="H15" s="190">
        <v>25</v>
      </c>
      <c r="I15" s="190">
        <v>464</v>
      </c>
      <c r="J15" s="190">
        <v>13746</v>
      </c>
      <c r="K15" s="190">
        <v>668</v>
      </c>
      <c r="L15" s="190">
        <v>1380</v>
      </c>
      <c r="M15" s="190">
        <v>26172</v>
      </c>
      <c r="N15" s="190">
        <v>9096</v>
      </c>
      <c r="O15" s="190">
        <v>1571</v>
      </c>
      <c r="P15" s="190">
        <v>4478</v>
      </c>
      <c r="Q15" s="190">
        <v>5041</v>
      </c>
      <c r="R15" s="190">
        <v>3744</v>
      </c>
      <c r="S15" s="190">
        <v>1232</v>
      </c>
      <c r="T15" s="190">
        <v>7682</v>
      </c>
      <c r="U15" s="190">
        <v>10863</v>
      </c>
      <c r="V15" s="190">
        <v>957</v>
      </c>
      <c r="W15" s="190">
        <v>8450</v>
      </c>
      <c r="X15" s="190">
        <v>2967</v>
      </c>
      <c r="Y15" s="190">
        <v>126448</v>
      </c>
      <c r="Z15" s="190">
        <v>81</v>
      </c>
      <c r="AA15" s="190">
        <v>1017</v>
      </c>
      <c r="AB15" s="190">
        <v>110</v>
      </c>
      <c r="AC15" s="190">
        <v>609</v>
      </c>
      <c r="AD15" s="190">
        <v>14</v>
      </c>
      <c r="AE15" s="190">
        <v>235</v>
      </c>
      <c r="AF15" s="190">
        <v>96</v>
      </c>
      <c r="AG15" s="190">
        <v>4</v>
      </c>
      <c r="AH15" s="190">
        <v>299</v>
      </c>
      <c r="AI15" s="190">
        <v>3042</v>
      </c>
      <c r="AJ15" s="190">
        <v>2086</v>
      </c>
      <c r="AK15" s="190">
        <v>79</v>
      </c>
      <c r="AL15" s="190">
        <v>1488</v>
      </c>
      <c r="AM15" s="190">
        <v>1554</v>
      </c>
      <c r="AN15" s="190">
        <v>294</v>
      </c>
      <c r="AO15" s="190">
        <v>524</v>
      </c>
      <c r="AP15" s="166">
        <v>242120</v>
      </c>
      <c r="AQ15" s="191">
        <v>350</v>
      </c>
      <c r="AR15" s="165">
        <v>5057</v>
      </c>
      <c r="AS15" s="165">
        <v>0</v>
      </c>
      <c r="AT15" s="165">
        <v>0</v>
      </c>
      <c r="AU15" s="165">
        <v>0</v>
      </c>
      <c r="AV15" s="165">
        <v>-5465</v>
      </c>
      <c r="AW15" s="166">
        <v>-58</v>
      </c>
      <c r="AX15" s="166">
        <v>242062</v>
      </c>
      <c r="AY15" s="166">
        <v>26255</v>
      </c>
      <c r="AZ15" s="166">
        <v>26255</v>
      </c>
      <c r="BA15" s="166">
        <v>155470</v>
      </c>
      <c r="BB15" s="166">
        <v>181725</v>
      </c>
      <c r="BC15" s="166">
        <v>181667</v>
      </c>
      <c r="BD15" s="166">
        <v>423787</v>
      </c>
      <c r="BE15" s="165">
        <v>-22002</v>
      </c>
      <c r="BF15" s="165">
        <v>-127</v>
      </c>
      <c r="BG15" s="165">
        <v>-2211</v>
      </c>
      <c r="BH15" s="166">
        <v>-24340</v>
      </c>
      <c r="BI15" s="166">
        <v>-118884</v>
      </c>
      <c r="BJ15" s="166">
        <v>-143224</v>
      </c>
      <c r="BK15" s="166">
        <v>38443</v>
      </c>
      <c r="BL15" s="192">
        <v>280563</v>
      </c>
    </row>
    <row r="16" spans="1:64">
      <c r="A16" s="161">
        <v>12</v>
      </c>
      <c r="B16" s="3" t="s">
        <v>84</v>
      </c>
      <c r="C16" s="190">
        <v>5</v>
      </c>
      <c r="D16" s="190">
        <v>0</v>
      </c>
      <c r="E16" s="190">
        <v>15</v>
      </c>
      <c r="F16" s="190">
        <v>15</v>
      </c>
      <c r="G16" s="190">
        <v>0</v>
      </c>
      <c r="H16" s="190">
        <v>10</v>
      </c>
      <c r="I16" s="190">
        <v>919</v>
      </c>
      <c r="J16" s="190">
        <v>34</v>
      </c>
      <c r="K16" s="190">
        <v>0</v>
      </c>
      <c r="L16" s="190">
        <v>1053</v>
      </c>
      <c r="M16" s="190">
        <v>1637</v>
      </c>
      <c r="N16" s="190">
        <v>1179776</v>
      </c>
      <c r="O16" s="190">
        <v>151</v>
      </c>
      <c r="P16" s="190">
        <v>115006</v>
      </c>
      <c r="Q16" s="190">
        <v>156329</v>
      </c>
      <c r="R16" s="190">
        <v>70204</v>
      </c>
      <c r="S16" s="190">
        <v>3982</v>
      </c>
      <c r="T16" s="190">
        <v>1317</v>
      </c>
      <c r="U16" s="190">
        <v>61211</v>
      </c>
      <c r="V16" s="190">
        <v>4256</v>
      </c>
      <c r="W16" s="190">
        <v>78101</v>
      </c>
      <c r="X16" s="190">
        <v>2246</v>
      </c>
      <c r="Y16" s="190">
        <v>42452</v>
      </c>
      <c r="Z16" s="190">
        <v>0</v>
      </c>
      <c r="AA16" s="190">
        <v>7</v>
      </c>
      <c r="AB16" s="190">
        <v>0</v>
      </c>
      <c r="AC16" s="190">
        <v>0</v>
      </c>
      <c r="AD16" s="190">
        <v>0</v>
      </c>
      <c r="AE16" s="190">
        <v>0</v>
      </c>
      <c r="AF16" s="190">
        <v>553</v>
      </c>
      <c r="AG16" s="190">
        <v>0</v>
      </c>
      <c r="AH16" s="190">
        <v>45</v>
      </c>
      <c r="AI16" s="190">
        <v>0</v>
      </c>
      <c r="AJ16" s="190">
        <v>8</v>
      </c>
      <c r="AK16" s="190">
        <v>1</v>
      </c>
      <c r="AL16" s="190">
        <v>336</v>
      </c>
      <c r="AM16" s="190">
        <v>90</v>
      </c>
      <c r="AN16" s="190">
        <v>1</v>
      </c>
      <c r="AO16" s="190">
        <v>474</v>
      </c>
      <c r="AP16" s="166">
        <v>1720234</v>
      </c>
      <c r="AQ16" s="191">
        <v>0</v>
      </c>
      <c r="AR16" s="165">
        <v>-1431</v>
      </c>
      <c r="AS16" s="165">
        <v>0</v>
      </c>
      <c r="AT16" s="165">
        <v>-862</v>
      </c>
      <c r="AU16" s="165">
        <v>-5175</v>
      </c>
      <c r="AV16" s="165">
        <v>-27612</v>
      </c>
      <c r="AW16" s="166">
        <v>-35080</v>
      </c>
      <c r="AX16" s="166">
        <v>1685154</v>
      </c>
      <c r="AY16" s="166">
        <v>218634</v>
      </c>
      <c r="AZ16" s="166">
        <v>218634</v>
      </c>
      <c r="BA16" s="166">
        <v>731053</v>
      </c>
      <c r="BB16" s="166">
        <v>949687</v>
      </c>
      <c r="BC16" s="166">
        <v>914607</v>
      </c>
      <c r="BD16" s="166">
        <v>2634841</v>
      </c>
      <c r="BE16" s="165">
        <v>-60769</v>
      </c>
      <c r="BF16" s="165">
        <v>-123</v>
      </c>
      <c r="BG16" s="165">
        <v>-6090</v>
      </c>
      <c r="BH16" s="166">
        <v>-66982</v>
      </c>
      <c r="BI16" s="166">
        <v>-403006</v>
      </c>
      <c r="BJ16" s="166">
        <v>-469988</v>
      </c>
      <c r="BK16" s="166">
        <v>444619</v>
      </c>
      <c r="BL16" s="192">
        <v>2164853</v>
      </c>
    </row>
    <row r="17" spans="1:64">
      <c r="A17" s="161">
        <v>13</v>
      </c>
      <c r="B17" s="3" t="s">
        <v>85</v>
      </c>
      <c r="C17" s="190">
        <v>0</v>
      </c>
      <c r="D17" s="190">
        <v>0</v>
      </c>
      <c r="E17" s="190">
        <v>0</v>
      </c>
      <c r="F17" s="190">
        <v>1</v>
      </c>
      <c r="G17" s="190">
        <v>2885</v>
      </c>
      <c r="H17" s="190">
        <v>1</v>
      </c>
      <c r="I17" s="190">
        <v>302</v>
      </c>
      <c r="J17" s="190">
        <v>11061</v>
      </c>
      <c r="K17" s="190">
        <v>1</v>
      </c>
      <c r="L17" s="190">
        <v>1201</v>
      </c>
      <c r="M17" s="190">
        <v>2547</v>
      </c>
      <c r="N17" s="190">
        <v>25849</v>
      </c>
      <c r="O17" s="190">
        <v>127366</v>
      </c>
      <c r="P17" s="190">
        <v>43181</v>
      </c>
      <c r="Q17" s="190">
        <v>46614</v>
      </c>
      <c r="R17" s="190">
        <v>14273</v>
      </c>
      <c r="S17" s="190">
        <v>4619</v>
      </c>
      <c r="T17" s="190">
        <v>8183</v>
      </c>
      <c r="U17" s="190">
        <v>84929</v>
      </c>
      <c r="V17" s="190">
        <v>19926</v>
      </c>
      <c r="W17" s="190">
        <v>25002</v>
      </c>
      <c r="X17" s="190">
        <v>6936</v>
      </c>
      <c r="Y17" s="190">
        <v>18020</v>
      </c>
      <c r="Z17" s="190">
        <v>483</v>
      </c>
      <c r="AA17" s="190">
        <v>37</v>
      </c>
      <c r="AB17" s="190">
        <v>1</v>
      </c>
      <c r="AC17" s="190">
        <v>38</v>
      </c>
      <c r="AD17" s="190">
        <v>0</v>
      </c>
      <c r="AE17" s="190">
        <v>0</v>
      </c>
      <c r="AF17" s="190">
        <v>33</v>
      </c>
      <c r="AG17" s="190">
        <v>71</v>
      </c>
      <c r="AH17" s="190">
        <v>275</v>
      </c>
      <c r="AI17" s="190">
        <v>139</v>
      </c>
      <c r="AJ17" s="190">
        <v>5147</v>
      </c>
      <c r="AK17" s="190">
        <v>39</v>
      </c>
      <c r="AL17" s="190">
        <v>815</v>
      </c>
      <c r="AM17" s="190">
        <v>572</v>
      </c>
      <c r="AN17" s="190">
        <v>53</v>
      </c>
      <c r="AO17" s="190">
        <v>414</v>
      </c>
      <c r="AP17" s="166">
        <v>451014</v>
      </c>
      <c r="AQ17" s="191">
        <v>48</v>
      </c>
      <c r="AR17" s="165">
        <v>7997</v>
      </c>
      <c r="AS17" s="165">
        <v>0</v>
      </c>
      <c r="AT17" s="165">
        <v>0</v>
      </c>
      <c r="AU17" s="165">
        <v>-8384</v>
      </c>
      <c r="AV17" s="165">
        <v>13307</v>
      </c>
      <c r="AW17" s="166">
        <v>12968</v>
      </c>
      <c r="AX17" s="166">
        <v>463982</v>
      </c>
      <c r="AY17" s="166">
        <v>63072</v>
      </c>
      <c r="AZ17" s="166">
        <v>63072</v>
      </c>
      <c r="BA17" s="166">
        <v>163642</v>
      </c>
      <c r="BB17" s="166">
        <v>226714</v>
      </c>
      <c r="BC17" s="166">
        <v>239682</v>
      </c>
      <c r="BD17" s="166">
        <v>690696</v>
      </c>
      <c r="BE17" s="165">
        <v>-161198</v>
      </c>
      <c r="BF17" s="165">
        <v>-402</v>
      </c>
      <c r="BG17" s="165">
        <v>-16160</v>
      </c>
      <c r="BH17" s="166">
        <v>-177760</v>
      </c>
      <c r="BI17" s="166">
        <v>-263209</v>
      </c>
      <c r="BJ17" s="166">
        <v>-440969</v>
      </c>
      <c r="BK17" s="166">
        <v>-201287</v>
      </c>
      <c r="BL17" s="192">
        <v>249727</v>
      </c>
    </row>
    <row r="18" spans="1:64">
      <c r="A18" s="161">
        <v>14</v>
      </c>
      <c r="B18" s="3" t="s">
        <v>86</v>
      </c>
      <c r="C18" s="190">
        <v>459</v>
      </c>
      <c r="D18" s="190">
        <v>12</v>
      </c>
      <c r="E18" s="190">
        <v>93</v>
      </c>
      <c r="F18" s="190">
        <v>56</v>
      </c>
      <c r="G18" s="190">
        <v>27399</v>
      </c>
      <c r="H18" s="190">
        <v>78</v>
      </c>
      <c r="I18" s="190">
        <v>2141</v>
      </c>
      <c r="J18" s="190">
        <v>24206</v>
      </c>
      <c r="K18" s="190">
        <v>131</v>
      </c>
      <c r="L18" s="190">
        <v>3837</v>
      </c>
      <c r="M18" s="190">
        <v>2460</v>
      </c>
      <c r="N18" s="190">
        <v>1242</v>
      </c>
      <c r="O18" s="190">
        <v>467</v>
      </c>
      <c r="P18" s="190">
        <v>63016</v>
      </c>
      <c r="Q18" s="190">
        <v>44512</v>
      </c>
      <c r="R18" s="190">
        <v>28634</v>
      </c>
      <c r="S18" s="190">
        <v>7751</v>
      </c>
      <c r="T18" s="190">
        <v>4528</v>
      </c>
      <c r="U18" s="190">
        <v>38892</v>
      </c>
      <c r="V18" s="190">
        <v>9772</v>
      </c>
      <c r="W18" s="190">
        <v>23595</v>
      </c>
      <c r="X18" s="190">
        <v>6491</v>
      </c>
      <c r="Y18" s="190">
        <v>202486</v>
      </c>
      <c r="Z18" s="190">
        <v>914</v>
      </c>
      <c r="AA18" s="190">
        <v>138</v>
      </c>
      <c r="AB18" s="190">
        <v>33</v>
      </c>
      <c r="AC18" s="190">
        <v>7895</v>
      </c>
      <c r="AD18" s="190">
        <v>135</v>
      </c>
      <c r="AE18" s="190">
        <v>1015</v>
      </c>
      <c r="AF18" s="190">
        <v>3654</v>
      </c>
      <c r="AG18" s="190">
        <v>486</v>
      </c>
      <c r="AH18" s="190">
        <v>5101</v>
      </c>
      <c r="AI18" s="190">
        <v>361</v>
      </c>
      <c r="AJ18" s="190">
        <v>1180</v>
      </c>
      <c r="AK18" s="190">
        <v>410</v>
      </c>
      <c r="AL18" s="190">
        <v>2761</v>
      </c>
      <c r="AM18" s="190">
        <v>4130</v>
      </c>
      <c r="AN18" s="190">
        <v>21</v>
      </c>
      <c r="AO18" s="190">
        <v>576</v>
      </c>
      <c r="AP18" s="166">
        <v>521068</v>
      </c>
      <c r="AQ18" s="191">
        <v>1128</v>
      </c>
      <c r="AR18" s="165">
        <v>26949</v>
      </c>
      <c r="AS18" s="165">
        <v>12</v>
      </c>
      <c r="AT18" s="165">
        <v>864</v>
      </c>
      <c r="AU18" s="165">
        <v>13998</v>
      </c>
      <c r="AV18" s="165">
        <v>-13313</v>
      </c>
      <c r="AW18" s="166">
        <v>29638</v>
      </c>
      <c r="AX18" s="166">
        <v>550706</v>
      </c>
      <c r="AY18" s="166">
        <v>27886</v>
      </c>
      <c r="AZ18" s="166">
        <v>27886</v>
      </c>
      <c r="BA18" s="166">
        <v>464166</v>
      </c>
      <c r="BB18" s="166">
        <v>492052</v>
      </c>
      <c r="BC18" s="166">
        <v>521690</v>
      </c>
      <c r="BD18" s="166">
        <v>1042758</v>
      </c>
      <c r="BE18" s="165">
        <v>-46212</v>
      </c>
      <c r="BF18" s="165">
        <v>-355</v>
      </c>
      <c r="BG18" s="165">
        <v>-4653</v>
      </c>
      <c r="BH18" s="166">
        <v>-51220</v>
      </c>
      <c r="BI18" s="166">
        <v>-343024</v>
      </c>
      <c r="BJ18" s="166">
        <v>-394244</v>
      </c>
      <c r="BK18" s="166">
        <v>127446</v>
      </c>
      <c r="BL18" s="192">
        <v>648514</v>
      </c>
    </row>
    <row r="19" spans="1:64">
      <c r="A19" s="161">
        <v>15</v>
      </c>
      <c r="B19" s="3" t="s">
        <v>70</v>
      </c>
      <c r="C19" s="190">
        <v>0</v>
      </c>
      <c r="D19" s="190">
        <v>0</v>
      </c>
      <c r="E19" s="190">
        <v>0</v>
      </c>
      <c r="F19" s="190">
        <v>26</v>
      </c>
      <c r="G19" s="190">
        <v>0</v>
      </c>
      <c r="H19" s="190">
        <v>0</v>
      </c>
      <c r="I19" s="190">
        <v>19</v>
      </c>
      <c r="J19" s="190">
        <v>53</v>
      </c>
      <c r="K19" s="190">
        <v>0</v>
      </c>
      <c r="L19" s="190">
        <v>175</v>
      </c>
      <c r="M19" s="190">
        <v>238</v>
      </c>
      <c r="N19" s="190">
        <v>95</v>
      </c>
      <c r="O19" s="190">
        <v>0</v>
      </c>
      <c r="P19" s="190">
        <v>768</v>
      </c>
      <c r="Q19" s="190">
        <v>226277</v>
      </c>
      <c r="R19" s="190">
        <v>32005</v>
      </c>
      <c r="S19" s="190">
        <v>3237</v>
      </c>
      <c r="T19" s="190">
        <v>529</v>
      </c>
      <c r="U19" s="190">
        <v>20296</v>
      </c>
      <c r="V19" s="190">
        <v>590</v>
      </c>
      <c r="W19" s="190">
        <v>17769</v>
      </c>
      <c r="X19" s="190">
        <v>40</v>
      </c>
      <c r="Y19" s="190">
        <v>16713</v>
      </c>
      <c r="Z19" s="190">
        <v>0</v>
      </c>
      <c r="AA19" s="190">
        <v>2306</v>
      </c>
      <c r="AB19" s="190">
        <v>0</v>
      </c>
      <c r="AC19" s="190">
        <v>11</v>
      </c>
      <c r="AD19" s="190">
        <v>0</v>
      </c>
      <c r="AE19" s="190">
        <v>0</v>
      </c>
      <c r="AF19" s="190">
        <v>204</v>
      </c>
      <c r="AG19" s="190">
        <v>2</v>
      </c>
      <c r="AH19" s="190">
        <v>407</v>
      </c>
      <c r="AI19" s="190">
        <v>0</v>
      </c>
      <c r="AJ19" s="190">
        <v>0</v>
      </c>
      <c r="AK19" s="190">
        <v>0</v>
      </c>
      <c r="AL19" s="190">
        <v>21456</v>
      </c>
      <c r="AM19" s="190">
        <v>52</v>
      </c>
      <c r="AN19" s="190">
        <v>0</v>
      </c>
      <c r="AO19" s="190">
        <v>0</v>
      </c>
      <c r="AP19" s="166">
        <v>343268</v>
      </c>
      <c r="AQ19" s="191">
        <v>0</v>
      </c>
      <c r="AR19" s="165">
        <v>595</v>
      </c>
      <c r="AS19" s="165">
        <v>0</v>
      </c>
      <c r="AT19" s="165">
        <v>10257</v>
      </c>
      <c r="AU19" s="165">
        <v>205511</v>
      </c>
      <c r="AV19" s="165">
        <v>17028</v>
      </c>
      <c r="AW19" s="166">
        <v>233391</v>
      </c>
      <c r="AX19" s="166">
        <v>576659</v>
      </c>
      <c r="AY19" s="166">
        <v>267473</v>
      </c>
      <c r="AZ19" s="166">
        <v>267473</v>
      </c>
      <c r="BA19" s="166">
        <v>884351</v>
      </c>
      <c r="BB19" s="166">
        <v>1151824</v>
      </c>
      <c r="BC19" s="166">
        <v>1385215</v>
      </c>
      <c r="BD19" s="166">
        <v>1728483</v>
      </c>
      <c r="BE19" s="165">
        <v>-85722</v>
      </c>
      <c r="BF19" s="165">
        <v>0</v>
      </c>
      <c r="BG19" s="165">
        <v>-8573</v>
      </c>
      <c r="BH19" s="166">
        <v>-94295</v>
      </c>
      <c r="BI19" s="166">
        <v>-319284</v>
      </c>
      <c r="BJ19" s="166">
        <v>-413579</v>
      </c>
      <c r="BK19" s="166">
        <v>971636</v>
      </c>
      <c r="BL19" s="192">
        <v>1314904</v>
      </c>
    </row>
    <row r="20" spans="1:64">
      <c r="A20" s="161">
        <v>16</v>
      </c>
      <c r="B20" s="3" t="s">
        <v>71</v>
      </c>
      <c r="C20" s="190">
        <v>0</v>
      </c>
      <c r="D20" s="190">
        <v>2</v>
      </c>
      <c r="E20" s="190">
        <v>0</v>
      </c>
      <c r="F20" s="190">
        <v>4</v>
      </c>
      <c r="G20" s="190">
        <v>0</v>
      </c>
      <c r="H20" s="190">
        <v>0</v>
      </c>
      <c r="I20" s="190">
        <v>22</v>
      </c>
      <c r="J20" s="190">
        <v>0</v>
      </c>
      <c r="K20" s="190">
        <v>3</v>
      </c>
      <c r="L20" s="190">
        <v>1370</v>
      </c>
      <c r="M20" s="190">
        <v>291</v>
      </c>
      <c r="N20" s="190">
        <v>140</v>
      </c>
      <c r="O20" s="190">
        <v>35</v>
      </c>
      <c r="P20" s="190">
        <v>325</v>
      </c>
      <c r="Q20" s="190">
        <v>4274</v>
      </c>
      <c r="R20" s="190">
        <v>170355</v>
      </c>
      <c r="S20" s="190">
        <v>393</v>
      </c>
      <c r="T20" s="190">
        <v>750</v>
      </c>
      <c r="U20" s="190">
        <v>2552</v>
      </c>
      <c r="V20" s="190">
        <v>213</v>
      </c>
      <c r="W20" s="190">
        <v>1733</v>
      </c>
      <c r="X20" s="190">
        <v>18</v>
      </c>
      <c r="Y20" s="190">
        <v>114</v>
      </c>
      <c r="Z20" s="190">
        <v>15</v>
      </c>
      <c r="AA20" s="190">
        <v>63</v>
      </c>
      <c r="AB20" s="190">
        <v>0</v>
      </c>
      <c r="AC20" s="190">
        <v>8</v>
      </c>
      <c r="AD20" s="190">
        <v>0</v>
      </c>
      <c r="AE20" s="190">
        <v>0</v>
      </c>
      <c r="AF20" s="190">
        <v>142</v>
      </c>
      <c r="AG20" s="190">
        <v>3</v>
      </c>
      <c r="AH20" s="190">
        <v>27</v>
      </c>
      <c r="AI20" s="190">
        <v>0</v>
      </c>
      <c r="AJ20" s="190">
        <v>0</v>
      </c>
      <c r="AK20" s="190">
        <v>0</v>
      </c>
      <c r="AL20" s="190">
        <v>29813</v>
      </c>
      <c r="AM20" s="190">
        <v>16</v>
      </c>
      <c r="AN20" s="190">
        <v>0</v>
      </c>
      <c r="AO20" s="190">
        <v>0</v>
      </c>
      <c r="AP20" s="166">
        <v>212681</v>
      </c>
      <c r="AQ20" s="191">
        <v>0</v>
      </c>
      <c r="AR20" s="165">
        <v>82</v>
      </c>
      <c r="AS20" s="165">
        <v>0</v>
      </c>
      <c r="AT20" s="165">
        <v>1802</v>
      </c>
      <c r="AU20" s="165">
        <v>307535</v>
      </c>
      <c r="AV20" s="165">
        <v>13079</v>
      </c>
      <c r="AW20" s="166">
        <v>322498</v>
      </c>
      <c r="AX20" s="166">
        <v>535179</v>
      </c>
      <c r="AY20" s="166">
        <v>309502</v>
      </c>
      <c r="AZ20" s="166">
        <v>309502</v>
      </c>
      <c r="BA20" s="166">
        <v>428267</v>
      </c>
      <c r="BB20" s="166">
        <v>737769</v>
      </c>
      <c r="BC20" s="166">
        <v>1060267</v>
      </c>
      <c r="BD20" s="166">
        <v>1272948</v>
      </c>
      <c r="BE20" s="165">
        <v>-72666</v>
      </c>
      <c r="BF20" s="165">
        <v>0</v>
      </c>
      <c r="BG20" s="165">
        <v>-7270</v>
      </c>
      <c r="BH20" s="166">
        <v>-79936</v>
      </c>
      <c r="BI20" s="166">
        <v>-284825</v>
      </c>
      <c r="BJ20" s="166">
        <v>-364761</v>
      </c>
      <c r="BK20" s="166">
        <v>695506</v>
      </c>
      <c r="BL20" s="192">
        <v>908187</v>
      </c>
    </row>
    <row r="21" spans="1:64">
      <c r="A21" s="161">
        <v>17</v>
      </c>
      <c r="B21" s="3" t="s">
        <v>72</v>
      </c>
      <c r="C21" s="190">
        <v>2</v>
      </c>
      <c r="D21" s="190">
        <v>0</v>
      </c>
      <c r="E21" s="190">
        <v>1</v>
      </c>
      <c r="F21" s="190">
        <v>0</v>
      </c>
      <c r="G21" s="190">
        <v>0</v>
      </c>
      <c r="H21" s="190">
        <v>0</v>
      </c>
      <c r="I21" s="190">
        <v>0</v>
      </c>
      <c r="J21" s="190">
        <v>4</v>
      </c>
      <c r="K21" s="190">
        <v>0</v>
      </c>
      <c r="L21" s="190">
        <v>0</v>
      </c>
      <c r="M21" s="190">
        <v>0</v>
      </c>
      <c r="N21" s="190">
        <v>0</v>
      </c>
      <c r="O21" s="190">
        <v>0</v>
      </c>
      <c r="P21" s="190">
        <v>16</v>
      </c>
      <c r="Q21" s="190">
        <v>2478</v>
      </c>
      <c r="R21" s="190">
        <v>4904</v>
      </c>
      <c r="S21" s="190">
        <v>31370</v>
      </c>
      <c r="T21" s="190">
        <v>9</v>
      </c>
      <c r="U21" s="190">
        <v>732</v>
      </c>
      <c r="V21" s="190">
        <v>102</v>
      </c>
      <c r="W21" s="190">
        <v>526</v>
      </c>
      <c r="X21" s="190">
        <v>55</v>
      </c>
      <c r="Y21" s="190">
        <v>453</v>
      </c>
      <c r="Z21" s="190">
        <v>0</v>
      </c>
      <c r="AA21" s="190">
        <v>22</v>
      </c>
      <c r="AB21" s="190">
        <v>5</v>
      </c>
      <c r="AC21" s="190">
        <v>2616</v>
      </c>
      <c r="AD21" s="190">
        <v>15</v>
      </c>
      <c r="AE21" s="190">
        <v>0</v>
      </c>
      <c r="AF21" s="190">
        <v>102</v>
      </c>
      <c r="AG21" s="190">
        <v>68</v>
      </c>
      <c r="AH21" s="190">
        <v>4714</v>
      </c>
      <c r="AI21" s="190">
        <v>0</v>
      </c>
      <c r="AJ21" s="190">
        <v>35986</v>
      </c>
      <c r="AK21" s="190">
        <v>0</v>
      </c>
      <c r="AL21" s="190">
        <v>9334</v>
      </c>
      <c r="AM21" s="190">
        <v>1316</v>
      </c>
      <c r="AN21" s="190">
        <v>1279</v>
      </c>
      <c r="AO21" s="190">
        <v>0</v>
      </c>
      <c r="AP21" s="166">
        <v>96109</v>
      </c>
      <c r="AQ21" s="191">
        <v>82</v>
      </c>
      <c r="AR21" s="165">
        <v>3188</v>
      </c>
      <c r="AS21" s="165">
        <v>5</v>
      </c>
      <c r="AT21" s="165">
        <v>15790</v>
      </c>
      <c r="AU21" s="165">
        <v>98191</v>
      </c>
      <c r="AV21" s="165">
        <v>-2710</v>
      </c>
      <c r="AW21" s="166">
        <v>114546</v>
      </c>
      <c r="AX21" s="166">
        <v>210655</v>
      </c>
      <c r="AY21" s="166">
        <v>20837</v>
      </c>
      <c r="AZ21" s="166">
        <v>20837</v>
      </c>
      <c r="BA21" s="166">
        <v>186718</v>
      </c>
      <c r="BB21" s="166">
        <v>207555</v>
      </c>
      <c r="BC21" s="166">
        <v>322101</v>
      </c>
      <c r="BD21" s="166">
        <v>418210</v>
      </c>
      <c r="BE21" s="165">
        <v>-70065</v>
      </c>
      <c r="BF21" s="165">
        <v>-20</v>
      </c>
      <c r="BG21" s="165">
        <v>-7007</v>
      </c>
      <c r="BH21" s="166">
        <v>-77092</v>
      </c>
      <c r="BI21" s="166">
        <v>-119721</v>
      </c>
      <c r="BJ21" s="166">
        <v>-196813</v>
      </c>
      <c r="BK21" s="166">
        <v>125288</v>
      </c>
      <c r="BL21" s="192">
        <v>221397</v>
      </c>
    </row>
    <row r="22" spans="1:64">
      <c r="A22" s="161">
        <v>18</v>
      </c>
      <c r="B22" s="3" t="s">
        <v>87</v>
      </c>
      <c r="C22" s="190">
        <v>0</v>
      </c>
      <c r="D22" s="190">
        <v>0</v>
      </c>
      <c r="E22" s="190">
        <v>0</v>
      </c>
      <c r="F22" s="190">
        <v>0</v>
      </c>
      <c r="G22" s="190">
        <v>0</v>
      </c>
      <c r="H22" s="190">
        <v>0</v>
      </c>
      <c r="I22" s="190">
        <v>3</v>
      </c>
      <c r="J22" s="190">
        <v>8</v>
      </c>
      <c r="K22" s="190">
        <v>0</v>
      </c>
      <c r="L22" s="190">
        <v>0</v>
      </c>
      <c r="M22" s="190">
        <v>0</v>
      </c>
      <c r="N22" s="190">
        <v>1</v>
      </c>
      <c r="O22" s="190">
        <v>11</v>
      </c>
      <c r="P22" s="190">
        <v>5582</v>
      </c>
      <c r="Q22" s="190">
        <v>5094</v>
      </c>
      <c r="R22" s="190">
        <v>8719</v>
      </c>
      <c r="S22" s="190">
        <v>28145</v>
      </c>
      <c r="T22" s="190">
        <v>95124</v>
      </c>
      <c r="U22" s="190">
        <v>111751</v>
      </c>
      <c r="V22" s="190">
        <v>135761</v>
      </c>
      <c r="W22" s="190">
        <v>9560</v>
      </c>
      <c r="X22" s="190">
        <v>541</v>
      </c>
      <c r="Y22" s="190">
        <v>854</v>
      </c>
      <c r="Z22" s="190">
        <v>5</v>
      </c>
      <c r="AA22" s="190">
        <v>4</v>
      </c>
      <c r="AB22" s="190">
        <v>0</v>
      </c>
      <c r="AC22" s="190">
        <v>80</v>
      </c>
      <c r="AD22" s="190">
        <v>53</v>
      </c>
      <c r="AE22" s="190">
        <v>0</v>
      </c>
      <c r="AF22" s="190">
        <v>15</v>
      </c>
      <c r="AG22" s="190">
        <v>598</v>
      </c>
      <c r="AH22" s="190">
        <v>2343</v>
      </c>
      <c r="AI22" s="190">
        <v>1533</v>
      </c>
      <c r="AJ22" s="190">
        <v>5</v>
      </c>
      <c r="AK22" s="190">
        <v>0</v>
      </c>
      <c r="AL22" s="190">
        <v>30466</v>
      </c>
      <c r="AM22" s="190">
        <v>50</v>
      </c>
      <c r="AN22" s="190">
        <v>1750</v>
      </c>
      <c r="AO22" s="190">
        <v>0</v>
      </c>
      <c r="AP22" s="166">
        <v>438056</v>
      </c>
      <c r="AQ22" s="191">
        <v>15</v>
      </c>
      <c r="AR22" s="165">
        <v>1114</v>
      </c>
      <c r="AS22" s="165">
        <v>0</v>
      </c>
      <c r="AT22" s="165">
        <v>0</v>
      </c>
      <c r="AU22" s="165">
        <v>0</v>
      </c>
      <c r="AV22" s="165">
        <v>6492</v>
      </c>
      <c r="AW22" s="166">
        <v>7621</v>
      </c>
      <c r="AX22" s="166">
        <v>445677</v>
      </c>
      <c r="AY22" s="166">
        <v>56182</v>
      </c>
      <c r="AZ22" s="166">
        <v>56182</v>
      </c>
      <c r="BA22" s="166">
        <v>160791</v>
      </c>
      <c r="BB22" s="166">
        <v>216973</v>
      </c>
      <c r="BC22" s="166">
        <v>224594</v>
      </c>
      <c r="BD22" s="166">
        <v>662650</v>
      </c>
      <c r="BE22" s="165">
        <v>-139539</v>
      </c>
      <c r="BF22" s="165">
        <v>0</v>
      </c>
      <c r="BG22" s="165">
        <v>-13952</v>
      </c>
      <c r="BH22" s="166">
        <v>-153491</v>
      </c>
      <c r="BI22" s="166">
        <v>-233836</v>
      </c>
      <c r="BJ22" s="166">
        <v>-387327</v>
      </c>
      <c r="BK22" s="166">
        <v>-162733</v>
      </c>
      <c r="BL22" s="192">
        <v>275323</v>
      </c>
    </row>
    <row r="23" spans="1:64">
      <c r="A23" s="161">
        <v>19</v>
      </c>
      <c r="B23" s="3" t="s">
        <v>88</v>
      </c>
      <c r="C23" s="190">
        <v>5</v>
      </c>
      <c r="D23" s="190">
        <v>0</v>
      </c>
      <c r="E23" s="190">
        <v>48</v>
      </c>
      <c r="F23" s="190">
        <v>0</v>
      </c>
      <c r="G23" s="190">
        <v>1</v>
      </c>
      <c r="H23" s="190">
        <v>0</v>
      </c>
      <c r="I23" s="190">
        <v>24</v>
      </c>
      <c r="J23" s="190">
        <v>9</v>
      </c>
      <c r="K23" s="190">
        <v>0</v>
      </c>
      <c r="L23" s="190">
        <v>14</v>
      </c>
      <c r="M23" s="190">
        <v>5</v>
      </c>
      <c r="N23" s="190">
        <v>0</v>
      </c>
      <c r="O23" s="190">
        <v>1</v>
      </c>
      <c r="P23" s="190">
        <v>573</v>
      </c>
      <c r="Q23" s="190">
        <v>36533</v>
      </c>
      <c r="R23" s="190">
        <v>17437</v>
      </c>
      <c r="S23" s="190">
        <v>5001</v>
      </c>
      <c r="T23" s="190">
        <v>4480</v>
      </c>
      <c r="U23" s="190">
        <v>211134</v>
      </c>
      <c r="V23" s="190">
        <v>12359</v>
      </c>
      <c r="W23" s="190">
        <v>31527</v>
      </c>
      <c r="X23" s="190">
        <v>472</v>
      </c>
      <c r="Y23" s="190">
        <v>18130</v>
      </c>
      <c r="Z23" s="190">
        <v>5</v>
      </c>
      <c r="AA23" s="190">
        <v>50</v>
      </c>
      <c r="AB23" s="190">
        <v>0</v>
      </c>
      <c r="AC23" s="190">
        <v>585</v>
      </c>
      <c r="AD23" s="190">
        <v>4</v>
      </c>
      <c r="AE23" s="190">
        <v>75</v>
      </c>
      <c r="AF23" s="190">
        <v>397</v>
      </c>
      <c r="AG23" s="190">
        <v>108</v>
      </c>
      <c r="AH23" s="190">
        <v>2246</v>
      </c>
      <c r="AI23" s="190">
        <v>1155</v>
      </c>
      <c r="AJ23" s="190">
        <v>190</v>
      </c>
      <c r="AK23" s="190">
        <v>0</v>
      </c>
      <c r="AL23" s="190">
        <v>13385</v>
      </c>
      <c r="AM23" s="190">
        <v>206</v>
      </c>
      <c r="AN23" s="190">
        <v>0</v>
      </c>
      <c r="AO23" s="190">
        <v>44</v>
      </c>
      <c r="AP23" s="166">
        <v>356203</v>
      </c>
      <c r="AQ23" s="191">
        <v>2567</v>
      </c>
      <c r="AR23" s="165">
        <v>100106</v>
      </c>
      <c r="AS23" s="165">
        <v>0</v>
      </c>
      <c r="AT23" s="165">
        <v>17251</v>
      </c>
      <c r="AU23" s="165">
        <v>203660</v>
      </c>
      <c r="AV23" s="165">
        <v>-20131</v>
      </c>
      <c r="AW23" s="166">
        <v>303453</v>
      </c>
      <c r="AX23" s="166">
        <v>659656</v>
      </c>
      <c r="AY23" s="166">
        <v>246058</v>
      </c>
      <c r="AZ23" s="166">
        <v>246058</v>
      </c>
      <c r="BA23" s="166">
        <v>867290</v>
      </c>
      <c r="BB23" s="166">
        <v>1113348</v>
      </c>
      <c r="BC23" s="166">
        <v>1416801</v>
      </c>
      <c r="BD23" s="166">
        <v>1773004</v>
      </c>
      <c r="BE23" s="165">
        <v>-156517</v>
      </c>
      <c r="BF23" s="165">
        <v>-3</v>
      </c>
      <c r="BG23" s="165">
        <v>-15644</v>
      </c>
      <c r="BH23" s="166">
        <v>-172164</v>
      </c>
      <c r="BI23" s="166">
        <v>-386507</v>
      </c>
      <c r="BJ23" s="166">
        <v>-558671</v>
      </c>
      <c r="BK23" s="166">
        <v>858130</v>
      </c>
      <c r="BL23" s="192">
        <v>1214333</v>
      </c>
    </row>
    <row r="24" spans="1:64">
      <c r="A24" s="161">
        <v>20</v>
      </c>
      <c r="B24" s="3" t="s">
        <v>89</v>
      </c>
      <c r="C24" s="190">
        <v>0</v>
      </c>
      <c r="D24" s="190">
        <v>1</v>
      </c>
      <c r="E24" s="190">
        <v>1</v>
      </c>
      <c r="F24" s="190">
        <v>0</v>
      </c>
      <c r="G24" s="190">
        <v>29</v>
      </c>
      <c r="H24" s="190">
        <v>0</v>
      </c>
      <c r="I24" s="190">
        <v>0</v>
      </c>
      <c r="J24" s="190">
        <v>54</v>
      </c>
      <c r="K24" s="190">
        <v>5</v>
      </c>
      <c r="L24" s="190">
        <v>1</v>
      </c>
      <c r="M24" s="190">
        <v>11</v>
      </c>
      <c r="N24" s="190">
        <v>6</v>
      </c>
      <c r="O24" s="190">
        <v>0</v>
      </c>
      <c r="P24" s="190">
        <v>18</v>
      </c>
      <c r="Q24" s="190">
        <v>817</v>
      </c>
      <c r="R24" s="190">
        <v>155</v>
      </c>
      <c r="S24" s="190">
        <v>8</v>
      </c>
      <c r="T24" s="190">
        <v>11</v>
      </c>
      <c r="U24" s="190">
        <v>40</v>
      </c>
      <c r="V24" s="190">
        <v>5655</v>
      </c>
      <c r="W24" s="190">
        <v>2316</v>
      </c>
      <c r="X24" s="190">
        <v>13</v>
      </c>
      <c r="Y24" s="190">
        <v>3947</v>
      </c>
      <c r="Z24" s="190">
        <v>16</v>
      </c>
      <c r="AA24" s="190">
        <v>1</v>
      </c>
      <c r="AB24" s="190">
        <v>6</v>
      </c>
      <c r="AC24" s="190">
        <v>640</v>
      </c>
      <c r="AD24" s="190">
        <v>128</v>
      </c>
      <c r="AE24" s="190">
        <v>205</v>
      </c>
      <c r="AF24" s="190">
        <v>203</v>
      </c>
      <c r="AG24" s="190">
        <v>140</v>
      </c>
      <c r="AH24" s="190">
        <v>2459</v>
      </c>
      <c r="AI24" s="190">
        <v>166</v>
      </c>
      <c r="AJ24" s="190">
        <v>53</v>
      </c>
      <c r="AK24" s="190">
        <v>9</v>
      </c>
      <c r="AL24" s="190">
        <v>2963</v>
      </c>
      <c r="AM24" s="190">
        <v>135</v>
      </c>
      <c r="AN24" s="190">
        <v>0</v>
      </c>
      <c r="AO24" s="190">
        <v>0</v>
      </c>
      <c r="AP24" s="166">
        <v>20212</v>
      </c>
      <c r="AQ24" s="191">
        <v>1666</v>
      </c>
      <c r="AR24" s="165">
        <v>254172</v>
      </c>
      <c r="AS24" s="165">
        <v>0</v>
      </c>
      <c r="AT24" s="165">
        <v>47935</v>
      </c>
      <c r="AU24" s="165">
        <v>108243</v>
      </c>
      <c r="AV24" s="165">
        <v>-7870</v>
      </c>
      <c r="AW24" s="166">
        <v>404146</v>
      </c>
      <c r="AX24" s="166">
        <v>424358</v>
      </c>
      <c r="AY24" s="166">
        <v>87296</v>
      </c>
      <c r="AZ24" s="166">
        <v>87296</v>
      </c>
      <c r="BA24" s="166">
        <v>250041</v>
      </c>
      <c r="BB24" s="166">
        <v>337337</v>
      </c>
      <c r="BC24" s="166">
        <v>741483</v>
      </c>
      <c r="BD24" s="166">
        <v>761695</v>
      </c>
      <c r="BE24" s="165">
        <v>-264841</v>
      </c>
      <c r="BF24" s="165">
        <v>0</v>
      </c>
      <c r="BG24" s="165">
        <v>-26463</v>
      </c>
      <c r="BH24" s="166">
        <v>-291304</v>
      </c>
      <c r="BI24" s="166">
        <v>-52914</v>
      </c>
      <c r="BJ24" s="166">
        <v>-344218</v>
      </c>
      <c r="BK24" s="166">
        <v>397265</v>
      </c>
      <c r="BL24" s="192">
        <v>417477</v>
      </c>
    </row>
    <row r="25" spans="1:64">
      <c r="A25" s="161">
        <v>21</v>
      </c>
      <c r="B25" s="3" t="s">
        <v>90</v>
      </c>
      <c r="C25" s="190">
        <v>1</v>
      </c>
      <c r="D25" s="190">
        <v>0</v>
      </c>
      <c r="E25" s="190">
        <v>1940</v>
      </c>
      <c r="F25" s="190">
        <v>1</v>
      </c>
      <c r="G25" s="190">
        <v>0</v>
      </c>
      <c r="H25" s="190">
        <v>0</v>
      </c>
      <c r="I25" s="190">
        <v>0</v>
      </c>
      <c r="J25" s="190">
        <v>0</v>
      </c>
      <c r="K25" s="190">
        <v>0</v>
      </c>
      <c r="L25" s="190">
        <v>0</v>
      </c>
      <c r="M25" s="190">
        <v>1</v>
      </c>
      <c r="N25" s="190">
        <v>0</v>
      </c>
      <c r="O25" s="190">
        <v>0</v>
      </c>
      <c r="P25" s="190">
        <v>0</v>
      </c>
      <c r="Q25" s="190">
        <v>0</v>
      </c>
      <c r="R25" s="190">
        <v>1003</v>
      </c>
      <c r="S25" s="190">
        <v>0</v>
      </c>
      <c r="T25" s="190">
        <v>0</v>
      </c>
      <c r="U25" s="190">
        <v>0</v>
      </c>
      <c r="V25" s="190">
        <v>0</v>
      </c>
      <c r="W25" s="190">
        <v>414234</v>
      </c>
      <c r="X25" s="190">
        <v>1</v>
      </c>
      <c r="Y25" s="190">
        <v>5</v>
      </c>
      <c r="Z25" s="190">
        <v>0</v>
      </c>
      <c r="AA25" s="190">
        <v>0</v>
      </c>
      <c r="AB25" s="190">
        <v>1</v>
      </c>
      <c r="AC25" s="190">
        <v>14</v>
      </c>
      <c r="AD25" s="190">
        <v>0</v>
      </c>
      <c r="AE25" s="190">
        <v>0</v>
      </c>
      <c r="AF25" s="190">
        <v>31908</v>
      </c>
      <c r="AG25" s="190">
        <v>0</v>
      </c>
      <c r="AH25" s="190">
        <v>10310</v>
      </c>
      <c r="AI25" s="190">
        <v>169</v>
      </c>
      <c r="AJ25" s="190">
        <v>1</v>
      </c>
      <c r="AK25" s="190">
        <v>0</v>
      </c>
      <c r="AL25" s="190">
        <v>41510</v>
      </c>
      <c r="AM25" s="190">
        <v>184</v>
      </c>
      <c r="AN25" s="190">
        <v>0</v>
      </c>
      <c r="AO25" s="190">
        <v>0</v>
      </c>
      <c r="AP25" s="166">
        <v>501283</v>
      </c>
      <c r="AQ25" s="191">
        <v>0</v>
      </c>
      <c r="AR25" s="165">
        <v>82005</v>
      </c>
      <c r="AS25" s="165">
        <v>0</v>
      </c>
      <c r="AT25" s="165">
        <v>26087</v>
      </c>
      <c r="AU25" s="165">
        <v>197453</v>
      </c>
      <c r="AV25" s="165">
        <v>10915</v>
      </c>
      <c r="AW25" s="166">
        <v>316460</v>
      </c>
      <c r="AX25" s="166">
        <v>817743</v>
      </c>
      <c r="AY25" s="166">
        <v>336027</v>
      </c>
      <c r="AZ25" s="166">
        <v>336027</v>
      </c>
      <c r="BA25" s="166">
        <v>685855</v>
      </c>
      <c r="BB25" s="166">
        <v>1021882</v>
      </c>
      <c r="BC25" s="166">
        <v>1338342</v>
      </c>
      <c r="BD25" s="166">
        <v>1839625</v>
      </c>
      <c r="BE25" s="165">
        <v>-110932</v>
      </c>
      <c r="BF25" s="165">
        <v>0</v>
      </c>
      <c r="BG25" s="165">
        <v>-10293</v>
      </c>
      <c r="BH25" s="166">
        <v>-121225</v>
      </c>
      <c r="BI25" s="166">
        <v>-523519</v>
      </c>
      <c r="BJ25" s="166">
        <v>-644744</v>
      </c>
      <c r="BK25" s="166">
        <v>693598</v>
      </c>
      <c r="BL25" s="192">
        <v>1194881</v>
      </c>
    </row>
    <row r="26" spans="1:64">
      <c r="A26" s="161">
        <v>22</v>
      </c>
      <c r="B26" s="3" t="s">
        <v>64</v>
      </c>
      <c r="C26" s="190">
        <v>140</v>
      </c>
      <c r="D26" s="190">
        <v>11</v>
      </c>
      <c r="E26" s="190">
        <v>270</v>
      </c>
      <c r="F26" s="190">
        <v>22</v>
      </c>
      <c r="G26" s="190">
        <v>13337</v>
      </c>
      <c r="H26" s="190">
        <v>1127</v>
      </c>
      <c r="I26" s="190">
        <v>4817</v>
      </c>
      <c r="J26" s="190">
        <v>7577</v>
      </c>
      <c r="K26" s="190">
        <v>1028</v>
      </c>
      <c r="L26" s="190">
        <v>2397</v>
      </c>
      <c r="M26" s="190">
        <v>2884</v>
      </c>
      <c r="N26" s="190">
        <v>17894</v>
      </c>
      <c r="O26" s="190">
        <v>6640</v>
      </c>
      <c r="P26" s="190">
        <v>3146</v>
      </c>
      <c r="Q26" s="190">
        <v>1010</v>
      </c>
      <c r="R26" s="190">
        <v>2340</v>
      </c>
      <c r="S26" s="190">
        <v>1877</v>
      </c>
      <c r="T26" s="190">
        <v>986</v>
      </c>
      <c r="U26" s="190">
        <v>3360</v>
      </c>
      <c r="V26" s="190">
        <v>2254</v>
      </c>
      <c r="W26" s="190">
        <v>2526</v>
      </c>
      <c r="X26" s="190">
        <v>17118</v>
      </c>
      <c r="Y26" s="190">
        <v>6336</v>
      </c>
      <c r="Z26" s="190">
        <v>12856</v>
      </c>
      <c r="AA26" s="190">
        <v>677</v>
      </c>
      <c r="AB26" s="190">
        <v>1209</v>
      </c>
      <c r="AC26" s="190">
        <v>15982</v>
      </c>
      <c r="AD26" s="190">
        <v>16936</v>
      </c>
      <c r="AE26" s="190">
        <v>214</v>
      </c>
      <c r="AF26" s="190">
        <v>3940</v>
      </c>
      <c r="AG26" s="190">
        <v>17057</v>
      </c>
      <c r="AH26" s="190">
        <v>9593</v>
      </c>
      <c r="AI26" s="190">
        <v>26114</v>
      </c>
      <c r="AJ26" s="190">
        <v>10307</v>
      </c>
      <c r="AK26" s="190">
        <v>7510</v>
      </c>
      <c r="AL26" s="190">
        <v>11735</v>
      </c>
      <c r="AM26" s="190">
        <v>8149</v>
      </c>
      <c r="AN26" s="190">
        <v>7035</v>
      </c>
      <c r="AO26" s="190">
        <v>142</v>
      </c>
      <c r="AP26" s="166">
        <v>248553</v>
      </c>
      <c r="AQ26" s="191">
        <v>8020</v>
      </c>
      <c r="AR26" s="165">
        <v>87566</v>
      </c>
      <c r="AS26" s="165">
        <v>1</v>
      </c>
      <c r="AT26" s="165">
        <v>3072</v>
      </c>
      <c r="AU26" s="165">
        <v>35187</v>
      </c>
      <c r="AV26" s="165">
        <v>-14061</v>
      </c>
      <c r="AW26" s="166">
        <v>119785</v>
      </c>
      <c r="AX26" s="166">
        <v>368338</v>
      </c>
      <c r="AY26" s="166">
        <v>16159</v>
      </c>
      <c r="AZ26" s="166">
        <v>16159</v>
      </c>
      <c r="BA26" s="166">
        <v>211617</v>
      </c>
      <c r="BB26" s="166">
        <v>227776</v>
      </c>
      <c r="BC26" s="166">
        <v>347561</v>
      </c>
      <c r="BD26" s="166">
        <v>596114</v>
      </c>
      <c r="BE26" s="165">
        <v>-74865</v>
      </c>
      <c r="BF26" s="165">
        <v>-2840</v>
      </c>
      <c r="BG26" s="165">
        <v>-7387</v>
      </c>
      <c r="BH26" s="166">
        <v>-85092</v>
      </c>
      <c r="BI26" s="166">
        <v>-135025</v>
      </c>
      <c r="BJ26" s="166">
        <v>-220117</v>
      </c>
      <c r="BK26" s="166">
        <v>127444</v>
      </c>
      <c r="BL26" s="192">
        <v>375997</v>
      </c>
    </row>
    <row r="27" spans="1:64">
      <c r="A27" s="161">
        <v>23</v>
      </c>
      <c r="B27" s="3" t="s">
        <v>91</v>
      </c>
      <c r="C27" s="190">
        <v>757</v>
      </c>
      <c r="D27" s="190">
        <v>10</v>
      </c>
      <c r="E27" s="190">
        <v>79</v>
      </c>
      <c r="F27" s="190">
        <v>62</v>
      </c>
      <c r="G27" s="190">
        <v>1908</v>
      </c>
      <c r="H27" s="190">
        <v>287</v>
      </c>
      <c r="I27" s="190">
        <v>2275</v>
      </c>
      <c r="J27" s="190">
        <v>6639</v>
      </c>
      <c r="K27" s="190">
        <v>303</v>
      </c>
      <c r="L27" s="190">
        <v>2517</v>
      </c>
      <c r="M27" s="190">
        <v>1910</v>
      </c>
      <c r="N27" s="190">
        <v>10518</v>
      </c>
      <c r="O27" s="190">
        <v>787</v>
      </c>
      <c r="P27" s="190">
        <v>2597</v>
      </c>
      <c r="Q27" s="190">
        <v>2871</v>
      </c>
      <c r="R27" s="190">
        <v>1931</v>
      </c>
      <c r="S27" s="190">
        <v>295</v>
      </c>
      <c r="T27" s="190">
        <v>1123</v>
      </c>
      <c r="U27" s="190">
        <v>3214</v>
      </c>
      <c r="V27" s="190">
        <v>1038</v>
      </c>
      <c r="W27" s="190">
        <v>2096</v>
      </c>
      <c r="X27" s="190">
        <v>844</v>
      </c>
      <c r="Y27" s="190">
        <v>2580</v>
      </c>
      <c r="Z27" s="190">
        <v>35913</v>
      </c>
      <c r="AA27" s="190">
        <v>8902</v>
      </c>
      <c r="AB27" s="190">
        <v>782</v>
      </c>
      <c r="AC27" s="190">
        <v>13023</v>
      </c>
      <c r="AD27" s="190">
        <v>4374</v>
      </c>
      <c r="AE27" s="190">
        <v>47427</v>
      </c>
      <c r="AF27" s="190">
        <v>14767</v>
      </c>
      <c r="AG27" s="190">
        <v>5918</v>
      </c>
      <c r="AH27" s="190">
        <v>12535</v>
      </c>
      <c r="AI27" s="190">
        <v>15044</v>
      </c>
      <c r="AJ27" s="190">
        <v>9267</v>
      </c>
      <c r="AK27" s="190">
        <v>307</v>
      </c>
      <c r="AL27" s="190">
        <v>3820</v>
      </c>
      <c r="AM27" s="190">
        <v>4811</v>
      </c>
      <c r="AN27" s="190">
        <v>0</v>
      </c>
      <c r="AO27" s="190">
        <v>2805</v>
      </c>
      <c r="AP27" s="166">
        <v>226336</v>
      </c>
      <c r="AQ27" s="191">
        <v>0</v>
      </c>
      <c r="AR27" s="165">
        <v>0</v>
      </c>
      <c r="AS27" s="165">
        <v>0</v>
      </c>
      <c r="AT27" s="165">
        <v>681803</v>
      </c>
      <c r="AU27" s="165">
        <v>1284357</v>
      </c>
      <c r="AV27" s="165">
        <v>0</v>
      </c>
      <c r="AW27" s="166">
        <v>1966160</v>
      </c>
      <c r="AX27" s="166">
        <v>2192496</v>
      </c>
      <c r="AY27" s="166">
        <v>0</v>
      </c>
      <c r="AZ27" s="166">
        <v>0</v>
      </c>
      <c r="BA27" s="166">
        <v>0</v>
      </c>
      <c r="BB27" s="166">
        <v>0</v>
      </c>
      <c r="BC27" s="166">
        <v>1966160</v>
      </c>
      <c r="BD27" s="166">
        <v>2192496</v>
      </c>
      <c r="BE27" s="165">
        <v>0</v>
      </c>
      <c r="BF27" s="165">
        <v>0</v>
      </c>
      <c r="BG27" s="165">
        <v>0</v>
      </c>
      <c r="BH27" s="166">
        <v>0</v>
      </c>
      <c r="BI27" s="166">
        <v>0</v>
      </c>
      <c r="BJ27" s="166">
        <v>0</v>
      </c>
      <c r="BK27" s="166">
        <v>1966160</v>
      </c>
      <c r="BL27" s="192">
        <v>2192496</v>
      </c>
    </row>
    <row r="28" spans="1:64">
      <c r="A28" s="161">
        <v>24</v>
      </c>
      <c r="B28" s="3" t="s">
        <v>92</v>
      </c>
      <c r="C28" s="190">
        <v>1796</v>
      </c>
      <c r="D28" s="190">
        <v>39</v>
      </c>
      <c r="E28" s="190">
        <v>467</v>
      </c>
      <c r="F28" s="190">
        <v>138</v>
      </c>
      <c r="G28" s="190">
        <v>32480</v>
      </c>
      <c r="H28" s="190">
        <v>2287</v>
      </c>
      <c r="I28" s="190">
        <v>15360</v>
      </c>
      <c r="J28" s="190">
        <v>47645</v>
      </c>
      <c r="K28" s="190">
        <v>1385</v>
      </c>
      <c r="L28" s="190">
        <v>14047</v>
      </c>
      <c r="M28" s="190">
        <v>13711</v>
      </c>
      <c r="N28" s="190">
        <v>97566</v>
      </c>
      <c r="O28" s="190">
        <v>7808</v>
      </c>
      <c r="P28" s="190">
        <v>11541</v>
      </c>
      <c r="Q28" s="190">
        <v>13918</v>
      </c>
      <c r="R28" s="190">
        <v>8575</v>
      </c>
      <c r="S28" s="190">
        <v>2604</v>
      </c>
      <c r="T28" s="190">
        <v>7478</v>
      </c>
      <c r="U28" s="190">
        <v>12122</v>
      </c>
      <c r="V28" s="190">
        <v>1957</v>
      </c>
      <c r="W28" s="190">
        <v>17801</v>
      </c>
      <c r="X28" s="190">
        <v>6995</v>
      </c>
      <c r="Y28" s="190">
        <v>6367</v>
      </c>
      <c r="Z28" s="190">
        <v>127899</v>
      </c>
      <c r="AA28" s="190">
        <v>10645</v>
      </c>
      <c r="AB28" s="190">
        <v>15433</v>
      </c>
      <c r="AC28" s="190">
        <v>75257</v>
      </c>
      <c r="AD28" s="190">
        <v>6199</v>
      </c>
      <c r="AE28" s="190">
        <v>15744</v>
      </c>
      <c r="AF28" s="190">
        <v>25496</v>
      </c>
      <c r="AG28" s="190">
        <v>7791</v>
      </c>
      <c r="AH28" s="190">
        <v>15513</v>
      </c>
      <c r="AI28" s="190">
        <v>25405</v>
      </c>
      <c r="AJ28" s="190">
        <v>36465</v>
      </c>
      <c r="AK28" s="190">
        <v>760</v>
      </c>
      <c r="AL28" s="190">
        <v>11003</v>
      </c>
      <c r="AM28" s="190">
        <v>43648</v>
      </c>
      <c r="AN28" s="190">
        <v>0</v>
      </c>
      <c r="AO28" s="190">
        <v>526</v>
      </c>
      <c r="AP28" s="166">
        <v>741871</v>
      </c>
      <c r="AQ28" s="191">
        <v>325</v>
      </c>
      <c r="AR28" s="165">
        <v>376292</v>
      </c>
      <c r="AS28" s="165">
        <v>0</v>
      </c>
      <c r="AT28" s="165">
        <v>0</v>
      </c>
      <c r="AU28" s="165">
        <v>0</v>
      </c>
      <c r="AV28" s="165">
        <v>0</v>
      </c>
      <c r="AW28" s="166">
        <v>376617</v>
      </c>
      <c r="AX28" s="166">
        <v>1118488</v>
      </c>
      <c r="AY28" s="166">
        <v>3429</v>
      </c>
      <c r="AZ28" s="166">
        <v>3429</v>
      </c>
      <c r="BA28" s="166">
        <v>263289</v>
      </c>
      <c r="BB28" s="166">
        <v>266718</v>
      </c>
      <c r="BC28" s="166">
        <v>643335</v>
      </c>
      <c r="BD28" s="166">
        <v>1385206</v>
      </c>
      <c r="BE28" s="165">
        <v>-84</v>
      </c>
      <c r="BF28" s="165">
        <v>0</v>
      </c>
      <c r="BG28" s="165">
        <v>0</v>
      </c>
      <c r="BH28" s="166">
        <v>-84</v>
      </c>
      <c r="BI28" s="166">
        <v>-671</v>
      </c>
      <c r="BJ28" s="166">
        <v>-755</v>
      </c>
      <c r="BK28" s="166">
        <v>642580</v>
      </c>
      <c r="BL28" s="192">
        <v>1384451</v>
      </c>
    </row>
    <row r="29" spans="1:64">
      <c r="A29" s="161">
        <v>25</v>
      </c>
      <c r="B29" s="3" t="s">
        <v>1</v>
      </c>
      <c r="C29" s="190">
        <v>173</v>
      </c>
      <c r="D29" s="190">
        <v>2</v>
      </c>
      <c r="E29" s="190">
        <v>22</v>
      </c>
      <c r="F29" s="190">
        <v>18</v>
      </c>
      <c r="G29" s="190">
        <v>4165</v>
      </c>
      <c r="H29" s="190">
        <v>153</v>
      </c>
      <c r="I29" s="190">
        <v>939</v>
      </c>
      <c r="J29" s="190">
        <v>4211</v>
      </c>
      <c r="K29" s="190">
        <v>208</v>
      </c>
      <c r="L29" s="190">
        <v>335</v>
      </c>
      <c r="M29" s="190">
        <v>296</v>
      </c>
      <c r="N29" s="190">
        <v>4161</v>
      </c>
      <c r="O29" s="190">
        <v>182</v>
      </c>
      <c r="P29" s="190">
        <v>363</v>
      </c>
      <c r="Q29" s="190">
        <v>488</v>
      </c>
      <c r="R29" s="190">
        <v>382</v>
      </c>
      <c r="S29" s="190">
        <v>79</v>
      </c>
      <c r="T29" s="190">
        <v>315</v>
      </c>
      <c r="U29" s="190">
        <v>450</v>
      </c>
      <c r="V29" s="190">
        <v>98</v>
      </c>
      <c r="W29" s="190">
        <v>636</v>
      </c>
      <c r="X29" s="190">
        <v>271</v>
      </c>
      <c r="Y29" s="190">
        <v>2276</v>
      </c>
      <c r="Z29" s="190">
        <v>1355</v>
      </c>
      <c r="AA29" s="190">
        <v>14061</v>
      </c>
      <c r="AB29" s="190">
        <v>1860</v>
      </c>
      <c r="AC29" s="190">
        <v>9263</v>
      </c>
      <c r="AD29" s="190">
        <v>1507</v>
      </c>
      <c r="AE29" s="190">
        <v>1818</v>
      </c>
      <c r="AF29" s="190">
        <v>4856</v>
      </c>
      <c r="AG29" s="190">
        <v>2731</v>
      </c>
      <c r="AH29" s="190">
        <v>5681</v>
      </c>
      <c r="AI29" s="190">
        <v>13374</v>
      </c>
      <c r="AJ29" s="190">
        <v>13680</v>
      </c>
      <c r="AK29" s="190">
        <v>419</v>
      </c>
      <c r="AL29" s="190">
        <v>1847</v>
      </c>
      <c r="AM29" s="190">
        <v>12557</v>
      </c>
      <c r="AN29" s="190">
        <v>0</v>
      </c>
      <c r="AO29" s="190">
        <v>180</v>
      </c>
      <c r="AP29" s="166">
        <v>105412</v>
      </c>
      <c r="AQ29" s="191">
        <v>133</v>
      </c>
      <c r="AR29" s="165">
        <v>82079</v>
      </c>
      <c r="AS29" s="165">
        <v>1497</v>
      </c>
      <c r="AT29" s="165">
        <v>0</v>
      </c>
      <c r="AU29" s="165">
        <v>0</v>
      </c>
      <c r="AV29" s="165">
        <v>0</v>
      </c>
      <c r="AW29" s="166">
        <v>83709</v>
      </c>
      <c r="AX29" s="166">
        <v>189121</v>
      </c>
      <c r="AY29" s="166">
        <v>824</v>
      </c>
      <c r="AZ29" s="166">
        <v>824</v>
      </c>
      <c r="BA29" s="166">
        <v>0</v>
      </c>
      <c r="BB29" s="166">
        <v>824</v>
      </c>
      <c r="BC29" s="166">
        <v>84533</v>
      </c>
      <c r="BD29" s="166">
        <v>189945</v>
      </c>
      <c r="BE29" s="165">
        <v>-31</v>
      </c>
      <c r="BF29" s="165">
        <v>0</v>
      </c>
      <c r="BG29" s="165">
        <v>0</v>
      </c>
      <c r="BH29" s="166">
        <v>-31</v>
      </c>
      <c r="BI29" s="166">
        <v>0</v>
      </c>
      <c r="BJ29" s="166">
        <v>-31</v>
      </c>
      <c r="BK29" s="166">
        <v>84502</v>
      </c>
      <c r="BL29" s="192">
        <v>189914</v>
      </c>
    </row>
    <row r="30" spans="1:64">
      <c r="A30" s="161">
        <v>26</v>
      </c>
      <c r="B30" s="3" t="s">
        <v>2</v>
      </c>
      <c r="C30" s="190">
        <v>33</v>
      </c>
      <c r="D30" s="190">
        <v>0</v>
      </c>
      <c r="E30" s="190">
        <v>0</v>
      </c>
      <c r="F30" s="190">
        <v>9</v>
      </c>
      <c r="G30" s="190">
        <v>3058</v>
      </c>
      <c r="H30" s="190">
        <v>24</v>
      </c>
      <c r="I30" s="190">
        <v>462</v>
      </c>
      <c r="J30" s="190">
        <v>5778</v>
      </c>
      <c r="K30" s="190">
        <v>20</v>
      </c>
      <c r="L30" s="190">
        <v>48</v>
      </c>
      <c r="M30" s="190">
        <v>828</v>
      </c>
      <c r="N30" s="190">
        <v>384</v>
      </c>
      <c r="O30" s="190">
        <v>17</v>
      </c>
      <c r="P30" s="190">
        <v>74</v>
      </c>
      <c r="Q30" s="190">
        <v>369</v>
      </c>
      <c r="R30" s="190">
        <v>26</v>
      </c>
      <c r="S30" s="190">
        <v>34</v>
      </c>
      <c r="T30" s="190">
        <v>252</v>
      </c>
      <c r="U30" s="190">
        <v>239</v>
      </c>
      <c r="V30" s="190">
        <v>104</v>
      </c>
      <c r="W30" s="190">
        <v>3265</v>
      </c>
      <c r="X30" s="190">
        <v>103</v>
      </c>
      <c r="Y30" s="190">
        <v>4864</v>
      </c>
      <c r="Z30" s="190">
        <v>20436</v>
      </c>
      <c r="AA30" s="190">
        <v>486</v>
      </c>
      <c r="AB30" s="190">
        <v>0</v>
      </c>
      <c r="AC30" s="190">
        <v>4582</v>
      </c>
      <c r="AD30" s="190">
        <v>5448</v>
      </c>
      <c r="AE30" s="190">
        <v>77</v>
      </c>
      <c r="AF30" s="190">
        <v>19222</v>
      </c>
      <c r="AG30" s="190">
        <v>8045</v>
      </c>
      <c r="AH30" s="190">
        <v>46067</v>
      </c>
      <c r="AI30" s="190">
        <v>13407</v>
      </c>
      <c r="AJ30" s="190">
        <v>15261</v>
      </c>
      <c r="AK30" s="190">
        <v>9</v>
      </c>
      <c r="AL30" s="190">
        <v>3408</v>
      </c>
      <c r="AM30" s="190">
        <v>31330</v>
      </c>
      <c r="AN30" s="190">
        <v>0</v>
      </c>
      <c r="AO30" s="190">
        <v>2385</v>
      </c>
      <c r="AP30" s="166">
        <v>190154</v>
      </c>
      <c r="AQ30" s="191">
        <v>0</v>
      </c>
      <c r="AR30" s="165">
        <v>8761</v>
      </c>
      <c r="AS30" s="165">
        <v>25877</v>
      </c>
      <c r="AT30" s="165">
        <v>0</v>
      </c>
      <c r="AU30" s="165">
        <v>0</v>
      </c>
      <c r="AV30" s="165">
        <v>0</v>
      </c>
      <c r="AW30" s="166">
        <v>34638</v>
      </c>
      <c r="AX30" s="166">
        <v>224792</v>
      </c>
      <c r="AY30" s="166">
        <v>295</v>
      </c>
      <c r="AZ30" s="166">
        <v>295</v>
      </c>
      <c r="BA30" s="166">
        <v>0</v>
      </c>
      <c r="BB30" s="166">
        <v>295</v>
      </c>
      <c r="BC30" s="166">
        <v>34933</v>
      </c>
      <c r="BD30" s="166">
        <v>225087</v>
      </c>
      <c r="BE30" s="165">
        <v>-15</v>
      </c>
      <c r="BF30" s="165">
        <v>0</v>
      </c>
      <c r="BG30" s="165">
        <v>0</v>
      </c>
      <c r="BH30" s="166">
        <v>-15</v>
      </c>
      <c r="BI30" s="166">
        <v>-1989</v>
      </c>
      <c r="BJ30" s="166">
        <v>-2004</v>
      </c>
      <c r="BK30" s="166">
        <v>32929</v>
      </c>
      <c r="BL30" s="192">
        <v>223083</v>
      </c>
    </row>
    <row r="31" spans="1:64">
      <c r="A31" s="161">
        <v>27</v>
      </c>
      <c r="B31" s="3" t="s">
        <v>65</v>
      </c>
      <c r="C31" s="190">
        <v>9495</v>
      </c>
      <c r="D31" s="190">
        <v>128</v>
      </c>
      <c r="E31" s="190">
        <v>3275</v>
      </c>
      <c r="F31" s="190">
        <v>208</v>
      </c>
      <c r="G31" s="190">
        <v>143997</v>
      </c>
      <c r="H31" s="190">
        <v>7220</v>
      </c>
      <c r="I31" s="190">
        <v>29070</v>
      </c>
      <c r="J31" s="190">
        <v>86558</v>
      </c>
      <c r="K31" s="190">
        <v>1714</v>
      </c>
      <c r="L31" s="190">
        <v>28369</v>
      </c>
      <c r="M31" s="190">
        <v>9598</v>
      </c>
      <c r="N31" s="190">
        <v>38264</v>
      </c>
      <c r="O31" s="190">
        <v>6232</v>
      </c>
      <c r="P31" s="190">
        <v>20001</v>
      </c>
      <c r="Q31" s="190">
        <v>57244</v>
      </c>
      <c r="R31" s="190">
        <v>32404</v>
      </c>
      <c r="S31" s="190">
        <v>14024</v>
      </c>
      <c r="T31" s="190">
        <v>13184</v>
      </c>
      <c r="U31" s="190">
        <v>62655</v>
      </c>
      <c r="V31" s="190">
        <v>22875</v>
      </c>
      <c r="W31" s="190">
        <v>47942</v>
      </c>
      <c r="X31" s="190">
        <v>25509</v>
      </c>
      <c r="Y31" s="190">
        <v>111762</v>
      </c>
      <c r="Z31" s="190">
        <v>8643</v>
      </c>
      <c r="AA31" s="190">
        <v>3874</v>
      </c>
      <c r="AB31" s="190">
        <v>4295</v>
      </c>
      <c r="AC31" s="190">
        <v>35855</v>
      </c>
      <c r="AD31" s="190">
        <v>7067</v>
      </c>
      <c r="AE31" s="190">
        <v>5459</v>
      </c>
      <c r="AF31" s="190">
        <v>16844</v>
      </c>
      <c r="AG31" s="190">
        <v>9433</v>
      </c>
      <c r="AH31" s="190">
        <v>14432</v>
      </c>
      <c r="AI31" s="190">
        <v>31085</v>
      </c>
      <c r="AJ31" s="190">
        <v>132186</v>
      </c>
      <c r="AK31" s="190">
        <v>6791</v>
      </c>
      <c r="AL31" s="190">
        <v>42938</v>
      </c>
      <c r="AM31" s="190">
        <v>96450</v>
      </c>
      <c r="AN31" s="190">
        <v>13034</v>
      </c>
      <c r="AO31" s="190">
        <v>882</v>
      </c>
      <c r="AP31" s="166">
        <v>1200996</v>
      </c>
      <c r="AQ31" s="191">
        <v>56112</v>
      </c>
      <c r="AR31" s="165">
        <v>1556153</v>
      </c>
      <c r="AS31" s="165">
        <v>301</v>
      </c>
      <c r="AT31" s="165">
        <v>13514</v>
      </c>
      <c r="AU31" s="165">
        <v>187698</v>
      </c>
      <c r="AV31" s="165">
        <v>4316</v>
      </c>
      <c r="AW31" s="166">
        <v>1818094</v>
      </c>
      <c r="AX31" s="166">
        <v>3019090</v>
      </c>
      <c r="AY31" s="166">
        <v>111023</v>
      </c>
      <c r="AZ31" s="166">
        <v>111023</v>
      </c>
      <c r="BA31" s="166">
        <v>2073160</v>
      </c>
      <c r="BB31" s="166">
        <v>2184183</v>
      </c>
      <c r="BC31" s="166">
        <v>4002277</v>
      </c>
      <c r="BD31" s="166">
        <v>5203273</v>
      </c>
      <c r="BE31" s="165">
        <v>-7423</v>
      </c>
      <c r="BF31" s="165">
        <v>0</v>
      </c>
      <c r="BG31" s="165">
        <v>0</v>
      </c>
      <c r="BH31" s="166">
        <v>-7423</v>
      </c>
      <c r="BI31" s="166">
        <v>-2268787</v>
      </c>
      <c r="BJ31" s="166">
        <v>-2276210</v>
      </c>
      <c r="BK31" s="166">
        <v>1726067</v>
      </c>
      <c r="BL31" s="192">
        <v>2927063</v>
      </c>
    </row>
    <row r="32" spans="1:64">
      <c r="A32" s="161">
        <v>28</v>
      </c>
      <c r="B32" s="3" t="s">
        <v>66</v>
      </c>
      <c r="C32" s="190">
        <v>1268</v>
      </c>
      <c r="D32" s="190">
        <v>120</v>
      </c>
      <c r="E32" s="190">
        <v>570</v>
      </c>
      <c r="F32" s="190">
        <v>447</v>
      </c>
      <c r="G32" s="190">
        <v>15420</v>
      </c>
      <c r="H32" s="190">
        <v>1706</v>
      </c>
      <c r="I32" s="190">
        <v>3944</v>
      </c>
      <c r="J32" s="190">
        <v>13672</v>
      </c>
      <c r="K32" s="190">
        <v>604</v>
      </c>
      <c r="L32" s="190">
        <v>2513</v>
      </c>
      <c r="M32" s="190">
        <v>3154</v>
      </c>
      <c r="N32" s="190">
        <v>11794</v>
      </c>
      <c r="O32" s="190">
        <v>1795</v>
      </c>
      <c r="P32" s="190">
        <v>8524</v>
      </c>
      <c r="Q32" s="190">
        <v>10580</v>
      </c>
      <c r="R32" s="190">
        <v>6467</v>
      </c>
      <c r="S32" s="190">
        <v>1935</v>
      </c>
      <c r="T32" s="190">
        <v>1713</v>
      </c>
      <c r="U32" s="190">
        <v>8463</v>
      </c>
      <c r="V32" s="190">
        <v>2481</v>
      </c>
      <c r="W32" s="190">
        <v>14522</v>
      </c>
      <c r="X32" s="190">
        <v>9674</v>
      </c>
      <c r="Y32" s="190">
        <v>25371</v>
      </c>
      <c r="Z32" s="190">
        <v>24972</v>
      </c>
      <c r="AA32" s="190">
        <v>3722</v>
      </c>
      <c r="AB32" s="190">
        <v>6087</v>
      </c>
      <c r="AC32" s="190">
        <v>58445</v>
      </c>
      <c r="AD32" s="190">
        <v>93556</v>
      </c>
      <c r="AE32" s="190">
        <v>276280</v>
      </c>
      <c r="AF32" s="190">
        <v>40223</v>
      </c>
      <c r="AG32" s="190">
        <v>7446</v>
      </c>
      <c r="AH32" s="190">
        <v>24792</v>
      </c>
      <c r="AI32" s="190">
        <v>16942</v>
      </c>
      <c r="AJ32" s="190">
        <v>23561</v>
      </c>
      <c r="AK32" s="190">
        <v>5053</v>
      </c>
      <c r="AL32" s="190">
        <v>26152</v>
      </c>
      <c r="AM32" s="190">
        <v>19730</v>
      </c>
      <c r="AN32" s="190">
        <v>0</v>
      </c>
      <c r="AO32" s="190">
        <v>6623</v>
      </c>
      <c r="AP32" s="166">
        <v>780321</v>
      </c>
      <c r="AQ32" s="191">
        <v>11</v>
      </c>
      <c r="AR32" s="165">
        <v>654275</v>
      </c>
      <c r="AS32" s="165">
        <v>0</v>
      </c>
      <c r="AT32" s="165">
        <v>0</v>
      </c>
      <c r="AU32" s="165">
        <v>0</v>
      </c>
      <c r="AV32" s="165">
        <v>0</v>
      </c>
      <c r="AW32" s="166">
        <v>654286</v>
      </c>
      <c r="AX32" s="166">
        <v>1434607</v>
      </c>
      <c r="AY32" s="166">
        <v>66337</v>
      </c>
      <c r="AZ32" s="166">
        <v>66337</v>
      </c>
      <c r="BA32" s="166">
        <v>40723</v>
      </c>
      <c r="BB32" s="166">
        <v>107060</v>
      </c>
      <c r="BC32" s="166">
        <v>761346</v>
      </c>
      <c r="BD32" s="166">
        <v>1541667</v>
      </c>
      <c r="BE32" s="165">
        <v>-109196</v>
      </c>
      <c r="BF32" s="165">
        <v>0</v>
      </c>
      <c r="BG32" s="165">
        <v>0</v>
      </c>
      <c r="BH32" s="166">
        <v>-109196</v>
      </c>
      <c r="BI32" s="166">
        <v>-244038</v>
      </c>
      <c r="BJ32" s="166">
        <v>-353234</v>
      </c>
      <c r="BK32" s="166">
        <v>408112</v>
      </c>
      <c r="BL32" s="192">
        <v>1188433</v>
      </c>
    </row>
    <row r="33" spans="1:64">
      <c r="A33" s="161">
        <v>29</v>
      </c>
      <c r="B33" s="3" t="s">
        <v>93</v>
      </c>
      <c r="C33" s="190">
        <v>99</v>
      </c>
      <c r="D33" s="190">
        <v>16</v>
      </c>
      <c r="E33" s="190">
        <v>69</v>
      </c>
      <c r="F33" s="190">
        <v>50</v>
      </c>
      <c r="G33" s="190">
        <v>8344</v>
      </c>
      <c r="H33" s="190">
        <v>436</v>
      </c>
      <c r="I33" s="190">
        <v>1027</v>
      </c>
      <c r="J33" s="190">
        <v>5401</v>
      </c>
      <c r="K33" s="190">
        <v>133</v>
      </c>
      <c r="L33" s="190">
        <v>2229</v>
      </c>
      <c r="M33" s="190">
        <v>1139</v>
      </c>
      <c r="N33" s="190">
        <v>3301</v>
      </c>
      <c r="O33" s="190">
        <v>263</v>
      </c>
      <c r="P33" s="190">
        <v>2794</v>
      </c>
      <c r="Q33" s="190">
        <v>4297</v>
      </c>
      <c r="R33" s="190">
        <v>2337</v>
      </c>
      <c r="S33" s="190">
        <v>834</v>
      </c>
      <c r="T33" s="190">
        <v>466</v>
      </c>
      <c r="U33" s="190">
        <v>2510</v>
      </c>
      <c r="V33" s="190">
        <v>1009</v>
      </c>
      <c r="W33" s="190">
        <v>1183</v>
      </c>
      <c r="X33" s="190">
        <v>1367</v>
      </c>
      <c r="Y33" s="190">
        <v>13242</v>
      </c>
      <c r="Z33" s="190">
        <v>11481</v>
      </c>
      <c r="AA33" s="190">
        <v>261</v>
      </c>
      <c r="AB33" s="190">
        <v>404</v>
      </c>
      <c r="AC33" s="190">
        <v>106318</v>
      </c>
      <c r="AD33" s="190">
        <v>21769</v>
      </c>
      <c r="AE33" s="190">
        <v>169837</v>
      </c>
      <c r="AF33" s="190">
        <v>61438</v>
      </c>
      <c r="AG33" s="190">
        <v>24362</v>
      </c>
      <c r="AH33" s="190">
        <v>5563</v>
      </c>
      <c r="AI33" s="190">
        <v>14545</v>
      </c>
      <c r="AJ33" s="190">
        <v>61307</v>
      </c>
      <c r="AK33" s="190">
        <v>3250</v>
      </c>
      <c r="AL33" s="190">
        <v>24243</v>
      </c>
      <c r="AM33" s="190">
        <v>54396</v>
      </c>
      <c r="AN33" s="190">
        <v>0</v>
      </c>
      <c r="AO33" s="190">
        <v>3647</v>
      </c>
      <c r="AP33" s="166">
        <v>615367</v>
      </c>
      <c r="AQ33" s="191">
        <v>0</v>
      </c>
      <c r="AR33" s="165">
        <v>2696549</v>
      </c>
      <c r="AS33" s="165">
        <v>123</v>
      </c>
      <c r="AT33" s="165">
        <v>0</v>
      </c>
      <c r="AU33" s="165">
        <v>184260</v>
      </c>
      <c r="AV33" s="165">
        <v>0</v>
      </c>
      <c r="AW33" s="166">
        <v>2880932</v>
      </c>
      <c r="AX33" s="166">
        <v>3496299</v>
      </c>
      <c r="AY33" s="166">
        <v>1110</v>
      </c>
      <c r="AZ33" s="166">
        <v>1110</v>
      </c>
      <c r="BA33" s="166">
        <v>45080</v>
      </c>
      <c r="BB33" s="166">
        <v>46190</v>
      </c>
      <c r="BC33" s="166">
        <v>2927122</v>
      </c>
      <c r="BD33" s="166">
        <v>3542489</v>
      </c>
      <c r="BE33" s="165">
        <v>-79</v>
      </c>
      <c r="BF33" s="165">
        <v>0</v>
      </c>
      <c r="BG33" s="165">
        <v>0</v>
      </c>
      <c r="BH33" s="166">
        <v>-79</v>
      </c>
      <c r="BI33" s="166">
        <v>-30758</v>
      </c>
      <c r="BJ33" s="166">
        <v>-30837</v>
      </c>
      <c r="BK33" s="166">
        <v>2896285</v>
      </c>
      <c r="BL33" s="192">
        <v>3511652</v>
      </c>
    </row>
    <row r="34" spans="1:64">
      <c r="A34" s="161">
        <v>30</v>
      </c>
      <c r="B34" s="3" t="s">
        <v>94</v>
      </c>
      <c r="C34" s="190">
        <v>5231</v>
      </c>
      <c r="D34" s="190">
        <v>374</v>
      </c>
      <c r="E34" s="190">
        <v>1410</v>
      </c>
      <c r="F34" s="190">
        <v>214</v>
      </c>
      <c r="G34" s="190">
        <v>81717</v>
      </c>
      <c r="H34" s="190">
        <v>1833</v>
      </c>
      <c r="I34" s="190">
        <v>15562</v>
      </c>
      <c r="J34" s="190">
        <v>42569</v>
      </c>
      <c r="K34" s="190">
        <v>5269</v>
      </c>
      <c r="L34" s="190">
        <v>8963</v>
      </c>
      <c r="M34" s="190">
        <v>13497</v>
      </c>
      <c r="N34" s="190">
        <v>43371</v>
      </c>
      <c r="O34" s="190">
        <v>5993</v>
      </c>
      <c r="P34" s="190">
        <v>13887</v>
      </c>
      <c r="Q34" s="190">
        <v>24727</v>
      </c>
      <c r="R34" s="190">
        <v>12422</v>
      </c>
      <c r="S34" s="190">
        <v>4387</v>
      </c>
      <c r="T34" s="190">
        <v>4180</v>
      </c>
      <c r="U34" s="190">
        <v>24366</v>
      </c>
      <c r="V34" s="190">
        <v>7816</v>
      </c>
      <c r="W34" s="190">
        <v>18989</v>
      </c>
      <c r="X34" s="190">
        <v>44706</v>
      </c>
      <c r="Y34" s="190">
        <v>62411</v>
      </c>
      <c r="Z34" s="190">
        <v>46966</v>
      </c>
      <c r="AA34" s="190">
        <v>3421</v>
      </c>
      <c r="AB34" s="190">
        <v>13415</v>
      </c>
      <c r="AC34" s="190">
        <v>63033</v>
      </c>
      <c r="AD34" s="190">
        <v>35003</v>
      </c>
      <c r="AE34" s="190">
        <v>4807</v>
      </c>
      <c r="AF34" s="190">
        <v>147399</v>
      </c>
      <c r="AG34" s="190">
        <v>16689</v>
      </c>
      <c r="AH34" s="190">
        <v>34279</v>
      </c>
      <c r="AI34" s="190">
        <v>33323</v>
      </c>
      <c r="AJ34" s="190">
        <v>40247</v>
      </c>
      <c r="AK34" s="190">
        <v>5951</v>
      </c>
      <c r="AL34" s="190">
        <v>21414</v>
      </c>
      <c r="AM34" s="190">
        <v>32326</v>
      </c>
      <c r="AN34" s="190">
        <v>3360</v>
      </c>
      <c r="AO34" s="190">
        <v>8524</v>
      </c>
      <c r="AP34" s="166">
        <v>954051</v>
      </c>
      <c r="AQ34" s="191">
        <v>13720</v>
      </c>
      <c r="AR34" s="165">
        <v>484995</v>
      </c>
      <c r="AS34" s="165">
        <v>6209</v>
      </c>
      <c r="AT34" s="165">
        <v>2421</v>
      </c>
      <c r="AU34" s="165">
        <v>27087</v>
      </c>
      <c r="AV34" s="165">
        <v>2836</v>
      </c>
      <c r="AW34" s="166">
        <v>537268</v>
      </c>
      <c r="AX34" s="166">
        <v>1491319</v>
      </c>
      <c r="AY34" s="166">
        <v>202324</v>
      </c>
      <c r="AZ34" s="166">
        <v>202324</v>
      </c>
      <c r="BA34" s="166">
        <v>730298</v>
      </c>
      <c r="BB34" s="166">
        <v>932622</v>
      </c>
      <c r="BC34" s="166">
        <v>1469890</v>
      </c>
      <c r="BD34" s="166">
        <v>2423941</v>
      </c>
      <c r="BE34" s="165">
        <v>-51559</v>
      </c>
      <c r="BF34" s="165">
        <v>0</v>
      </c>
      <c r="BG34" s="165">
        <v>0</v>
      </c>
      <c r="BH34" s="166">
        <v>-51559</v>
      </c>
      <c r="BI34" s="166">
        <v>-573227</v>
      </c>
      <c r="BJ34" s="166">
        <v>-624786</v>
      </c>
      <c r="BK34" s="166">
        <v>845104</v>
      </c>
      <c r="BL34" s="192">
        <v>1799155</v>
      </c>
    </row>
    <row r="35" spans="1:64">
      <c r="A35" s="161">
        <v>31</v>
      </c>
      <c r="B35" s="3" t="s">
        <v>95</v>
      </c>
      <c r="C35" s="190">
        <v>594</v>
      </c>
      <c r="D35" s="190">
        <v>25</v>
      </c>
      <c r="E35" s="190">
        <v>242</v>
      </c>
      <c r="F35" s="190">
        <v>27</v>
      </c>
      <c r="G35" s="190">
        <v>10146</v>
      </c>
      <c r="H35" s="190">
        <v>372</v>
      </c>
      <c r="I35" s="190">
        <v>1593</v>
      </c>
      <c r="J35" s="190">
        <v>17936</v>
      </c>
      <c r="K35" s="190">
        <v>172</v>
      </c>
      <c r="L35" s="190">
        <v>1930</v>
      </c>
      <c r="M35" s="190">
        <v>1443</v>
      </c>
      <c r="N35" s="190">
        <v>5319</v>
      </c>
      <c r="O35" s="190">
        <v>424</v>
      </c>
      <c r="P35" s="190">
        <v>4578</v>
      </c>
      <c r="Q35" s="190">
        <v>8700</v>
      </c>
      <c r="R35" s="190">
        <v>8719</v>
      </c>
      <c r="S35" s="190">
        <v>1263</v>
      </c>
      <c r="T35" s="190">
        <v>1261</v>
      </c>
      <c r="U35" s="190">
        <v>12905</v>
      </c>
      <c r="V35" s="190">
        <v>8383</v>
      </c>
      <c r="W35" s="190">
        <v>4751</v>
      </c>
      <c r="X35" s="190">
        <v>2402</v>
      </c>
      <c r="Y35" s="190">
        <v>18563</v>
      </c>
      <c r="Z35" s="190">
        <v>16645</v>
      </c>
      <c r="AA35" s="190">
        <v>7213</v>
      </c>
      <c r="AB35" s="190">
        <v>2189</v>
      </c>
      <c r="AC35" s="190">
        <v>120935</v>
      </c>
      <c r="AD35" s="190">
        <v>66900</v>
      </c>
      <c r="AE35" s="190">
        <v>10626</v>
      </c>
      <c r="AF35" s="190">
        <v>22560</v>
      </c>
      <c r="AG35" s="190">
        <v>210599</v>
      </c>
      <c r="AH35" s="190">
        <v>40905</v>
      </c>
      <c r="AI35" s="190">
        <v>49148</v>
      </c>
      <c r="AJ35" s="190">
        <v>39028</v>
      </c>
      <c r="AK35" s="190">
        <v>11849</v>
      </c>
      <c r="AL35" s="190">
        <v>82330</v>
      </c>
      <c r="AM35" s="190">
        <v>32496</v>
      </c>
      <c r="AN35" s="190">
        <v>0</v>
      </c>
      <c r="AO35" s="190">
        <v>7945</v>
      </c>
      <c r="AP35" s="166">
        <v>833116</v>
      </c>
      <c r="AQ35" s="191">
        <v>6764</v>
      </c>
      <c r="AR35" s="165">
        <v>584722</v>
      </c>
      <c r="AS35" s="165">
        <v>263</v>
      </c>
      <c r="AT35" s="165">
        <v>50145</v>
      </c>
      <c r="AU35" s="165">
        <v>444945</v>
      </c>
      <c r="AV35" s="165">
        <v>-1072</v>
      </c>
      <c r="AW35" s="166">
        <v>1085767</v>
      </c>
      <c r="AX35" s="166">
        <v>1918883</v>
      </c>
      <c r="AY35" s="166">
        <v>15356</v>
      </c>
      <c r="AZ35" s="166">
        <v>15356</v>
      </c>
      <c r="BA35" s="166">
        <v>140011</v>
      </c>
      <c r="BB35" s="166">
        <v>155367</v>
      </c>
      <c r="BC35" s="166">
        <v>1241134</v>
      </c>
      <c r="BD35" s="166">
        <v>2074250</v>
      </c>
      <c r="BE35" s="165">
        <v>-173883</v>
      </c>
      <c r="BF35" s="165">
        <v>0</v>
      </c>
      <c r="BG35" s="165">
        <v>-122</v>
      </c>
      <c r="BH35" s="166">
        <v>-174005</v>
      </c>
      <c r="BI35" s="166">
        <v>-834240</v>
      </c>
      <c r="BJ35" s="166">
        <v>-1008245</v>
      </c>
      <c r="BK35" s="166">
        <v>232889</v>
      </c>
      <c r="BL35" s="192">
        <v>1066005</v>
      </c>
    </row>
    <row r="36" spans="1:64">
      <c r="A36" s="161">
        <v>32</v>
      </c>
      <c r="B36" s="3" t="s">
        <v>67</v>
      </c>
      <c r="C36" s="190">
        <v>0</v>
      </c>
      <c r="D36" s="190">
        <v>0</v>
      </c>
      <c r="E36" s="190">
        <v>0</v>
      </c>
      <c r="F36" s="190">
        <v>0</v>
      </c>
      <c r="G36" s="190">
        <v>0</v>
      </c>
      <c r="H36" s="190">
        <v>0</v>
      </c>
      <c r="I36" s="190">
        <v>0</v>
      </c>
      <c r="J36" s="190">
        <v>0</v>
      </c>
      <c r="K36" s="190">
        <v>0</v>
      </c>
      <c r="L36" s="190">
        <v>0</v>
      </c>
      <c r="M36" s="190">
        <v>0</v>
      </c>
      <c r="N36" s="190">
        <v>0</v>
      </c>
      <c r="O36" s="190">
        <v>0</v>
      </c>
      <c r="P36" s="190">
        <v>0</v>
      </c>
      <c r="Q36" s="190">
        <v>0</v>
      </c>
      <c r="R36" s="190">
        <v>0</v>
      </c>
      <c r="S36" s="190">
        <v>0</v>
      </c>
      <c r="T36" s="190">
        <v>0</v>
      </c>
      <c r="U36" s="190">
        <v>0</v>
      </c>
      <c r="V36" s="190">
        <v>0</v>
      </c>
      <c r="W36" s="190">
        <v>0</v>
      </c>
      <c r="X36" s="190">
        <v>0</v>
      </c>
      <c r="Y36" s="190">
        <v>0</v>
      </c>
      <c r="Z36" s="190">
        <v>0</v>
      </c>
      <c r="AA36" s="190">
        <v>0</v>
      </c>
      <c r="AB36" s="190">
        <v>0</v>
      </c>
      <c r="AC36" s="190">
        <v>0</v>
      </c>
      <c r="AD36" s="190">
        <v>0</v>
      </c>
      <c r="AE36" s="190">
        <v>0</v>
      </c>
      <c r="AF36" s="190">
        <v>0</v>
      </c>
      <c r="AG36" s="190">
        <v>0</v>
      </c>
      <c r="AH36" s="190">
        <v>0</v>
      </c>
      <c r="AI36" s="190">
        <v>0</v>
      </c>
      <c r="AJ36" s="190">
        <v>0</v>
      </c>
      <c r="AK36" s="190">
        <v>0</v>
      </c>
      <c r="AL36" s="190">
        <v>0</v>
      </c>
      <c r="AM36" s="190">
        <v>0</v>
      </c>
      <c r="AN36" s="190">
        <v>0</v>
      </c>
      <c r="AO36" s="190">
        <v>19271</v>
      </c>
      <c r="AP36" s="166">
        <v>19271</v>
      </c>
      <c r="AQ36" s="191">
        <v>0</v>
      </c>
      <c r="AR36" s="165">
        <v>57732</v>
      </c>
      <c r="AS36" s="165">
        <v>1361649</v>
      </c>
      <c r="AT36" s="165">
        <v>0</v>
      </c>
      <c r="AU36" s="165">
        <v>0</v>
      </c>
      <c r="AV36" s="165">
        <v>0</v>
      </c>
      <c r="AW36" s="166">
        <v>1419381</v>
      </c>
      <c r="AX36" s="166">
        <v>1438652</v>
      </c>
      <c r="AY36" s="166">
        <v>0</v>
      </c>
      <c r="AZ36" s="166">
        <v>0</v>
      </c>
      <c r="BA36" s="166">
        <v>0</v>
      </c>
      <c r="BB36" s="166">
        <v>0</v>
      </c>
      <c r="BC36" s="166">
        <v>1419381</v>
      </c>
      <c r="BD36" s="166">
        <v>1438652</v>
      </c>
      <c r="BE36" s="165">
        <v>0</v>
      </c>
      <c r="BF36" s="165">
        <v>0</v>
      </c>
      <c r="BG36" s="165">
        <v>0</v>
      </c>
      <c r="BH36" s="166">
        <v>0</v>
      </c>
      <c r="BI36" s="166">
        <v>0</v>
      </c>
      <c r="BJ36" s="166">
        <v>0</v>
      </c>
      <c r="BK36" s="166">
        <v>1419381</v>
      </c>
      <c r="BL36" s="192">
        <v>1438652</v>
      </c>
    </row>
    <row r="37" spans="1:64">
      <c r="A37" s="161">
        <v>33</v>
      </c>
      <c r="B37" s="3" t="s">
        <v>96</v>
      </c>
      <c r="C37" s="190">
        <v>8</v>
      </c>
      <c r="D37" s="190">
        <v>13</v>
      </c>
      <c r="E37" s="190">
        <v>0</v>
      </c>
      <c r="F37" s="190">
        <v>4</v>
      </c>
      <c r="G37" s="190">
        <v>964</v>
      </c>
      <c r="H37" s="190">
        <v>4</v>
      </c>
      <c r="I37" s="190">
        <v>92</v>
      </c>
      <c r="J37" s="190">
        <v>1309</v>
      </c>
      <c r="K37" s="190">
        <v>9</v>
      </c>
      <c r="L37" s="190">
        <v>159</v>
      </c>
      <c r="M37" s="190">
        <v>201</v>
      </c>
      <c r="N37" s="190">
        <v>255</v>
      </c>
      <c r="O37" s="190">
        <v>11</v>
      </c>
      <c r="P37" s="190">
        <v>521</v>
      </c>
      <c r="Q37" s="190">
        <v>1034</v>
      </c>
      <c r="R37" s="190">
        <v>971</v>
      </c>
      <c r="S37" s="190">
        <v>122</v>
      </c>
      <c r="T37" s="190">
        <v>541</v>
      </c>
      <c r="U37" s="190">
        <v>2400</v>
      </c>
      <c r="V37" s="190">
        <v>2393</v>
      </c>
      <c r="W37" s="190">
        <v>657</v>
      </c>
      <c r="X37" s="190">
        <v>48</v>
      </c>
      <c r="Y37" s="190">
        <v>773</v>
      </c>
      <c r="Z37" s="190">
        <v>1656</v>
      </c>
      <c r="AA37" s="190">
        <v>36</v>
      </c>
      <c r="AB37" s="190">
        <v>109</v>
      </c>
      <c r="AC37" s="190">
        <v>1348</v>
      </c>
      <c r="AD37" s="190">
        <v>471</v>
      </c>
      <c r="AE37" s="190">
        <v>10</v>
      </c>
      <c r="AF37" s="190">
        <v>3224</v>
      </c>
      <c r="AG37" s="190">
        <v>10839</v>
      </c>
      <c r="AH37" s="190">
        <v>355</v>
      </c>
      <c r="AI37" s="190">
        <v>19</v>
      </c>
      <c r="AJ37" s="190">
        <v>601</v>
      </c>
      <c r="AK37" s="190">
        <v>2</v>
      </c>
      <c r="AL37" s="190">
        <v>2383</v>
      </c>
      <c r="AM37" s="190">
        <v>1653</v>
      </c>
      <c r="AN37" s="190">
        <v>0</v>
      </c>
      <c r="AO37" s="190">
        <v>885</v>
      </c>
      <c r="AP37" s="166">
        <v>36080</v>
      </c>
      <c r="AQ37" s="191">
        <v>2</v>
      </c>
      <c r="AR37" s="165">
        <v>389236</v>
      </c>
      <c r="AS37" s="165">
        <v>760562</v>
      </c>
      <c r="AT37" s="165">
        <v>83488</v>
      </c>
      <c r="AU37" s="165">
        <v>787254</v>
      </c>
      <c r="AV37" s="165">
        <v>0</v>
      </c>
      <c r="AW37" s="166">
        <v>2020542</v>
      </c>
      <c r="AX37" s="166">
        <v>2056622</v>
      </c>
      <c r="AY37" s="166">
        <v>24756</v>
      </c>
      <c r="AZ37" s="166">
        <v>24756</v>
      </c>
      <c r="BA37" s="166">
        <v>73482</v>
      </c>
      <c r="BB37" s="166">
        <v>98238</v>
      </c>
      <c r="BC37" s="166">
        <v>2118780</v>
      </c>
      <c r="BD37" s="166">
        <v>2154860</v>
      </c>
      <c r="BE37" s="165">
        <v>-95203</v>
      </c>
      <c r="BF37" s="165">
        <v>0</v>
      </c>
      <c r="BG37" s="165">
        <v>0</v>
      </c>
      <c r="BH37" s="166">
        <v>-95203</v>
      </c>
      <c r="BI37" s="166">
        <v>-338175</v>
      </c>
      <c r="BJ37" s="166">
        <v>-433378</v>
      </c>
      <c r="BK37" s="166">
        <v>1685402</v>
      </c>
      <c r="BL37" s="192">
        <v>1721482</v>
      </c>
    </row>
    <row r="38" spans="1:64">
      <c r="A38" s="161">
        <v>34</v>
      </c>
      <c r="B38" s="3" t="s">
        <v>97</v>
      </c>
      <c r="C38" s="190">
        <v>0</v>
      </c>
      <c r="D38" s="190">
        <v>0</v>
      </c>
      <c r="E38" s="190">
        <v>0</v>
      </c>
      <c r="F38" s="190">
        <v>0</v>
      </c>
      <c r="G38" s="190">
        <v>0</v>
      </c>
      <c r="H38" s="190">
        <v>0</v>
      </c>
      <c r="I38" s="190">
        <v>0</v>
      </c>
      <c r="J38" s="190">
        <v>7</v>
      </c>
      <c r="K38" s="190">
        <v>0</v>
      </c>
      <c r="L38" s="190">
        <v>0</v>
      </c>
      <c r="M38" s="190">
        <v>0</v>
      </c>
      <c r="N38" s="190">
        <v>4</v>
      </c>
      <c r="O38" s="190">
        <v>0</v>
      </c>
      <c r="P38" s="190">
        <v>0</v>
      </c>
      <c r="Q38" s="190">
        <v>0</v>
      </c>
      <c r="R38" s="190">
        <v>0</v>
      </c>
      <c r="S38" s="190">
        <v>0</v>
      </c>
      <c r="T38" s="190">
        <v>0</v>
      </c>
      <c r="U38" s="190">
        <v>0</v>
      </c>
      <c r="V38" s="190">
        <v>0</v>
      </c>
      <c r="W38" s="190">
        <v>0</v>
      </c>
      <c r="X38" s="190">
        <v>1</v>
      </c>
      <c r="Y38" s="190">
        <v>1</v>
      </c>
      <c r="Z38" s="190">
        <v>1</v>
      </c>
      <c r="AA38" s="190">
        <v>20</v>
      </c>
      <c r="AB38" s="190">
        <v>0</v>
      </c>
      <c r="AC38" s="190">
        <v>59</v>
      </c>
      <c r="AD38" s="190">
        <v>127</v>
      </c>
      <c r="AE38" s="190">
        <v>37</v>
      </c>
      <c r="AF38" s="190">
        <v>2293</v>
      </c>
      <c r="AG38" s="190">
        <v>425</v>
      </c>
      <c r="AH38" s="190">
        <v>25</v>
      </c>
      <c r="AI38" s="190">
        <v>19</v>
      </c>
      <c r="AJ38" s="190">
        <v>44919</v>
      </c>
      <c r="AK38" s="190">
        <v>1</v>
      </c>
      <c r="AL38" s="190">
        <v>49</v>
      </c>
      <c r="AM38" s="190">
        <v>428</v>
      </c>
      <c r="AN38" s="190">
        <v>0</v>
      </c>
      <c r="AO38" s="190">
        <v>25</v>
      </c>
      <c r="AP38" s="166">
        <v>48441</v>
      </c>
      <c r="AQ38" s="191">
        <v>22663</v>
      </c>
      <c r="AR38" s="165">
        <v>624959</v>
      </c>
      <c r="AS38" s="165">
        <v>2372474</v>
      </c>
      <c r="AT38" s="165">
        <v>0</v>
      </c>
      <c r="AU38" s="165">
        <v>0</v>
      </c>
      <c r="AV38" s="165">
        <v>0</v>
      </c>
      <c r="AW38" s="166">
        <v>3020096</v>
      </c>
      <c r="AX38" s="166">
        <v>3068537</v>
      </c>
      <c r="AY38" s="166">
        <v>1</v>
      </c>
      <c r="AZ38" s="166">
        <v>1</v>
      </c>
      <c r="BA38" s="166">
        <v>24927</v>
      </c>
      <c r="BB38" s="166">
        <v>24928</v>
      </c>
      <c r="BC38" s="166">
        <v>3045024</v>
      </c>
      <c r="BD38" s="166">
        <v>3093465</v>
      </c>
      <c r="BE38" s="165">
        <v>-234</v>
      </c>
      <c r="BF38" s="165">
        <v>0</v>
      </c>
      <c r="BG38" s="165">
        <v>0</v>
      </c>
      <c r="BH38" s="166">
        <v>-234</v>
      </c>
      <c r="BI38" s="166">
        <v>-12200</v>
      </c>
      <c r="BJ38" s="166">
        <v>-12434</v>
      </c>
      <c r="BK38" s="166">
        <v>3032590</v>
      </c>
      <c r="BL38" s="192">
        <v>3081031</v>
      </c>
    </row>
    <row r="39" spans="1:64">
      <c r="A39" s="161">
        <v>35</v>
      </c>
      <c r="B39" s="3" t="s">
        <v>3</v>
      </c>
      <c r="C39" s="190">
        <v>330</v>
      </c>
      <c r="D39" s="190">
        <v>15</v>
      </c>
      <c r="E39" s="190">
        <v>639</v>
      </c>
      <c r="F39" s="190">
        <v>13</v>
      </c>
      <c r="G39" s="190">
        <v>2615</v>
      </c>
      <c r="H39" s="190">
        <v>63</v>
      </c>
      <c r="I39" s="190">
        <v>201</v>
      </c>
      <c r="J39" s="190">
        <v>1836</v>
      </c>
      <c r="K39" s="190">
        <v>42</v>
      </c>
      <c r="L39" s="190">
        <v>229</v>
      </c>
      <c r="M39" s="190">
        <v>217</v>
      </c>
      <c r="N39" s="190">
        <v>1413</v>
      </c>
      <c r="O39" s="190">
        <v>309</v>
      </c>
      <c r="P39" s="190">
        <v>184</v>
      </c>
      <c r="Q39" s="190">
        <v>1748</v>
      </c>
      <c r="R39" s="190">
        <v>412</v>
      </c>
      <c r="S39" s="190">
        <v>192</v>
      </c>
      <c r="T39" s="190">
        <v>152</v>
      </c>
      <c r="U39" s="190">
        <v>334</v>
      </c>
      <c r="V39" s="190">
        <v>139</v>
      </c>
      <c r="W39" s="190">
        <v>294</v>
      </c>
      <c r="X39" s="190">
        <v>355</v>
      </c>
      <c r="Y39" s="190">
        <v>1953</v>
      </c>
      <c r="Z39" s="190">
        <v>3034</v>
      </c>
      <c r="AA39" s="190">
        <v>1420</v>
      </c>
      <c r="AB39" s="190">
        <v>419</v>
      </c>
      <c r="AC39" s="190">
        <v>1805</v>
      </c>
      <c r="AD39" s="190">
        <v>3744</v>
      </c>
      <c r="AE39" s="190">
        <v>766</v>
      </c>
      <c r="AF39" s="190">
        <v>3160</v>
      </c>
      <c r="AG39" s="190">
        <v>1190</v>
      </c>
      <c r="AH39" s="190">
        <v>3</v>
      </c>
      <c r="AI39" s="190">
        <v>3680</v>
      </c>
      <c r="AJ39" s="190">
        <v>3398</v>
      </c>
      <c r="AK39" s="190">
        <v>0</v>
      </c>
      <c r="AL39" s="190">
        <v>3976</v>
      </c>
      <c r="AM39" s="190">
        <v>3550</v>
      </c>
      <c r="AN39" s="190">
        <v>0</v>
      </c>
      <c r="AO39" s="190">
        <v>45</v>
      </c>
      <c r="AP39" s="166">
        <v>43875</v>
      </c>
      <c r="AQ39" s="191">
        <v>0</v>
      </c>
      <c r="AR39" s="165">
        <v>152361</v>
      </c>
      <c r="AS39" s="165">
        <v>0</v>
      </c>
      <c r="AT39" s="165">
        <v>0</v>
      </c>
      <c r="AU39" s="165">
        <v>0</v>
      </c>
      <c r="AV39" s="165">
        <v>0</v>
      </c>
      <c r="AW39" s="166">
        <v>152361</v>
      </c>
      <c r="AX39" s="166">
        <v>196236</v>
      </c>
      <c r="AY39" s="166">
        <v>669</v>
      </c>
      <c r="AZ39" s="166">
        <v>669</v>
      </c>
      <c r="BA39" s="166">
        <v>0</v>
      </c>
      <c r="BB39" s="166">
        <v>669</v>
      </c>
      <c r="BC39" s="166">
        <v>153030</v>
      </c>
      <c r="BD39" s="166">
        <v>196905</v>
      </c>
      <c r="BE39" s="165">
        <v>-4819</v>
      </c>
      <c r="BF39" s="165">
        <v>0</v>
      </c>
      <c r="BG39" s="165">
        <v>0</v>
      </c>
      <c r="BH39" s="166">
        <v>-4819</v>
      </c>
      <c r="BI39" s="166">
        <v>-1943</v>
      </c>
      <c r="BJ39" s="166">
        <v>-6762</v>
      </c>
      <c r="BK39" s="166">
        <v>146268</v>
      </c>
      <c r="BL39" s="192">
        <v>190143</v>
      </c>
    </row>
    <row r="40" spans="1:64">
      <c r="A40" s="161">
        <v>36</v>
      </c>
      <c r="B40" s="3" t="s">
        <v>98</v>
      </c>
      <c r="C40" s="190">
        <v>7282</v>
      </c>
      <c r="D40" s="190">
        <v>266</v>
      </c>
      <c r="E40" s="190">
        <v>1049</v>
      </c>
      <c r="F40" s="190">
        <v>789</v>
      </c>
      <c r="G40" s="190">
        <v>102133</v>
      </c>
      <c r="H40" s="190">
        <v>2834</v>
      </c>
      <c r="I40" s="190">
        <v>9559</v>
      </c>
      <c r="J40" s="190">
        <v>98680</v>
      </c>
      <c r="K40" s="190">
        <v>1853</v>
      </c>
      <c r="L40" s="190">
        <v>22765</v>
      </c>
      <c r="M40" s="190">
        <v>18109</v>
      </c>
      <c r="N40" s="190">
        <v>30438</v>
      </c>
      <c r="O40" s="190">
        <v>4258</v>
      </c>
      <c r="P40" s="190">
        <v>21535</v>
      </c>
      <c r="Q40" s="190">
        <v>52523</v>
      </c>
      <c r="R40" s="190">
        <v>37620</v>
      </c>
      <c r="S40" s="190">
        <v>9548</v>
      </c>
      <c r="T40" s="190">
        <v>15155</v>
      </c>
      <c r="U40" s="190">
        <v>51517</v>
      </c>
      <c r="V40" s="190">
        <v>19827</v>
      </c>
      <c r="W40" s="190">
        <v>38762</v>
      </c>
      <c r="X40" s="190">
        <v>18983</v>
      </c>
      <c r="Y40" s="190">
        <v>241748</v>
      </c>
      <c r="Z40" s="190">
        <v>93512</v>
      </c>
      <c r="AA40" s="190">
        <v>31395</v>
      </c>
      <c r="AB40" s="190">
        <v>15805</v>
      </c>
      <c r="AC40" s="190">
        <v>273695</v>
      </c>
      <c r="AD40" s="190">
        <v>147236</v>
      </c>
      <c r="AE40" s="190">
        <v>92193</v>
      </c>
      <c r="AF40" s="190">
        <v>143194</v>
      </c>
      <c r="AG40" s="190">
        <v>172301</v>
      </c>
      <c r="AH40" s="190">
        <v>133576</v>
      </c>
      <c r="AI40" s="190">
        <v>157577</v>
      </c>
      <c r="AJ40" s="190">
        <v>147797</v>
      </c>
      <c r="AK40" s="190">
        <v>14800</v>
      </c>
      <c r="AL40" s="190">
        <v>363474</v>
      </c>
      <c r="AM40" s="190">
        <v>66652</v>
      </c>
      <c r="AN40" s="190">
        <v>0</v>
      </c>
      <c r="AO40" s="190">
        <v>5888</v>
      </c>
      <c r="AP40" s="166">
        <v>2666328</v>
      </c>
      <c r="AQ40" s="191">
        <v>3316</v>
      </c>
      <c r="AR40" s="165">
        <v>160612</v>
      </c>
      <c r="AS40" s="165">
        <v>66</v>
      </c>
      <c r="AT40" s="165">
        <v>6324</v>
      </c>
      <c r="AU40" s="165">
        <v>97697</v>
      </c>
      <c r="AV40" s="165">
        <v>0</v>
      </c>
      <c r="AW40" s="166">
        <v>268015</v>
      </c>
      <c r="AX40" s="166">
        <v>2934343</v>
      </c>
      <c r="AY40" s="166">
        <v>91604</v>
      </c>
      <c r="AZ40" s="166">
        <v>91604</v>
      </c>
      <c r="BA40" s="166">
        <v>104343</v>
      </c>
      <c r="BB40" s="166">
        <v>195947</v>
      </c>
      <c r="BC40" s="166">
        <v>463962</v>
      </c>
      <c r="BD40" s="166">
        <v>3130290</v>
      </c>
      <c r="BE40" s="165">
        <v>-193316</v>
      </c>
      <c r="BF40" s="165">
        <v>0</v>
      </c>
      <c r="BG40" s="165">
        <v>0</v>
      </c>
      <c r="BH40" s="166">
        <v>-193316</v>
      </c>
      <c r="BI40" s="166">
        <v>-735276</v>
      </c>
      <c r="BJ40" s="166">
        <v>-928592</v>
      </c>
      <c r="BK40" s="166">
        <v>-464630</v>
      </c>
      <c r="BL40" s="192">
        <v>2201698</v>
      </c>
    </row>
    <row r="41" spans="1:64">
      <c r="A41" s="161">
        <v>37</v>
      </c>
      <c r="B41" s="3" t="s">
        <v>99</v>
      </c>
      <c r="C41" s="190">
        <v>301</v>
      </c>
      <c r="D41" s="190">
        <v>1</v>
      </c>
      <c r="E41" s="190">
        <v>56</v>
      </c>
      <c r="F41" s="190">
        <v>1</v>
      </c>
      <c r="G41" s="190">
        <v>676</v>
      </c>
      <c r="H41" s="190">
        <v>10</v>
      </c>
      <c r="I41" s="190">
        <v>30</v>
      </c>
      <c r="J41" s="190">
        <v>480</v>
      </c>
      <c r="K41" s="190">
        <v>8</v>
      </c>
      <c r="L41" s="190">
        <v>50</v>
      </c>
      <c r="M41" s="190">
        <v>61</v>
      </c>
      <c r="N41" s="190">
        <v>153</v>
      </c>
      <c r="O41" s="190">
        <v>9</v>
      </c>
      <c r="P41" s="190">
        <v>75</v>
      </c>
      <c r="Q41" s="190">
        <v>160</v>
      </c>
      <c r="R41" s="190">
        <v>187</v>
      </c>
      <c r="S41" s="190">
        <v>49</v>
      </c>
      <c r="T41" s="190">
        <v>67</v>
      </c>
      <c r="U41" s="190">
        <v>165</v>
      </c>
      <c r="V41" s="190">
        <v>91</v>
      </c>
      <c r="W41" s="190">
        <v>270</v>
      </c>
      <c r="X41" s="190">
        <v>86</v>
      </c>
      <c r="Y41" s="190">
        <v>696</v>
      </c>
      <c r="Z41" s="190">
        <v>134</v>
      </c>
      <c r="AA41" s="190">
        <v>80</v>
      </c>
      <c r="AB41" s="190">
        <v>15</v>
      </c>
      <c r="AC41" s="190">
        <v>1918</v>
      </c>
      <c r="AD41" s="190">
        <v>321</v>
      </c>
      <c r="AE41" s="190">
        <v>2730</v>
      </c>
      <c r="AF41" s="190">
        <v>1315</v>
      </c>
      <c r="AG41" s="190">
        <v>6112</v>
      </c>
      <c r="AH41" s="190">
        <v>624</v>
      </c>
      <c r="AI41" s="190">
        <v>17488</v>
      </c>
      <c r="AJ41" s="190">
        <v>69587</v>
      </c>
      <c r="AK41" s="190">
        <v>452</v>
      </c>
      <c r="AL41" s="190">
        <v>3629</v>
      </c>
      <c r="AM41" s="190">
        <v>21368</v>
      </c>
      <c r="AN41" s="190">
        <v>0</v>
      </c>
      <c r="AO41" s="190">
        <v>649</v>
      </c>
      <c r="AP41" s="166">
        <v>130104</v>
      </c>
      <c r="AQ41" s="191">
        <v>176743</v>
      </c>
      <c r="AR41" s="165">
        <v>1306653</v>
      </c>
      <c r="AS41" s="165">
        <v>0</v>
      </c>
      <c r="AT41" s="165">
        <v>0</v>
      </c>
      <c r="AU41" s="165">
        <v>5872</v>
      </c>
      <c r="AV41" s="165">
        <v>0</v>
      </c>
      <c r="AW41" s="166">
        <v>1489268</v>
      </c>
      <c r="AX41" s="166">
        <v>1619372</v>
      </c>
      <c r="AY41" s="166">
        <v>12115</v>
      </c>
      <c r="AZ41" s="166">
        <v>12115</v>
      </c>
      <c r="BA41" s="166">
        <v>581649</v>
      </c>
      <c r="BB41" s="166">
        <v>593764</v>
      </c>
      <c r="BC41" s="166">
        <v>2083032</v>
      </c>
      <c r="BD41" s="166">
        <v>2213136</v>
      </c>
      <c r="BE41" s="165">
        <v>-20342</v>
      </c>
      <c r="BF41" s="165">
        <v>0</v>
      </c>
      <c r="BG41" s="165">
        <v>-34</v>
      </c>
      <c r="BH41" s="166">
        <v>-20376</v>
      </c>
      <c r="BI41" s="166">
        <v>-692352</v>
      </c>
      <c r="BJ41" s="166">
        <v>-712728</v>
      </c>
      <c r="BK41" s="166">
        <v>1370304</v>
      </c>
      <c r="BL41" s="192">
        <v>1500408</v>
      </c>
    </row>
    <row r="42" spans="1:64">
      <c r="A42" s="161">
        <v>38</v>
      </c>
      <c r="B42" s="3" t="s">
        <v>4</v>
      </c>
      <c r="C42" s="190">
        <v>59</v>
      </c>
      <c r="D42" s="190">
        <v>41</v>
      </c>
      <c r="E42" s="190">
        <v>52</v>
      </c>
      <c r="F42" s="190">
        <v>8</v>
      </c>
      <c r="G42" s="190">
        <v>1705</v>
      </c>
      <c r="H42" s="190">
        <v>90</v>
      </c>
      <c r="I42" s="190">
        <v>238</v>
      </c>
      <c r="J42" s="190">
        <v>1164</v>
      </c>
      <c r="K42" s="190">
        <v>10</v>
      </c>
      <c r="L42" s="190">
        <v>88</v>
      </c>
      <c r="M42" s="190">
        <v>304</v>
      </c>
      <c r="N42" s="190">
        <v>321</v>
      </c>
      <c r="O42" s="190">
        <v>56</v>
      </c>
      <c r="P42" s="190">
        <v>347</v>
      </c>
      <c r="Q42" s="190">
        <v>776</v>
      </c>
      <c r="R42" s="190">
        <v>870</v>
      </c>
      <c r="S42" s="190">
        <v>283</v>
      </c>
      <c r="T42" s="190">
        <v>432</v>
      </c>
      <c r="U42" s="190">
        <v>1032</v>
      </c>
      <c r="V42" s="190">
        <v>329</v>
      </c>
      <c r="W42" s="190">
        <v>932</v>
      </c>
      <c r="X42" s="190">
        <v>440</v>
      </c>
      <c r="Y42" s="190">
        <v>1619</v>
      </c>
      <c r="Z42" s="190">
        <v>76</v>
      </c>
      <c r="AA42" s="190">
        <v>195</v>
      </c>
      <c r="AB42" s="190">
        <v>645</v>
      </c>
      <c r="AC42" s="190">
        <v>5914</v>
      </c>
      <c r="AD42" s="190">
        <v>4014</v>
      </c>
      <c r="AE42" s="190">
        <v>1209</v>
      </c>
      <c r="AF42" s="190">
        <v>4614</v>
      </c>
      <c r="AG42" s="190">
        <v>2158</v>
      </c>
      <c r="AH42" s="190">
        <v>3928</v>
      </c>
      <c r="AI42" s="190">
        <v>6128</v>
      </c>
      <c r="AJ42" s="190">
        <v>7407</v>
      </c>
      <c r="AK42" s="190">
        <v>843</v>
      </c>
      <c r="AL42" s="190">
        <v>3408</v>
      </c>
      <c r="AM42" s="190">
        <v>2811</v>
      </c>
      <c r="AN42" s="190">
        <v>0</v>
      </c>
      <c r="AO42" s="190">
        <v>23</v>
      </c>
      <c r="AP42" s="166">
        <v>54569</v>
      </c>
      <c r="AQ42" s="191">
        <v>0</v>
      </c>
      <c r="AR42" s="165">
        <v>0</v>
      </c>
      <c r="AS42" s="165">
        <v>0</v>
      </c>
      <c r="AT42" s="165">
        <v>0</v>
      </c>
      <c r="AU42" s="165">
        <v>0</v>
      </c>
      <c r="AV42" s="165">
        <v>0</v>
      </c>
      <c r="AW42" s="166">
        <v>0</v>
      </c>
      <c r="AX42" s="166">
        <v>54569</v>
      </c>
      <c r="AY42" s="166">
        <v>0</v>
      </c>
      <c r="AZ42" s="166">
        <v>0</v>
      </c>
      <c r="BA42" s="166">
        <v>0</v>
      </c>
      <c r="BB42" s="166">
        <v>0</v>
      </c>
      <c r="BC42" s="166">
        <v>0</v>
      </c>
      <c r="BD42" s="166">
        <v>54569</v>
      </c>
      <c r="BE42" s="165">
        <v>0</v>
      </c>
      <c r="BF42" s="165">
        <v>0</v>
      </c>
      <c r="BG42" s="165">
        <v>0</v>
      </c>
      <c r="BH42" s="166">
        <v>0</v>
      </c>
      <c r="BI42" s="166">
        <v>0</v>
      </c>
      <c r="BJ42" s="166">
        <v>0</v>
      </c>
      <c r="BK42" s="166">
        <v>0</v>
      </c>
      <c r="BL42" s="192">
        <v>54569</v>
      </c>
    </row>
    <row r="43" spans="1:64">
      <c r="A43" s="161">
        <v>39</v>
      </c>
      <c r="B43" s="3" t="s">
        <v>5</v>
      </c>
      <c r="C43" s="190">
        <v>887</v>
      </c>
      <c r="D43" s="190">
        <v>8</v>
      </c>
      <c r="E43" s="190">
        <v>467</v>
      </c>
      <c r="F43" s="190">
        <v>37</v>
      </c>
      <c r="G43" s="190">
        <v>8657</v>
      </c>
      <c r="H43" s="190">
        <v>231</v>
      </c>
      <c r="I43" s="190">
        <v>1118</v>
      </c>
      <c r="J43" s="190">
        <v>1767</v>
      </c>
      <c r="K43" s="190">
        <v>531</v>
      </c>
      <c r="L43" s="190">
        <v>1158</v>
      </c>
      <c r="M43" s="190">
        <v>3173</v>
      </c>
      <c r="N43" s="190">
        <v>13572</v>
      </c>
      <c r="O43" s="190">
        <v>1186</v>
      </c>
      <c r="P43" s="190">
        <v>3972</v>
      </c>
      <c r="Q43" s="190">
        <v>9141</v>
      </c>
      <c r="R43" s="190">
        <v>5699</v>
      </c>
      <c r="S43" s="190">
        <v>730</v>
      </c>
      <c r="T43" s="190">
        <v>330</v>
      </c>
      <c r="U43" s="190">
        <v>4379</v>
      </c>
      <c r="V43" s="190">
        <v>904</v>
      </c>
      <c r="W43" s="190">
        <v>5565</v>
      </c>
      <c r="X43" s="190">
        <v>649</v>
      </c>
      <c r="Y43" s="190">
        <v>32533</v>
      </c>
      <c r="Z43" s="190">
        <v>4268</v>
      </c>
      <c r="AA43" s="190">
        <v>1421</v>
      </c>
      <c r="AB43" s="190">
        <v>1706</v>
      </c>
      <c r="AC43" s="190">
        <v>12488</v>
      </c>
      <c r="AD43" s="190">
        <v>11793</v>
      </c>
      <c r="AE43" s="190">
        <v>12124</v>
      </c>
      <c r="AF43" s="190">
        <v>7853</v>
      </c>
      <c r="AG43" s="190">
        <v>5311</v>
      </c>
      <c r="AH43" s="190">
        <v>463</v>
      </c>
      <c r="AI43" s="190">
        <v>10838</v>
      </c>
      <c r="AJ43" s="190">
        <v>8461</v>
      </c>
      <c r="AK43" s="190">
        <v>2387</v>
      </c>
      <c r="AL43" s="190">
        <v>7493</v>
      </c>
      <c r="AM43" s="190">
        <v>6557</v>
      </c>
      <c r="AN43" s="190">
        <v>27</v>
      </c>
      <c r="AO43" s="190">
        <v>0</v>
      </c>
      <c r="AP43" s="166">
        <v>189884</v>
      </c>
      <c r="AQ43" s="191">
        <v>0</v>
      </c>
      <c r="AR43" s="165">
        <v>81</v>
      </c>
      <c r="AS43" s="165">
        <v>0</v>
      </c>
      <c r="AT43" s="165">
        <v>0</v>
      </c>
      <c r="AU43" s="165">
        <v>0</v>
      </c>
      <c r="AV43" s="165">
        <v>0</v>
      </c>
      <c r="AW43" s="166">
        <v>81</v>
      </c>
      <c r="AX43" s="166">
        <v>189965</v>
      </c>
      <c r="AY43" s="166">
        <v>69124</v>
      </c>
      <c r="AZ43" s="166">
        <v>69124</v>
      </c>
      <c r="BA43" s="166">
        <v>0</v>
      </c>
      <c r="BB43" s="166">
        <v>69124</v>
      </c>
      <c r="BC43" s="166">
        <v>69205</v>
      </c>
      <c r="BD43" s="166">
        <v>259089</v>
      </c>
      <c r="BE43" s="165">
        <v>-63076</v>
      </c>
      <c r="BF43" s="165">
        <v>-74</v>
      </c>
      <c r="BG43" s="165">
        <v>-6070</v>
      </c>
      <c r="BH43" s="166">
        <v>-69220</v>
      </c>
      <c r="BI43" s="166">
        <v>0</v>
      </c>
      <c r="BJ43" s="166">
        <v>-69220</v>
      </c>
      <c r="BK43" s="166">
        <v>-15</v>
      </c>
      <c r="BL43" s="192">
        <v>189869</v>
      </c>
    </row>
    <row r="44" spans="1:64">
      <c r="A44" s="168">
        <v>40</v>
      </c>
      <c r="B44" s="4" t="s">
        <v>6</v>
      </c>
      <c r="C44" s="169">
        <v>92816</v>
      </c>
      <c r="D44" s="169">
        <v>3298</v>
      </c>
      <c r="E44" s="169">
        <v>25501</v>
      </c>
      <c r="F44" s="169">
        <v>2910</v>
      </c>
      <c r="G44" s="169">
        <v>1389998</v>
      </c>
      <c r="H44" s="169">
        <v>49991</v>
      </c>
      <c r="I44" s="169">
        <v>236404</v>
      </c>
      <c r="J44" s="169">
        <v>1080929</v>
      </c>
      <c r="K44" s="169">
        <v>100799</v>
      </c>
      <c r="L44" s="169">
        <v>285279</v>
      </c>
      <c r="M44" s="169">
        <v>139855</v>
      </c>
      <c r="N44" s="169">
        <v>1693315</v>
      </c>
      <c r="O44" s="169">
        <v>196120</v>
      </c>
      <c r="P44" s="169">
        <v>345339</v>
      </c>
      <c r="Q44" s="169">
        <v>735591</v>
      </c>
      <c r="R44" s="169">
        <v>503932</v>
      </c>
      <c r="S44" s="169">
        <v>137996</v>
      </c>
      <c r="T44" s="169">
        <v>181308</v>
      </c>
      <c r="U44" s="169">
        <v>791143</v>
      </c>
      <c r="V44" s="169">
        <v>289281</v>
      </c>
      <c r="W44" s="169">
        <v>833479</v>
      </c>
      <c r="X44" s="169">
        <v>219911</v>
      </c>
      <c r="Y44" s="169">
        <v>1149224</v>
      </c>
      <c r="Z44" s="169">
        <v>824825</v>
      </c>
      <c r="AA44" s="169">
        <v>104307</v>
      </c>
      <c r="AB44" s="169">
        <v>78114</v>
      </c>
      <c r="AC44" s="169">
        <v>895444</v>
      </c>
      <c r="AD44" s="169">
        <v>439996</v>
      </c>
      <c r="AE44" s="169">
        <v>650402</v>
      </c>
      <c r="AF44" s="169">
        <v>639775</v>
      </c>
      <c r="AG44" s="169">
        <v>527126</v>
      </c>
      <c r="AH44" s="169">
        <v>406154</v>
      </c>
      <c r="AI44" s="169">
        <v>499706</v>
      </c>
      <c r="AJ44" s="169">
        <v>1265003</v>
      </c>
      <c r="AK44" s="169">
        <v>71910</v>
      </c>
      <c r="AL44" s="169">
        <v>812798</v>
      </c>
      <c r="AM44" s="169">
        <v>677142</v>
      </c>
      <c r="AN44" s="169">
        <v>54569</v>
      </c>
      <c r="AO44" s="169">
        <v>66572</v>
      </c>
      <c r="AP44" s="170">
        <v>18498262</v>
      </c>
      <c r="AQ44" s="193">
        <v>344192</v>
      </c>
      <c r="AR44" s="169">
        <v>11353034</v>
      </c>
      <c r="AS44" s="169">
        <v>4529139</v>
      </c>
      <c r="AT44" s="169">
        <v>960215</v>
      </c>
      <c r="AU44" s="169">
        <v>4198221</v>
      </c>
      <c r="AV44" s="169">
        <v>-59472</v>
      </c>
      <c r="AW44" s="170">
        <v>21325329</v>
      </c>
      <c r="AX44" s="170">
        <v>39823591</v>
      </c>
      <c r="AY44" s="170">
        <v>2569480</v>
      </c>
      <c r="AZ44" s="170">
        <v>2569480</v>
      </c>
      <c r="BA44" s="170">
        <v>12841778</v>
      </c>
      <c r="BB44" s="170">
        <v>15411258</v>
      </c>
      <c r="BC44" s="170">
        <v>36736587</v>
      </c>
      <c r="BD44" s="170">
        <v>55234849</v>
      </c>
      <c r="BE44" s="169">
        <v>-3524318</v>
      </c>
      <c r="BF44" s="169">
        <v>-32674</v>
      </c>
      <c r="BG44" s="169">
        <v>-355738</v>
      </c>
      <c r="BH44" s="170">
        <v>-3912730</v>
      </c>
      <c r="BI44" s="170">
        <v>-12040154</v>
      </c>
      <c r="BJ44" s="170">
        <v>-15952884</v>
      </c>
      <c r="BK44" s="170">
        <v>20783703</v>
      </c>
      <c r="BL44" s="194">
        <v>39281965</v>
      </c>
    </row>
    <row r="45" spans="1:64">
      <c r="A45" s="161">
        <v>41</v>
      </c>
      <c r="B45" s="5" t="s">
        <v>28</v>
      </c>
      <c r="C45" s="195">
        <v>311</v>
      </c>
      <c r="D45" s="195">
        <v>130</v>
      </c>
      <c r="E45" s="195">
        <v>1294</v>
      </c>
      <c r="F45" s="195">
        <v>89</v>
      </c>
      <c r="G45" s="195">
        <v>11957</v>
      </c>
      <c r="H45" s="195">
        <v>684</v>
      </c>
      <c r="I45" s="195">
        <v>4155</v>
      </c>
      <c r="J45" s="195">
        <v>14942</v>
      </c>
      <c r="K45" s="195">
        <v>380</v>
      </c>
      <c r="L45" s="195">
        <v>6911</v>
      </c>
      <c r="M45" s="195">
        <v>3240</v>
      </c>
      <c r="N45" s="195">
        <v>9751</v>
      </c>
      <c r="O45" s="195">
        <v>925</v>
      </c>
      <c r="P45" s="195">
        <v>6213</v>
      </c>
      <c r="Q45" s="195">
        <v>12941</v>
      </c>
      <c r="R45" s="195">
        <v>6792</v>
      </c>
      <c r="S45" s="195">
        <v>2101</v>
      </c>
      <c r="T45" s="195">
        <v>2281</v>
      </c>
      <c r="U45" s="195">
        <v>12605</v>
      </c>
      <c r="V45" s="195">
        <v>4886</v>
      </c>
      <c r="W45" s="195">
        <v>7373</v>
      </c>
      <c r="X45" s="195">
        <v>4927</v>
      </c>
      <c r="Y45" s="195">
        <v>26785</v>
      </c>
      <c r="Z45" s="195">
        <v>6558</v>
      </c>
      <c r="AA45" s="195">
        <v>1527</v>
      </c>
      <c r="AB45" s="195">
        <v>3805</v>
      </c>
      <c r="AC45" s="195">
        <v>39921</v>
      </c>
      <c r="AD45" s="195">
        <v>28854</v>
      </c>
      <c r="AE45" s="195">
        <v>6048</v>
      </c>
      <c r="AF45" s="195">
        <v>18649</v>
      </c>
      <c r="AG45" s="195">
        <v>6175</v>
      </c>
      <c r="AH45" s="195">
        <v>13075</v>
      </c>
      <c r="AI45" s="195">
        <v>6000</v>
      </c>
      <c r="AJ45" s="195">
        <v>24960</v>
      </c>
      <c r="AK45" s="195">
        <v>6606</v>
      </c>
      <c r="AL45" s="195">
        <v>18545</v>
      </c>
      <c r="AM45" s="195">
        <v>21421</v>
      </c>
      <c r="AN45" s="195">
        <v>0</v>
      </c>
      <c r="AO45" s="195">
        <v>375</v>
      </c>
      <c r="AP45" s="167">
        <v>344192</v>
      </c>
      <c r="AQ45" s="190"/>
      <c r="AR45" s="190"/>
      <c r="AS45" s="190"/>
      <c r="AT45" s="190"/>
      <c r="AU45" s="190"/>
      <c r="AV45" s="190"/>
      <c r="AW45" s="190"/>
      <c r="AX45" s="190"/>
      <c r="AY45" s="190"/>
      <c r="AZ45" s="190"/>
      <c r="BA45" s="190"/>
      <c r="BB45" s="190"/>
      <c r="BC45" s="190"/>
      <c r="BD45" s="190"/>
      <c r="BE45" s="190"/>
      <c r="BF45" s="190"/>
      <c r="BG45" s="190"/>
      <c r="BH45" s="190"/>
      <c r="BI45" s="190"/>
      <c r="BJ45" s="190"/>
      <c r="BK45" s="190"/>
      <c r="BL45" s="190"/>
    </row>
    <row r="46" spans="1:64">
      <c r="A46" s="161">
        <v>42</v>
      </c>
      <c r="B46" s="3" t="s">
        <v>69</v>
      </c>
      <c r="C46" s="165">
        <v>24640</v>
      </c>
      <c r="D46" s="165">
        <v>2172</v>
      </c>
      <c r="E46" s="165">
        <v>8735</v>
      </c>
      <c r="F46" s="165">
        <v>1695</v>
      </c>
      <c r="G46" s="165">
        <v>290965</v>
      </c>
      <c r="H46" s="165">
        <v>22639</v>
      </c>
      <c r="I46" s="165">
        <v>64754</v>
      </c>
      <c r="J46" s="165">
        <v>200058</v>
      </c>
      <c r="K46" s="165">
        <v>2097</v>
      </c>
      <c r="L46" s="165">
        <v>122932</v>
      </c>
      <c r="M46" s="165">
        <v>61070</v>
      </c>
      <c r="N46" s="165">
        <v>135186</v>
      </c>
      <c r="O46" s="165">
        <v>29148</v>
      </c>
      <c r="P46" s="165">
        <v>188104</v>
      </c>
      <c r="Q46" s="165">
        <v>280414</v>
      </c>
      <c r="R46" s="165">
        <v>221415</v>
      </c>
      <c r="S46" s="165">
        <v>54537</v>
      </c>
      <c r="T46" s="165">
        <v>71745</v>
      </c>
      <c r="U46" s="165">
        <v>247913</v>
      </c>
      <c r="V46" s="165">
        <v>68807</v>
      </c>
      <c r="W46" s="165">
        <v>217196</v>
      </c>
      <c r="X46" s="165">
        <v>108470</v>
      </c>
      <c r="Y46" s="165">
        <v>741918</v>
      </c>
      <c r="Z46" s="165">
        <v>97275</v>
      </c>
      <c r="AA46" s="165">
        <v>21613</v>
      </c>
      <c r="AB46" s="165">
        <v>101051</v>
      </c>
      <c r="AC46" s="165">
        <v>1280583</v>
      </c>
      <c r="AD46" s="165">
        <v>359886</v>
      </c>
      <c r="AE46" s="165">
        <v>205959</v>
      </c>
      <c r="AF46" s="165">
        <v>723893</v>
      </c>
      <c r="AG46" s="165">
        <v>191917</v>
      </c>
      <c r="AH46" s="165">
        <v>479726</v>
      </c>
      <c r="AI46" s="165">
        <v>900580</v>
      </c>
      <c r="AJ46" s="165">
        <v>1568132</v>
      </c>
      <c r="AK46" s="165">
        <v>101345</v>
      </c>
      <c r="AL46" s="165">
        <v>820295</v>
      </c>
      <c r="AM46" s="165">
        <v>485861</v>
      </c>
      <c r="AN46" s="165">
        <v>0</v>
      </c>
      <c r="AO46" s="165">
        <v>1410</v>
      </c>
      <c r="AP46" s="166">
        <v>10506136</v>
      </c>
      <c r="AQ46" s="190"/>
      <c r="AR46" s="190"/>
      <c r="AS46" s="190"/>
      <c r="AT46" s="190"/>
      <c r="AU46" s="190"/>
      <c r="AV46" s="190"/>
      <c r="AW46" s="190"/>
      <c r="AX46" s="190"/>
      <c r="AY46" s="190"/>
      <c r="AZ46" s="190"/>
      <c r="BA46" s="190"/>
      <c r="BB46" s="190"/>
      <c r="BC46" s="190"/>
      <c r="BD46" s="190"/>
      <c r="BE46" s="190"/>
      <c r="BF46" s="190"/>
      <c r="BG46" s="190"/>
      <c r="BH46" s="190"/>
      <c r="BI46" s="190"/>
      <c r="BJ46" s="190"/>
      <c r="BK46" s="190"/>
      <c r="BL46" s="190"/>
    </row>
    <row r="47" spans="1:64">
      <c r="A47" s="161">
        <v>43</v>
      </c>
      <c r="B47" s="3" t="s">
        <v>29</v>
      </c>
      <c r="C47" s="165">
        <v>22411</v>
      </c>
      <c r="D47" s="165">
        <v>3008</v>
      </c>
      <c r="E47" s="165">
        <v>7731</v>
      </c>
      <c r="F47" s="165">
        <v>790</v>
      </c>
      <c r="G47" s="165">
        <v>184090</v>
      </c>
      <c r="H47" s="165">
        <v>-1243</v>
      </c>
      <c r="I47" s="165">
        <v>31516</v>
      </c>
      <c r="J47" s="165">
        <v>141047</v>
      </c>
      <c r="K47" s="165">
        <v>13023</v>
      </c>
      <c r="L47" s="165">
        <v>31000</v>
      </c>
      <c r="M47" s="165">
        <v>31356</v>
      </c>
      <c r="N47" s="165">
        <v>183945</v>
      </c>
      <c r="O47" s="165">
        <v>15888</v>
      </c>
      <c r="P47" s="165">
        <v>32536</v>
      </c>
      <c r="Q47" s="165">
        <v>144523</v>
      </c>
      <c r="R47" s="165">
        <v>70033</v>
      </c>
      <c r="S47" s="165">
        <v>937</v>
      </c>
      <c r="T47" s="165">
        <v>-13550</v>
      </c>
      <c r="U47" s="165">
        <v>-27695</v>
      </c>
      <c r="V47" s="165">
        <v>-14959</v>
      </c>
      <c r="W47" s="165">
        <v>11772</v>
      </c>
      <c r="X47" s="165">
        <v>-3859</v>
      </c>
      <c r="Y47" s="165">
        <v>74044</v>
      </c>
      <c r="Z47" s="165">
        <v>139400</v>
      </c>
      <c r="AA47" s="165">
        <v>22610</v>
      </c>
      <c r="AB47" s="165">
        <v>12777</v>
      </c>
      <c r="AC47" s="165">
        <v>260345</v>
      </c>
      <c r="AD47" s="165">
        <v>263922</v>
      </c>
      <c r="AE47" s="165">
        <v>1220158</v>
      </c>
      <c r="AF47" s="165">
        <v>40258</v>
      </c>
      <c r="AG47" s="165">
        <v>145435</v>
      </c>
      <c r="AH47" s="165">
        <v>0</v>
      </c>
      <c r="AI47" s="165">
        <v>27515</v>
      </c>
      <c r="AJ47" s="165">
        <v>45619</v>
      </c>
      <c r="AK47" s="165">
        <v>-1491</v>
      </c>
      <c r="AL47" s="165">
        <v>161989</v>
      </c>
      <c r="AM47" s="165">
        <v>43415</v>
      </c>
      <c r="AN47" s="165">
        <v>0</v>
      </c>
      <c r="AO47" s="165">
        <v>109156</v>
      </c>
      <c r="AP47" s="166">
        <v>3429452</v>
      </c>
      <c r="AQ47" s="190"/>
      <c r="AR47" s="190"/>
      <c r="AS47" s="190"/>
      <c r="AT47" s="190"/>
      <c r="AU47" s="190"/>
      <c r="AV47" s="190"/>
      <c r="AW47" s="190"/>
      <c r="AX47" s="190"/>
      <c r="AY47" s="190"/>
      <c r="AZ47" s="190"/>
      <c r="BA47" s="190"/>
      <c r="BB47" s="190"/>
      <c r="BC47" s="190"/>
      <c r="BD47" s="190"/>
      <c r="BE47" s="190"/>
      <c r="BF47" s="190"/>
      <c r="BG47" s="190"/>
      <c r="BH47" s="190"/>
      <c r="BI47" s="190"/>
      <c r="BJ47" s="190"/>
      <c r="BK47" s="190"/>
      <c r="BL47" s="190"/>
    </row>
    <row r="48" spans="1:64">
      <c r="A48" s="161">
        <v>44</v>
      </c>
      <c r="B48" s="3" t="s">
        <v>30</v>
      </c>
      <c r="C48" s="165">
        <v>28121</v>
      </c>
      <c r="D48" s="165">
        <v>689</v>
      </c>
      <c r="E48" s="165">
        <v>6443</v>
      </c>
      <c r="F48" s="165">
        <v>743</v>
      </c>
      <c r="G48" s="165">
        <v>137207</v>
      </c>
      <c r="H48" s="165">
        <v>10613</v>
      </c>
      <c r="I48" s="165">
        <v>23384</v>
      </c>
      <c r="J48" s="165">
        <v>267742</v>
      </c>
      <c r="K48" s="165">
        <v>6657</v>
      </c>
      <c r="L48" s="165">
        <v>52314</v>
      </c>
      <c r="M48" s="165">
        <v>34085</v>
      </c>
      <c r="N48" s="165">
        <v>110093</v>
      </c>
      <c r="O48" s="165">
        <v>8845</v>
      </c>
      <c r="P48" s="165">
        <v>53235</v>
      </c>
      <c r="Q48" s="165">
        <v>138714</v>
      </c>
      <c r="R48" s="165">
        <v>102574</v>
      </c>
      <c r="S48" s="165">
        <v>30629</v>
      </c>
      <c r="T48" s="165">
        <v>47712</v>
      </c>
      <c r="U48" s="165">
        <v>208522</v>
      </c>
      <c r="V48" s="165">
        <v>89019</v>
      </c>
      <c r="W48" s="165">
        <v>131128</v>
      </c>
      <c r="X48" s="165">
        <v>38699</v>
      </c>
      <c r="Y48" s="165">
        <v>102728</v>
      </c>
      <c r="Z48" s="165">
        <v>269715</v>
      </c>
      <c r="AA48" s="165">
        <v>39461</v>
      </c>
      <c r="AB48" s="165">
        <v>17517</v>
      </c>
      <c r="AC48" s="165">
        <v>283737</v>
      </c>
      <c r="AD48" s="165">
        <v>89472</v>
      </c>
      <c r="AE48" s="165">
        <v>1178643</v>
      </c>
      <c r="AF48" s="165">
        <v>299088</v>
      </c>
      <c r="AG48" s="165">
        <v>163180</v>
      </c>
      <c r="AH48" s="165">
        <v>537239</v>
      </c>
      <c r="AI48" s="165">
        <v>279584</v>
      </c>
      <c r="AJ48" s="165">
        <v>183331</v>
      </c>
      <c r="AK48" s="165">
        <v>8463</v>
      </c>
      <c r="AL48" s="165">
        <v>266174</v>
      </c>
      <c r="AM48" s="165">
        <v>187806</v>
      </c>
      <c r="AN48" s="165">
        <v>0</v>
      </c>
      <c r="AO48" s="165">
        <v>6675</v>
      </c>
      <c r="AP48" s="166">
        <v>5439981</v>
      </c>
      <c r="AQ48" s="190"/>
      <c r="AR48" s="190"/>
      <c r="AS48" s="190"/>
      <c r="AT48" s="190"/>
      <c r="AU48" s="190"/>
      <c r="AV48" s="190"/>
      <c r="AW48" s="190"/>
      <c r="AX48" s="190"/>
      <c r="AY48" s="190"/>
      <c r="AZ48" s="190"/>
      <c r="BA48" s="190"/>
      <c r="BB48" s="190"/>
      <c r="BC48" s="190"/>
      <c r="BD48" s="190"/>
      <c r="BE48" s="190"/>
      <c r="BF48" s="190"/>
      <c r="BG48" s="190"/>
      <c r="BH48" s="190"/>
      <c r="BI48" s="190"/>
      <c r="BJ48" s="190"/>
      <c r="BK48" s="190"/>
      <c r="BL48" s="190"/>
    </row>
    <row r="49" spans="1:64">
      <c r="A49" s="161">
        <v>45</v>
      </c>
      <c r="B49" s="3" t="s">
        <v>31</v>
      </c>
      <c r="C49" s="165">
        <v>3777</v>
      </c>
      <c r="D49" s="165">
        <v>355</v>
      </c>
      <c r="E49" s="165">
        <v>1294</v>
      </c>
      <c r="F49" s="165">
        <v>344</v>
      </c>
      <c r="G49" s="165">
        <v>103447</v>
      </c>
      <c r="H49" s="165">
        <v>495</v>
      </c>
      <c r="I49" s="165">
        <v>13318</v>
      </c>
      <c r="J49" s="165">
        <v>3373</v>
      </c>
      <c r="K49" s="165">
        <v>14530</v>
      </c>
      <c r="L49" s="165">
        <v>12616</v>
      </c>
      <c r="M49" s="165">
        <v>10957</v>
      </c>
      <c r="N49" s="165">
        <v>32566</v>
      </c>
      <c r="O49" s="165">
        <v>-1199</v>
      </c>
      <c r="P49" s="165">
        <v>23092</v>
      </c>
      <c r="Q49" s="165">
        <v>2726</v>
      </c>
      <c r="R49" s="165">
        <v>3443</v>
      </c>
      <c r="S49" s="165">
        <v>-4802</v>
      </c>
      <c r="T49" s="165">
        <v>-14171</v>
      </c>
      <c r="U49" s="165">
        <v>-18151</v>
      </c>
      <c r="V49" s="165">
        <v>-19556</v>
      </c>
      <c r="W49" s="165">
        <v>-6042</v>
      </c>
      <c r="X49" s="165">
        <v>7850</v>
      </c>
      <c r="Y49" s="165">
        <v>104455</v>
      </c>
      <c r="Z49" s="165">
        <v>46964</v>
      </c>
      <c r="AA49" s="165">
        <v>7214</v>
      </c>
      <c r="AB49" s="165">
        <v>9820</v>
      </c>
      <c r="AC49" s="165">
        <v>169131</v>
      </c>
      <c r="AD49" s="165">
        <v>20390</v>
      </c>
      <c r="AE49" s="165">
        <v>251198</v>
      </c>
      <c r="AF49" s="165">
        <v>84822</v>
      </c>
      <c r="AG49" s="165">
        <v>32177</v>
      </c>
      <c r="AH49" s="165">
        <v>2458</v>
      </c>
      <c r="AI49" s="165">
        <v>16592</v>
      </c>
      <c r="AJ49" s="165">
        <v>34069</v>
      </c>
      <c r="AK49" s="165">
        <v>6216</v>
      </c>
      <c r="AL49" s="165">
        <v>121981</v>
      </c>
      <c r="AM49" s="165">
        <v>84767</v>
      </c>
      <c r="AN49" s="165">
        <v>0</v>
      </c>
      <c r="AO49" s="165">
        <v>6243</v>
      </c>
      <c r="AP49" s="166">
        <v>1168759</v>
      </c>
      <c r="AQ49" s="190"/>
      <c r="AR49" s="190"/>
      <c r="AS49" s="190"/>
      <c r="AT49" s="190"/>
      <c r="AU49" s="190"/>
      <c r="AV49" s="190"/>
      <c r="AW49" s="190"/>
      <c r="AX49" s="190"/>
      <c r="AY49" s="190"/>
      <c r="AZ49" s="190"/>
      <c r="BA49" s="190"/>
      <c r="BB49" s="190"/>
      <c r="BC49" s="190"/>
      <c r="BD49" s="190"/>
      <c r="BE49" s="190"/>
      <c r="BF49" s="190"/>
      <c r="BG49" s="190"/>
      <c r="BH49" s="190"/>
      <c r="BI49" s="190"/>
      <c r="BJ49" s="190"/>
      <c r="BK49" s="190"/>
      <c r="BL49" s="190"/>
    </row>
    <row r="50" spans="1:64">
      <c r="A50" s="161">
        <v>46</v>
      </c>
      <c r="B50" s="3" t="s">
        <v>32</v>
      </c>
      <c r="C50" s="165">
        <v>-9491</v>
      </c>
      <c r="D50" s="165">
        <v>-133</v>
      </c>
      <c r="E50" s="165">
        <v>-75</v>
      </c>
      <c r="F50" s="165">
        <v>0</v>
      </c>
      <c r="G50" s="165">
        <v>-4646</v>
      </c>
      <c r="H50" s="165">
        <v>0</v>
      </c>
      <c r="I50" s="165">
        <v>0</v>
      </c>
      <c r="J50" s="165">
        <v>-5</v>
      </c>
      <c r="K50" s="165">
        <v>-244</v>
      </c>
      <c r="L50" s="165">
        <v>-1</v>
      </c>
      <c r="M50" s="165">
        <v>0</v>
      </c>
      <c r="N50" s="165">
        <v>-3</v>
      </c>
      <c r="O50" s="165">
        <v>0</v>
      </c>
      <c r="P50" s="165">
        <v>-5</v>
      </c>
      <c r="Q50" s="165">
        <v>-5</v>
      </c>
      <c r="R50" s="165">
        <v>-2</v>
      </c>
      <c r="S50" s="165">
        <v>-1</v>
      </c>
      <c r="T50" s="165">
        <v>-2</v>
      </c>
      <c r="U50" s="165">
        <v>-4</v>
      </c>
      <c r="V50" s="165">
        <v>-1</v>
      </c>
      <c r="W50" s="165">
        <v>-25</v>
      </c>
      <c r="X50" s="165">
        <v>-1</v>
      </c>
      <c r="Y50" s="165">
        <v>-6658</v>
      </c>
      <c r="Z50" s="165">
        <v>-286</v>
      </c>
      <c r="AA50" s="165">
        <v>-6818</v>
      </c>
      <c r="AB50" s="165">
        <v>-1</v>
      </c>
      <c r="AC50" s="165">
        <v>-2098</v>
      </c>
      <c r="AD50" s="165">
        <v>-14087</v>
      </c>
      <c r="AE50" s="165">
        <v>-756</v>
      </c>
      <c r="AF50" s="165">
        <v>-7330</v>
      </c>
      <c r="AG50" s="165">
        <v>-5</v>
      </c>
      <c r="AH50" s="165">
        <v>0</v>
      </c>
      <c r="AI50" s="165">
        <v>-8495</v>
      </c>
      <c r="AJ50" s="165">
        <v>-40083</v>
      </c>
      <c r="AK50" s="165">
        <v>-2906</v>
      </c>
      <c r="AL50" s="165">
        <v>-84</v>
      </c>
      <c r="AM50" s="165">
        <v>-4</v>
      </c>
      <c r="AN50" s="165">
        <v>0</v>
      </c>
      <c r="AO50" s="165">
        <v>-562</v>
      </c>
      <c r="AP50" s="166">
        <v>-104817</v>
      </c>
      <c r="AQ50" s="190"/>
      <c r="AR50" s="190"/>
      <c r="AS50" s="190"/>
      <c r="AT50" s="190"/>
      <c r="AU50" s="190"/>
      <c r="AV50" s="190"/>
      <c r="AW50" s="190"/>
      <c r="AX50" s="190"/>
      <c r="AY50" s="190"/>
      <c r="AZ50" s="190"/>
      <c r="BA50" s="190"/>
      <c r="BB50" s="190"/>
      <c r="BC50" s="190"/>
      <c r="BD50" s="190"/>
      <c r="BE50" s="190"/>
      <c r="BF50" s="190"/>
      <c r="BG50" s="190"/>
      <c r="BH50" s="190"/>
      <c r="BI50" s="190"/>
      <c r="BJ50" s="190"/>
      <c r="BK50" s="190"/>
      <c r="BL50" s="190"/>
    </row>
    <row r="51" spans="1:64">
      <c r="A51" s="168">
        <v>47</v>
      </c>
      <c r="B51" s="4" t="s">
        <v>33</v>
      </c>
      <c r="C51" s="169">
        <v>69769</v>
      </c>
      <c r="D51" s="169">
        <v>6221</v>
      </c>
      <c r="E51" s="169">
        <v>25422</v>
      </c>
      <c r="F51" s="169">
        <v>3661</v>
      </c>
      <c r="G51" s="169">
        <v>723020</v>
      </c>
      <c r="H51" s="169">
        <v>33188</v>
      </c>
      <c r="I51" s="169">
        <v>137127</v>
      </c>
      <c r="J51" s="169">
        <v>627157</v>
      </c>
      <c r="K51" s="169">
        <v>36443</v>
      </c>
      <c r="L51" s="169">
        <v>225772</v>
      </c>
      <c r="M51" s="169">
        <v>140708</v>
      </c>
      <c r="N51" s="169">
        <v>471538</v>
      </c>
      <c r="O51" s="169">
        <v>53607</v>
      </c>
      <c r="P51" s="169">
        <v>303175</v>
      </c>
      <c r="Q51" s="169">
        <v>579313</v>
      </c>
      <c r="R51" s="169">
        <v>404255</v>
      </c>
      <c r="S51" s="169">
        <v>83401</v>
      </c>
      <c r="T51" s="169">
        <v>94015</v>
      </c>
      <c r="U51" s="169">
        <v>423190</v>
      </c>
      <c r="V51" s="169">
        <v>128196</v>
      </c>
      <c r="W51" s="169">
        <v>361402</v>
      </c>
      <c r="X51" s="169">
        <v>156086</v>
      </c>
      <c r="Y51" s="169">
        <v>1043272</v>
      </c>
      <c r="Z51" s="169">
        <v>559626</v>
      </c>
      <c r="AA51" s="169">
        <v>85607</v>
      </c>
      <c r="AB51" s="169">
        <v>144969</v>
      </c>
      <c r="AC51" s="169">
        <v>2031619</v>
      </c>
      <c r="AD51" s="169">
        <v>748437</v>
      </c>
      <c r="AE51" s="169">
        <v>2861250</v>
      </c>
      <c r="AF51" s="169">
        <v>1159380</v>
      </c>
      <c r="AG51" s="169">
        <v>538879</v>
      </c>
      <c r="AH51" s="169">
        <v>1032498</v>
      </c>
      <c r="AI51" s="169">
        <v>1221776</v>
      </c>
      <c r="AJ51" s="169">
        <v>1816028</v>
      </c>
      <c r="AK51" s="169">
        <v>118233</v>
      </c>
      <c r="AL51" s="169">
        <v>1388900</v>
      </c>
      <c r="AM51" s="169">
        <v>823266</v>
      </c>
      <c r="AN51" s="169">
        <v>0</v>
      </c>
      <c r="AO51" s="169">
        <v>123297</v>
      </c>
      <c r="AP51" s="170">
        <v>20783703</v>
      </c>
      <c r="AQ51" s="190"/>
      <c r="AR51" s="190"/>
      <c r="AS51" s="190"/>
      <c r="AT51" s="190"/>
      <c r="AU51" s="190"/>
      <c r="AV51" s="190"/>
      <c r="AW51" s="190"/>
      <c r="AX51" s="190"/>
      <c r="AY51" s="190"/>
      <c r="AZ51" s="190"/>
      <c r="BA51" s="190"/>
      <c r="BB51" s="190"/>
      <c r="BC51" s="190"/>
      <c r="BD51" s="190"/>
      <c r="BE51" s="190"/>
      <c r="BF51" s="190"/>
      <c r="BG51" s="190"/>
      <c r="BH51" s="190"/>
      <c r="BI51" s="190"/>
      <c r="BJ51" s="190"/>
      <c r="BK51" s="190"/>
      <c r="BL51" s="190"/>
    </row>
    <row r="52" spans="1:64">
      <c r="A52" s="168">
        <v>48</v>
      </c>
      <c r="B52" s="13" t="s">
        <v>34</v>
      </c>
      <c r="C52" s="196">
        <v>162585</v>
      </c>
      <c r="D52" s="196">
        <v>9519</v>
      </c>
      <c r="E52" s="196">
        <v>50923</v>
      </c>
      <c r="F52" s="196">
        <v>6571</v>
      </c>
      <c r="G52" s="196">
        <v>2113018</v>
      </c>
      <c r="H52" s="196">
        <v>83179</v>
      </c>
      <c r="I52" s="196">
        <v>373531</v>
      </c>
      <c r="J52" s="196">
        <v>1708086</v>
      </c>
      <c r="K52" s="196">
        <v>137242</v>
      </c>
      <c r="L52" s="196">
        <v>511051</v>
      </c>
      <c r="M52" s="196">
        <v>280563</v>
      </c>
      <c r="N52" s="196">
        <v>2164853</v>
      </c>
      <c r="O52" s="196">
        <v>249727</v>
      </c>
      <c r="P52" s="196">
        <v>648514</v>
      </c>
      <c r="Q52" s="196">
        <v>1314904</v>
      </c>
      <c r="R52" s="196">
        <v>908187</v>
      </c>
      <c r="S52" s="196">
        <v>221397</v>
      </c>
      <c r="T52" s="196">
        <v>275323</v>
      </c>
      <c r="U52" s="196">
        <v>1214333</v>
      </c>
      <c r="V52" s="196">
        <v>417477</v>
      </c>
      <c r="W52" s="196">
        <v>1194881</v>
      </c>
      <c r="X52" s="196">
        <v>375997</v>
      </c>
      <c r="Y52" s="196">
        <v>2192496</v>
      </c>
      <c r="Z52" s="196">
        <v>1384451</v>
      </c>
      <c r="AA52" s="196">
        <v>189914</v>
      </c>
      <c r="AB52" s="196">
        <v>223083</v>
      </c>
      <c r="AC52" s="196">
        <v>2927063</v>
      </c>
      <c r="AD52" s="196">
        <v>1188433</v>
      </c>
      <c r="AE52" s="196">
        <v>3511652</v>
      </c>
      <c r="AF52" s="196">
        <v>1799155</v>
      </c>
      <c r="AG52" s="196">
        <v>1066005</v>
      </c>
      <c r="AH52" s="196">
        <v>1438652</v>
      </c>
      <c r="AI52" s="196">
        <v>1721482</v>
      </c>
      <c r="AJ52" s="196">
        <v>3081031</v>
      </c>
      <c r="AK52" s="196">
        <v>190143</v>
      </c>
      <c r="AL52" s="196">
        <v>2201698</v>
      </c>
      <c r="AM52" s="196">
        <v>1500408</v>
      </c>
      <c r="AN52" s="196">
        <v>54569</v>
      </c>
      <c r="AO52" s="196">
        <v>189869</v>
      </c>
      <c r="AP52" s="197">
        <v>39281965</v>
      </c>
      <c r="AQ52" s="190"/>
      <c r="AR52" s="190"/>
      <c r="AS52" s="190"/>
      <c r="AT52" s="190"/>
      <c r="AU52" s="190"/>
      <c r="AV52" s="190"/>
      <c r="AW52" s="190"/>
      <c r="AX52" s="190"/>
      <c r="AY52" s="190"/>
      <c r="AZ52" s="190"/>
      <c r="BA52" s="190"/>
      <c r="BB52" s="190"/>
      <c r="BC52" s="190"/>
      <c r="BD52" s="190"/>
      <c r="BE52" s="190"/>
      <c r="BF52" s="190"/>
      <c r="BG52" s="190"/>
      <c r="BH52" s="190"/>
      <c r="BI52" s="190"/>
      <c r="BJ52" s="190"/>
      <c r="BK52" s="190"/>
      <c r="BL52" s="190"/>
    </row>
    <row r="53" spans="1:64">
      <c r="A53" s="109" t="s">
        <v>211</v>
      </c>
    </row>
  </sheetData>
  <phoneticPr fontId="3"/>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F60C56-F910-42A3-A33A-7FD688695368}">
  <dimension ref="A1:BL53"/>
  <sheetViews>
    <sheetView workbookViewId="0">
      <pane xSplit="2" ySplit="4" topLeftCell="C5" activePane="bottomRight" state="frozen"/>
      <selection pane="topRight"/>
      <selection pane="bottomLeft"/>
      <selection pane="bottomRight" activeCell="C5" sqref="C5"/>
    </sheetView>
  </sheetViews>
  <sheetFormatPr defaultRowHeight="12"/>
  <cols>
    <col min="1" max="1" width="4.1640625" style="109" customWidth="1"/>
    <col min="2" max="2" width="21.58203125" style="109" customWidth="1"/>
    <col min="3" max="215" width="10.58203125" style="109" customWidth="1"/>
    <col min="216" max="16384" width="8.6640625" style="109"/>
  </cols>
  <sheetData>
    <row r="1" spans="1:64">
      <c r="A1" s="109" t="s">
        <v>0</v>
      </c>
    </row>
    <row r="2" spans="1:64">
      <c r="A2" s="109" t="s">
        <v>104</v>
      </c>
    </row>
    <row r="3" spans="1:64">
      <c r="A3" s="159"/>
      <c r="B3" s="160"/>
      <c r="C3" s="159">
        <v>1</v>
      </c>
      <c r="D3" s="160">
        <v>2</v>
      </c>
      <c r="E3" s="160">
        <v>3</v>
      </c>
      <c r="F3" s="160">
        <v>4</v>
      </c>
      <c r="G3" s="160">
        <v>5</v>
      </c>
      <c r="H3" s="160">
        <v>6</v>
      </c>
      <c r="I3" s="160">
        <v>7</v>
      </c>
      <c r="J3" s="160">
        <v>8</v>
      </c>
      <c r="K3" s="160">
        <v>9</v>
      </c>
      <c r="L3" s="160">
        <v>10</v>
      </c>
      <c r="M3" s="160">
        <v>11</v>
      </c>
      <c r="N3" s="160">
        <v>12</v>
      </c>
      <c r="O3" s="160">
        <v>13</v>
      </c>
      <c r="P3" s="160">
        <v>14</v>
      </c>
      <c r="Q3" s="160">
        <v>15</v>
      </c>
      <c r="R3" s="160">
        <v>16</v>
      </c>
      <c r="S3" s="160">
        <v>17</v>
      </c>
      <c r="T3" s="160">
        <v>18</v>
      </c>
      <c r="U3" s="160">
        <v>19</v>
      </c>
      <c r="V3" s="160">
        <v>20</v>
      </c>
      <c r="W3" s="160">
        <v>21</v>
      </c>
      <c r="X3" s="160">
        <v>22</v>
      </c>
      <c r="Y3" s="160">
        <v>23</v>
      </c>
      <c r="Z3" s="160">
        <v>24</v>
      </c>
      <c r="AA3" s="160">
        <v>25</v>
      </c>
      <c r="AB3" s="160">
        <v>26</v>
      </c>
      <c r="AC3" s="160">
        <v>27</v>
      </c>
      <c r="AD3" s="160">
        <v>28</v>
      </c>
      <c r="AE3" s="160">
        <v>29</v>
      </c>
      <c r="AF3" s="160">
        <v>30</v>
      </c>
      <c r="AG3" s="160">
        <v>31</v>
      </c>
      <c r="AH3" s="160">
        <v>32</v>
      </c>
      <c r="AI3" s="160">
        <v>33</v>
      </c>
      <c r="AJ3" s="160">
        <v>34</v>
      </c>
      <c r="AK3" s="160">
        <v>35</v>
      </c>
      <c r="AL3" s="160">
        <v>36</v>
      </c>
      <c r="AM3" s="160">
        <v>37</v>
      </c>
      <c r="AN3" s="160">
        <v>38</v>
      </c>
      <c r="AO3" s="160">
        <v>39</v>
      </c>
      <c r="AP3" s="171">
        <v>40</v>
      </c>
      <c r="AQ3" s="160">
        <v>41</v>
      </c>
      <c r="AR3" s="160">
        <v>42</v>
      </c>
      <c r="AS3" s="160">
        <v>43</v>
      </c>
      <c r="AT3" s="160">
        <v>44</v>
      </c>
      <c r="AU3" s="160">
        <v>45</v>
      </c>
      <c r="AV3" s="160">
        <v>46</v>
      </c>
      <c r="AW3" s="171">
        <v>47</v>
      </c>
      <c r="AX3" s="171">
        <v>48</v>
      </c>
      <c r="AY3" s="171">
        <v>49</v>
      </c>
      <c r="AZ3" s="171">
        <v>50</v>
      </c>
      <c r="BA3" s="171">
        <v>51</v>
      </c>
      <c r="BB3" s="171">
        <v>52</v>
      </c>
      <c r="BC3" s="171">
        <v>53</v>
      </c>
      <c r="BD3" s="171">
        <v>54</v>
      </c>
      <c r="BE3" s="160">
        <v>55</v>
      </c>
      <c r="BF3" s="160">
        <v>56</v>
      </c>
      <c r="BG3" s="160">
        <v>57</v>
      </c>
      <c r="BH3" s="171">
        <v>58</v>
      </c>
      <c r="BI3" s="171">
        <v>59</v>
      </c>
      <c r="BJ3" s="171">
        <v>60</v>
      </c>
      <c r="BK3" s="171">
        <v>61</v>
      </c>
      <c r="BL3" s="5">
        <v>62</v>
      </c>
    </row>
    <row r="4" spans="1:64" ht="48" customHeight="1">
      <c r="A4" s="163"/>
      <c r="B4" s="13" t="s">
        <v>100</v>
      </c>
      <c r="C4" s="1" t="s">
        <v>73</v>
      </c>
      <c r="D4" s="1" t="s">
        <v>74</v>
      </c>
      <c r="E4" s="1" t="s">
        <v>75</v>
      </c>
      <c r="F4" s="1" t="s">
        <v>76</v>
      </c>
      <c r="G4" s="1" t="s">
        <v>77</v>
      </c>
      <c r="H4" s="1" t="s">
        <v>78</v>
      </c>
      <c r="I4" s="1" t="s">
        <v>79</v>
      </c>
      <c r="J4" s="1" t="s">
        <v>80</v>
      </c>
      <c r="K4" s="1" t="s">
        <v>81</v>
      </c>
      <c r="L4" s="1" t="s">
        <v>82</v>
      </c>
      <c r="M4" s="1" t="s">
        <v>83</v>
      </c>
      <c r="N4" s="1" t="s">
        <v>84</v>
      </c>
      <c r="O4" s="1" t="s">
        <v>85</v>
      </c>
      <c r="P4" s="1" t="s">
        <v>86</v>
      </c>
      <c r="Q4" s="1" t="s">
        <v>70</v>
      </c>
      <c r="R4" s="1" t="s">
        <v>71</v>
      </c>
      <c r="S4" s="1" t="s">
        <v>72</v>
      </c>
      <c r="T4" s="1" t="s">
        <v>87</v>
      </c>
      <c r="U4" s="1" t="s">
        <v>88</v>
      </c>
      <c r="V4" s="1" t="s">
        <v>89</v>
      </c>
      <c r="W4" s="1" t="s">
        <v>90</v>
      </c>
      <c r="X4" s="1" t="s">
        <v>64</v>
      </c>
      <c r="Y4" s="1" t="s">
        <v>91</v>
      </c>
      <c r="Z4" s="1" t="s">
        <v>92</v>
      </c>
      <c r="AA4" s="1" t="s">
        <v>1</v>
      </c>
      <c r="AB4" s="1" t="s">
        <v>2</v>
      </c>
      <c r="AC4" s="1" t="s">
        <v>65</v>
      </c>
      <c r="AD4" s="1" t="s">
        <v>66</v>
      </c>
      <c r="AE4" s="1" t="s">
        <v>93</v>
      </c>
      <c r="AF4" s="1" t="s">
        <v>94</v>
      </c>
      <c r="AG4" s="1" t="s">
        <v>95</v>
      </c>
      <c r="AH4" s="1" t="s">
        <v>67</v>
      </c>
      <c r="AI4" s="1" t="s">
        <v>96</v>
      </c>
      <c r="AJ4" s="1" t="s">
        <v>97</v>
      </c>
      <c r="AK4" s="1" t="s">
        <v>3</v>
      </c>
      <c r="AL4" s="1" t="s">
        <v>98</v>
      </c>
      <c r="AM4" s="1" t="s">
        <v>99</v>
      </c>
      <c r="AN4" s="1" t="s">
        <v>4</v>
      </c>
      <c r="AO4" s="1" t="s">
        <v>5</v>
      </c>
      <c r="AP4" s="12" t="s">
        <v>6</v>
      </c>
      <c r="AQ4" s="12" t="s">
        <v>7</v>
      </c>
      <c r="AR4" s="1" t="s">
        <v>68</v>
      </c>
      <c r="AS4" s="1" t="s">
        <v>8</v>
      </c>
      <c r="AT4" s="1" t="s">
        <v>9</v>
      </c>
      <c r="AU4" s="1" t="s">
        <v>10</v>
      </c>
      <c r="AV4" s="1" t="s">
        <v>11</v>
      </c>
      <c r="AW4" s="2" t="s">
        <v>12</v>
      </c>
      <c r="AX4" s="2" t="s">
        <v>13</v>
      </c>
      <c r="AY4" s="2" t="s">
        <v>14</v>
      </c>
      <c r="AZ4" s="2" t="s">
        <v>15</v>
      </c>
      <c r="BA4" s="2" t="s">
        <v>16</v>
      </c>
      <c r="BB4" s="2" t="s">
        <v>17</v>
      </c>
      <c r="BC4" s="2" t="s">
        <v>18</v>
      </c>
      <c r="BD4" s="2" t="s">
        <v>19</v>
      </c>
      <c r="BE4" s="1" t="s">
        <v>20</v>
      </c>
      <c r="BF4" s="1" t="s">
        <v>21</v>
      </c>
      <c r="BG4" s="1" t="s">
        <v>22</v>
      </c>
      <c r="BH4" s="2" t="s">
        <v>23</v>
      </c>
      <c r="BI4" s="2" t="s">
        <v>24</v>
      </c>
      <c r="BJ4" s="2" t="s">
        <v>25</v>
      </c>
      <c r="BK4" s="1" t="s">
        <v>26</v>
      </c>
      <c r="BL4" s="2" t="s">
        <v>27</v>
      </c>
    </row>
    <row r="5" spans="1:64">
      <c r="A5" s="161">
        <v>1</v>
      </c>
      <c r="B5" s="3" t="s">
        <v>73</v>
      </c>
      <c r="C5" s="172">
        <v>0.14878986376356981</v>
      </c>
      <c r="D5" s="172">
        <v>6.3031831074692715E-4</v>
      </c>
      <c r="E5" s="172">
        <v>0</v>
      </c>
      <c r="F5" s="172">
        <v>0</v>
      </c>
      <c r="G5" s="172">
        <v>0.14303711563271113</v>
      </c>
      <c r="H5" s="172">
        <v>1.0904194568340566E-2</v>
      </c>
      <c r="I5" s="172">
        <v>1.2877110601262011E-3</v>
      </c>
      <c r="J5" s="172">
        <v>1.1182106755748833E-3</v>
      </c>
      <c r="K5" s="172">
        <v>0</v>
      </c>
      <c r="L5" s="172">
        <v>5.159954681626687E-3</v>
      </c>
      <c r="M5" s="172">
        <v>4.9899666028663791E-5</v>
      </c>
      <c r="N5" s="172">
        <v>0</v>
      </c>
      <c r="O5" s="172">
        <v>0</v>
      </c>
      <c r="P5" s="172">
        <v>0</v>
      </c>
      <c r="Q5" s="172">
        <v>0</v>
      </c>
      <c r="R5" s="172">
        <v>0</v>
      </c>
      <c r="S5" s="172">
        <v>0</v>
      </c>
      <c r="T5" s="172">
        <v>0</v>
      </c>
      <c r="U5" s="172">
        <v>0</v>
      </c>
      <c r="V5" s="172">
        <v>0</v>
      </c>
      <c r="W5" s="172">
        <v>0</v>
      </c>
      <c r="X5" s="172">
        <v>4.0080107022130492E-3</v>
      </c>
      <c r="Y5" s="172">
        <v>9.071852354576702E-4</v>
      </c>
      <c r="Z5" s="172">
        <v>0</v>
      </c>
      <c r="AA5" s="172">
        <v>0</v>
      </c>
      <c r="AB5" s="172">
        <v>0</v>
      </c>
      <c r="AC5" s="172">
        <v>1.5271280460994518E-4</v>
      </c>
      <c r="AD5" s="172">
        <v>0</v>
      </c>
      <c r="AE5" s="172">
        <v>4.5562601305596337E-6</v>
      </c>
      <c r="AF5" s="172">
        <v>2.5567558103665331E-5</v>
      </c>
      <c r="AG5" s="172">
        <v>0</v>
      </c>
      <c r="AH5" s="172">
        <v>1.6682283137270168E-5</v>
      </c>
      <c r="AI5" s="172">
        <v>1.1908344089569336E-3</v>
      </c>
      <c r="AJ5" s="172">
        <v>1.5309810255073708E-3</v>
      </c>
      <c r="AK5" s="172">
        <v>2.2930110495784752E-3</v>
      </c>
      <c r="AL5" s="172">
        <v>9.5380928719560997E-6</v>
      </c>
      <c r="AM5" s="172">
        <v>1.1710814658412911E-2</v>
      </c>
      <c r="AN5" s="172">
        <v>0</v>
      </c>
      <c r="AO5" s="172">
        <v>0</v>
      </c>
      <c r="AP5" s="182">
        <v>9.1953139309604286E-3</v>
      </c>
      <c r="AQ5" s="180">
        <v>5.2964624395686125E-3</v>
      </c>
      <c r="AR5" s="181">
        <v>1.1299182227411633E-2</v>
      </c>
      <c r="AS5" s="181">
        <v>0</v>
      </c>
      <c r="AT5" s="181">
        <v>0</v>
      </c>
      <c r="AU5" s="181">
        <v>1.7798014921082048E-3</v>
      </c>
      <c r="AV5" s="181">
        <v>-1.4662362119989239E-2</v>
      </c>
      <c r="AW5" s="182">
        <v>6.492138995839173E-3</v>
      </c>
      <c r="AX5" s="182">
        <v>1.2546759030344601E-2</v>
      </c>
      <c r="AY5" s="182">
        <v>1.9498108566713888E-4</v>
      </c>
      <c r="AZ5" s="182">
        <v>1.9498108566713888E-4</v>
      </c>
      <c r="BA5" s="182">
        <v>5.8774571558548976E-3</v>
      </c>
      <c r="BB5" s="182">
        <v>4.9300323179327738E-3</v>
      </c>
      <c r="BC5" s="182">
        <v>5.8368241992648911E-3</v>
      </c>
      <c r="BD5" s="182">
        <v>1.0421590905408286E-2</v>
      </c>
      <c r="BE5" s="181">
        <v>3.2258439788918028E-2</v>
      </c>
      <c r="BF5" s="181">
        <v>3.7950664136622389E-2</v>
      </c>
      <c r="BG5" s="181">
        <v>2.6468918136381268E-2</v>
      </c>
      <c r="BH5" s="182">
        <v>3.1779601454738765E-2</v>
      </c>
      <c r="BI5" s="182">
        <v>2.3978513896084717E-2</v>
      </c>
      <c r="BJ5" s="182">
        <v>2.589187008443113E-2</v>
      </c>
      <c r="BK5" s="182">
        <v>-9.5567666647276475E-3</v>
      </c>
      <c r="BL5" s="183">
        <v>4.138922276418708E-3</v>
      </c>
    </row>
    <row r="6" spans="1:64">
      <c r="A6" s="161">
        <v>2</v>
      </c>
      <c r="B6" s="3" t="s">
        <v>74</v>
      </c>
      <c r="C6" s="172">
        <v>5.0435156994802714E-4</v>
      </c>
      <c r="D6" s="172">
        <v>0.1887803340687047</v>
      </c>
      <c r="E6" s="172">
        <v>3.7311234609115724E-4</v>
      </c>
      <c r="F6" s="172">
        <v>0</v>
      </c>
      <c r="G6" s="172">
        <v>5.0070562579211349E-4</v>
      </c>
      <c r="H6" s="172">
        <v>1.2022265235215619E-5</v>
      </c>
      <c r="I6" s="172">
        <v>1.8726692028238619E-2</v>
      </c>
      <c r="J6" s="172">
        <v>2.9389620897308448E-4</v>
      </c>
      <c r="K6" s="172">
        <v>0</v>
      </c>
      <c r="L6" s="172">
        <v>0</v>
      </c>
      <c r="M6" s="172">
        <v>0</v>
      </c>
      <c r="N6" s="172">
        <v>0</v>
      </c>
      <c r="O6" s="172">
        <v>0</v>
      </c>
      <c r="P6" s="172">
        <v>0</v>
      </c>
      <c r="Q6" s="172">
        <v>0</v>
      </c>
      <c r="R6" s="172">
        <v>0</v>
      </c>
      <c r="S6" s="172">
        <v>0</v>
      </c>
      <c r="T6" s="172">
        <v>0</v>
      </c>
      <c r="U6" s="172">
        <v>0</v>
      </c>
      <c r="V6" s="172">
        <v>0</v>
      </c>
      <c r="W6" s="172">
        <v>8.3690342385559731E-7</v>
      </c>
      <c r="X6" s="172">
        <v>3.7766258773341279E-4</v>
      </c>
      <c r="Y6" s="172">
        <v>2.4629463406090594E-5</v>
      </c>
      <c r="Z6" s="172">
        <v>0</v>
      </c>
      <c r="AA6" s="172">
        <v>0</v>
      </c>
      <c r="AB6" s="172">
        <v>0</v>
      </c>
      <c r="AC6" s="172">
        <v>0</v>
      </c>
      <c r="AD6" s="172">
        <v>0</v>
      </c>
      <c r="AE6" s="172">
        <v>0</v>
      </c>
      <c r="AF6" s="172">
        <v>0</v>
      </c>
      <c r="AG6" s="172">
        <v>0</v>
      </c>
      <c r="AH6" s="172">
        <v>2.7803805228783613E-6</v>
      </c>
      <c r="AI6" s="172">
        <v>4.5309797023727232E-5</v>
      </c>
      <c r="AJ6" s="172">
        <v>4.3167368325732526E-5</v>
      </c>
      <c r="AK6" s="172">
        <v>0</v>
      </c>
      <c r="AL6" s="172">
        <v>0</v>
      </c>
      <c r="AM6" s="172">
        <v>1.1436889166146808E-3</v>
      </c>
      <c r="AN6" s="172">
        <v>0</v>
      </c>
      <c r="AO6" s="172">
        <v>0</v>
      </c>
      <c r="AP6" s="184">
        <v>3.2029965914383355E-4</v>
      </c>
      <c r="AQ6" s="180">
        <v>3.2830513201933804E-4</v>
      </c>
      <c r="AR6" s="181">
        <v>5.0911500837573466E-4</v>
      </c>
      <c r="AS6" s="181">
        <v>0</v>
      </c>
      <c r="AT6" s="181">
        <v>0</v>
      </c>
      <c r="AU6" s="181">
        <v>0</v>
      </c>
      <c r="AV6" s="181">
        <v>-4.9216437987624428E-2</v>
      </c>
      <c r="AW6" s="184">
        <v>4.1359268126648833E-4</v>
      </c>
      <c r="AX6" s="184">
        <v>5.3742014375348518E-4</v>
      </c>
      <c r="AY6" s="184">
        <v>8.1339414978906234E-5</v>
      </c>
      <c r="AZ6" s="184">
        <v>8.1339414978906234E-5</v>
      </c>
      <c r="BA6" s="184">
        <v>6.914930315724193E-5</v>
      </c>
      <c r="BB6" s="184">
        <v>7.1181729616102719E-5</v>
      </c>
      <c r="BC6" s="184">
        <v>2.6994886596297038E-4</v>
      </c>
      <c r="BD6" s="184">
        <v>4.0733342097124225E-4</v>
      </c>
      <c r="BE6" s="181">
        <v>6.858064453888667E-4</v>
      </c>
      <c r="BF6" s="181">
        <v>1.1017934749341985E-3</v>
      </c>
      <c r="BG6" s="181">
        <v>6.2967689704220519E-4</v>
      </c>
      <c r="BH6" s="184">
        <v>6.8417703240448481E-4</v>
      </c>
      <c r="BI6" s="184">
        <v>8.5571995175476995E-4</v>
      </c>
      <c r="BJ6" s="184">
        <v>8.1364598401141759E-4</v>
      </c>
      <c r="BK6" s="184">
        <v>-1.4737508518092277E-4</v>
      </c>
      <c r="BL6" s="183">
        <v>2.4232494479336765E-4</v>
      </c>
    </row>
    <row r="7" spans="1:64">
      <c r="A7" s="161">
        <v>3</v>
      </c>
      <c r="B7" s="3" t="s">
        <v>75</v>
      </c>
      <c r="C7" s="172">
        <v>0</v>
      </c>
      <c r="D7" s="172">
        <v>0</v>
      </c>
      <c r="E7" s="172">
        <v>5.3335427999135952E-2</v>
      </c>
      <c r="F7" s="172">
        <v>0</v>
      </c>
      <c r="G7" s="172">
        <v>1.0699388268344141E-2</v>
      </c>
      <c r="H7" s="172">
        <v>0</v>
      </c>
      <c r="I7" s="172">
        <v>0</v>
      </c>
      <c r="J7" s="172">
        <v>4.800695046970703E-5</v>
      </c>
      <c r="K7" s="172">
        <v>0</v>
      </c>
      <c r="L7" s="172">
        <v>0</v>
      </c>
      <c r="M7" s="172">
        <v>0</v>
      </c>
      <c r="N7" s="172">
        <v>0</v>
      </c>
      <c r="O7" s="172">
        <v>0</v>
      </c>
      <c r="P7" s="172">
        <v>0</v>
      </c>
      <c r="Q7" s="172">
        <v>0</v>
      </c>
      <c r="R7" s="172">
        <v>0</v>
      </c>
      <c r="S7" s="172">
        <v>0</v>
      </c>
      <c r="T7" s="172">
        <v>0</v>
      </c>
      <c r="U7" s="172">
        <v>0</v>
      </c>
      <c r="V7" s="172">
        <v>0</v>
      </c>
      <c r="W7" s="172">
        <v>0</v>
      </c>
      <c r="X7" s="172">
        <v>2.1090593807929318E-3</v>
      </c>
      <c r="Y7" s="172">
        <v>0</v>
      </c>
      <c r="Z7" s="172">
        <v>0</v>
      </c>
      <c r="AA7" s="172">
        <v>0</v>
      </c>
      <c r="AB7" s="172">
        <v>0</v>
      </c>
      <c r="AC7" s="172">
        <v>0</v>
      </c>
      <c r="AD7" s="172">
        <v>0</v>
      </c>
      <c r="AE7" s="172">
        <v>0</v>
      </c>
      <c r="AF7" s="172">
        <v>2.7790824025723187E-6</v>
      </c>
      <c r="AG7" s="172">
        <v>0</v>
      </c>
      <c r="AH7" s="172">
        <v>4.8656659150371322E-6</v>
      </c>
      <c r="AI7" s="172">
        <v>8.7134225045629291E-5</v>
      </c>
      <c r="AJ7" s="172">
        <v>2.8756607771878958E-4</v>
      </c>
      <c r="AK7" s="172">
        <v>0</v>
      </c>
      <c r="AL7" s="172">
        <v>0</v>
      </c>
      <c r="AM7" s="172">
        <v>3.7029927859622185E-3</v>
      </c>
      <c r="AN7" s="172">
        <v>0</v>
      </c>
      <c r="AO7" s="172">
        <v>0</v>
      </c>
      <c r="AP7" s="184">
        <v>8.3506515012678206E-4</v>
      </c>
      <c r="AQ7" s="180">
        <v>1.3684222759390108E-3</v>
      </c>
      <c r="AR7" s="181">
        <v>1.1608350684055029E-3</v>
      </c>
      <c r="AS7" s="181">
        <v>0</v>
      </c>
      <c r="AT7" s="181">
        <v>0</v>
      </c>
      <c r="AU7" s="181">
        <v>0</v>
      </c>
      <c r="AV7" s="181">
        <v>-1.3233118105999461E-2</v>
      </c>
      <c r="AW7" s="184">
        <v>6.7698838315694921E-4</v>
      </c>
      <c r="AX7" s="184">
        <v>1.1862315480289057E-3</v>
      </c>
      <c r="AY7" s="184">
        <v>5.5497610411445121E-4</v>
      </c>
      <c r="AZ7" s="184">
        <v>5.5497610411445121E-4</v>
      </c>
      <c r="BA7" s="184">
        <v>3.3882379838679659E-3</v>
      </c>
      <c r="BB7" s="184">
        <v>2.9158554090782207E-3</v>
      </c>
      <c r="BC7" s="184">
        <v>1.6162089308949686E-3</v>
      </c>
      <c r="BD7" s="184">
        <v>1.6688196250885016E-3</v>
      </c>
      <c r="BE7" s="181">
        <v>1.3429548638913969E-3</v>
      </c>
      <c r="BF7" s="181">
        <v>6.1822856093530021E-3</v>
      </c>
      <c r="BG7" s="181">
        <v>1.1075566849760216E-3</v>
      </c>
      <c r="BH7" s="184">
        <v>1.3619646640580874E-3</v>
      </c>
      <c r="BI7" s="184">
        <v>2.9837658222643996E-3</v>
      </c>
      <c r="BJ7" s="184">
        <v>2.5859900943302791E-3</v>
      </c>
      <c r="BK7" s="184">
        <v>8.7183693877842649E-4</v>
      </c>
      <c r="BL7" s="183">
        <v>1.2963455366858557E-3</v>
      </c>
    </row>
    <row r="8" spans="1:64">
      <c r="A8" s="161">
        <v>4</v>
      </c>
      <c r="B8" s="3" t="s">
        <v>76</v>
      </c>
      <c r="C8" s="172">
        <v>6.1506289018052096E-6</v>
      </c>
      <c r="D8" s="172">
        <v>4.2021220716461814E-4</v>
      </c>
      <c r="E8" s="172">
        <v>0</v>
      </c>
      <c r="F8" s="172">
        <v>7.6091919038198143E-4</v>
      </c>
      <c r="G8" s="172">
        <v>2.0917947693772603E-4</v>
      </c>
      <c r="H8" s="172">
        <v>2.0437850899866552E-4</v>
      </c>
      <c r="I8" s="172">
        <v>2.0533770958769152E-3</v>
      </c>
      <c r="J8" s="172">
        <v>4.5735402081628213E-3</v>
      </c>
      <c r="K8" s="172">
        <v>0.52835137931536991</v>
      </c>
      <c r="L8" s="172">
        <v>7.2399819196127202E-5</v>
      </c>
      <c r="M8" s="172">
        <v>4.9051371706176509E-2</v>
      </c>
      <c r="N8" s="172">
        <v>5.6765055179266215E-2</v>
      </c>
      <c r="O8" s="172">
        <v>0.10900303131019073</v>
      </c>
      <c r="P8" s="172">
        <v>6.9389404083797723E-5</v>
      </c>
      <c r="Q8" s="172">
        <v>3.5744054318794378E-5</v>
      </c>
      <c r="R8" s="172">
        <v>1.5415327460093571E-5</v>
      </c>
      <c r="S8" s="172">
        <v>2.2583865183358401E-5</v>
      </c>
      <c r="T8" s="172">
        <v>8.7170341744060616E-5</v>
      </c>
      <c r="U8" s="172">
        <v>1.7293444219995669E-5</v>
      </c>
      <c r="V8" s="172">
        <v>0</v>
      </c>
      <c r="W8" s="172">
        <v>4.0171364345068674E-5</v>
      </c>
      <c r="X8" s="172">
        <v>2.1276765506107761E-4</v>
      </c>
      <c r="Y8" s="172">
        <v>1.8394560354956177E-3</v>
      </c>
      <c r="Z8" s="172">
        <v>0.25598594677601444</v>
      </c>
      <c r="AA8" s="172">
        <v>0</v>
      </c>
      <c r="AB8" s="172">
        <v>0</v>
      </c>
      <c r="AC8" s="172">
        <v>1.7081969195743311E-6</v>
      </c>
      <c r="AD8" s="172">
        <v>8.4144415377223621E-7</v>
      </c>
      <c r="AE8" s="172">
        <v>5.6953251631995422E-7</v>
      </c>
      <c r="AF8" s="172">
        <v>5.0023483246301738E-6</v>
      </c>
      <c r="AG8" s="172">
        <v>0</v>
      </c>
      <c r="AH8" s="172">
        <v>6.2558561764763128E-6</v>
      </c>
      <c r="AI8" s="172">
        <v>3.6015479685526773E-5</v>
      </c>
      <c r="AJ8" s="172">
        <v>5.1930668662535366E-6</v>
      </c>
      <c r="AK8" s="172">
        <v>3.1555197929979019E-5</v>
      </c>
      <c r="AL8" s="172">
        <v>4.0877540879811852E-6</v>
      </c>
      <c r="AM8" s="172">
        <v>1.9994561479277636E-6</v>
      </c>
      <c r="AN8" s="172">
        <v>0</v>
      </c>
      <c r="AO8" s="172">
        <v>1.3166973018238892E-4</v>
      </c>
      <c r="AP8" s="184">
        <v>1.5384464600994375E-2</v>
      </c>
      <c r="AQ8" s="180">
        <v>-4.8809966530308663E-4</v>
      </c>
      <c r="AR8" s="181">
        <v>-1.9466162084954558E-5</v>
      </c>
      <c r="AS8" s="181">
        <v>0</v>
      </c>
      <c r="AT8" s="181">
        <v>0</v>
      </c>
      <c r="AU8" s="181">
        <v>-3.8349577118498527E-5</v>
      </c>
      <c r="AV8" s="181">
        <v>-0.17902542372881355</v>
      </c>
      <c r="AW8" s="184">
        <v>4.7347452412105812E-4</v>
      </c>
      <c r="AX8" s="184">
        <v>1.5428769344281383E-2</v>
      </c>
      <c r="AY8" s="184">
        <v>1.2531718480003737E-4</v>
      </c>
      <c r="AZ8" s="184">
        <v>1.2531718480003737E-4</v>
      </c>
      <c r="BA8" s="184">
        <v>3.9324772628836911E-5</v>
      </c>
      <c r="BB8" s="184">
        <v>5.3662069637663585E-5</v>
      </c>
      <c r="BC8" s="184">
        <v>2.9736023109604604E-4</v>
      </c>
      <c r="BD8" s="184">
        <v>1.1138909785016341E-2</v>
      </c>
      <c r="BE8" s="181">
        <v>0.1482692537960536</v>
      </c>
      <c r="BF8" s="181">
        <v>0</v>
      </c>
      <c r="BG8" s="181">
        <v>0.21652733191281223</v>
      </c>
      <c r="BH8" s="184">
        <v>0.15323699820841202</v>
      </c>
      <c r="BI8" s="184">
        <v>7.5663484038493195E-4</v>
      </c>
      <c r="BJ8" s="184">
        <v>3.8155169936671014E-2</v>
      </c>
      <c r="BK8" s="184">
        <v>-2.8761044170040342E-2</v>
      </c>
      <c r="BL8" s="183">
        <v>1.6727778256510334E-4</v>
      </c>
    </row>
    <row r="9" spans="1:64">
      <c r="A9" s="161">
        <v>5</v>
      </c>
      <c r="B9" s="3" t="s">
        <v>77</v>
      </c>
      <c r="C9" s="172">
        <v>0.13580588615185904</v>
      </c>
      <c r="D9" s="172">
        <v>6.9335014182161994E-3</v>
      </c>
      <c r="E9" s="172">
        <v>0.14182196649843881</v>
      </c>
      <c r="F9" s="172">
        <v>0</v>
      </c>
      <c r="G9" s="172">
        <v>0.2265413735235573</v>
      </c>
      <c r="H9" s="172">
        <v>3.2580338787434326E-3</v>
      </c>
      <c r="I9" s="172">
        <v>1.4536946063378943E-3</v>
      </c>
      <c r="J9" s="172">
        <v>1.0012376426011337E-2</v>
      </c>
      <c r="K9" s="172">
        <v>0</v>
      </c>
      <c r="L9" s="172">
        <v>1.5654014961324798E-5</v>
      </c>
      <c r="M9" s="172">
        <v>2.8870521059441197E-4</v>
      </c>
      <c r="N9" s="172">
        <v>4.6192512840363758E-7</v>
      </c>
      <c r="O9" s="172">
        <v>0</v>
      </c>
      <c r="P9" s="172">
        <v>0</v>
      </c>
      <c r="Q9" s="172">
        <v>0</v>
      </c>
      <c r="R9" s="172">
        <v>0</v>
      </c>
      <c r="S9" s="172">
        <v>0</v>
      </c>
      <c r="T9" s="172">
        <v>0</v>
      </c>
      <c r="U9" s="172">
        <v>0</v>
      </c>
      <c r="V9" s="172">
        <v>0</v>
      </c>
      <c r="W9" s="172">
        <v>0</v>
      </c>
      <c r="X9" s="172">
        <v>3.127684529397841E-3</v>
      </c>
      <c r="Y9" s="172">
        <v>1.0490327006297845E-5</v>
      </c>
      <c r="Z9" s="172">
        <v>0</v>
      </c>
      <c r="AA9" s="172">
        <v>0</v>
      </c>
      <c r="AB9" s="172">
        <v>0</v>
      </c>
      <c r="AC9" s="172">
        <v>1.4280526247641408E-4</v>
      </c>
      <c r="AD9" s="172">
        <v>0</v>
      </c>
      <c r="AE9" s="172">
        <v>0</v>
      </c>
      <c r="AF9" s="172">
        <v>7.3923591908423673E-5</v>
      </c>
      <c r="AG9" s="172">
        <v>0</v>
      </c>
      <c r="AH9" s="172">
        <v>7.0343627228822538E-4</v>
      </c>
      <c r="AI9" s="172">
        <v>5.2199209750668323E-3</v>
      </c>
      <c r="AJ9" s="172">
        <v>6.5942212201045691E-3</v>
      </c>
      <c r="AK9" s="172">
        <v>1.6934622889088738E-3</v>
      </c>
      <c r="AL9" s="172">
        <v>3.1793642906520331E-6</v>
      </c>
      <c r="AM9" s="172">
        <v>0.10744944041887274</v>
      </c>
      <c r="AN9" s="172">
        <v>0</v>
      </c>
      <c r="AO9" s="172">
        <v>3.8763568565695294E-3</v>
      </c>
      <c r="AP9" s="184">
        <v>1.8339408428269817E-2</v>
      </c>
      <c r="AQ9" s="180">
        <v>9.2730220342134628E-2</v>
      </c>
      <c r="AR9" s="181">
        <v>0.10146071966313146</v>
      </c>
      <c r="AS9" s="181">
        <v>0</v>
      </c>
      <c r="AT9" s="181">
        <v>0</v>
      </c>
      <c r="AU9" s="181">
        <v>0</v>
      </c>
      <c r="AV9" s="181">
        <v>0.28848870056497178</v>
      </c>
      <c r="AW9" s="184">
        <v>5.4707104401531155E-2</v>
      </c>
      <c r="AX9" s="184">
        <v>4.7385355077597092E-2</v>
      </c>
      <c r="AY9" s="184">
        <v>5.6711863879072809E-3</v>
      </c>
      <c r="AZ9" s="184">
        <v>5.6711863879072809E-3</v>
      </c>
      <c r="BA9" s="184">
        <v>0.12495302441764684</v>
      </c>
      <c r="BB9" s="184">
        <v>0.10506546577832906</v>
      </c>
      <c r="BC9" s="184">
        <v>7.5832793068120352E-2</v>
      </c>
      <c r="BD9" s="184">
        <v>6.3478873636460917E-2</v>
      </c>
      <c r="BE9" s="181">
        <v>6.7621026252455085E-2</v>
      </c>
      <c r="BF9" s="181">
        <v>0.46339597233274166</v>
      </c>
      <c r="BG9" s="181">
        <v>0.19453361743755235</v>
      </c>
      <c r="BH9" s="184">
        <v>8.2464673003248376E-2</v>
      </c>
      <c r="BI9" s="184">
        <v>8.8916304558895182E-2</v>
      </c>
      <c r="BJ9" s="184">
        <v>8.733392658029733E-2</v>
      </c>
      <c r="BK9" s="184">
        <v>6.7004902831800467E-2</v>
      </c>
      <c r="BL9" s="183">
        <v>5.3791046349132482E-2</v>
      </c>
    </row>
    <row r="10" spans="1:64">
      <c r="A10" s="161">
        <v>6</v>
      </c>
      <c r="B10" s="3" t="s">
        <v>78</v>
      </c>
      <c r="C10" s="172">
        <v>2.4171971584094473E-3</v>
      </c>
      <c r="D10" s="172">
        <v>6.3031831074692715E-4</v>
      </c>
      <c r="E10" s="172">
        <v>1.82235924827681E-2</v>
      </c>
      <c r="F10" s="172">
        <v>2.5871252472987371E-3</v>
      </c>
      <c r="G10" s="172">
        <v>1.0189217507848964E-3</v>
      </c>
      <c r="H10" s="172">
        <v>0.2045107539162529</v>
      </c>
      <c r="I10" s="172">
        <v>2.9047120587046321E-3</v>
      </c>
      <c r="J10" s="172">
        <v>1.3910306623905353E-3</v>
      </c>
      <c r="K10" s="172">
        <v>2.2587837542443275E-4</v>
      </c>
      <c r="L10" s="172">
        <v>3.3480024498533413E-3</v>
      </c>
      <c r="M10" s="172">
        <v>3.4502054796961821E-3</v>
      </c>
      <c r="N10" s="172">
        <v>3.6907817759450644E-4</v>
      </c>
      <c r="O10" s="172">
        <v>6.5671713511154177E-4</v>
      </c>
      <c r="P10" s="172">
        <v>1.232047419176764E-3</v>
      </c>
      <c r="Q10" s="172">
        <v>7.9625584833569601E-4</v>
      </c>
      <c r="R10" s="172">
        <v>9.0289775123405201E-4</v>
      </c>
      <c r="S10" s="172">
        <v>1.3098641806347873E-3</v>
      </c>
      <c r="T10" s="172">
        <v>3.2579915226842652E-3</v>
      </c>
      <c r="U10" s="172">
        <v>1.4040629711948864E-3</v>
      </c>
      <c r="V10" s="172">
        <v>1.1018571082957863E-3</v>
      </c>
      <c r="W10" s="172">
        <v>1.4034870418058367E-3</v>
      </c>
      <c r="X10" s="172">
        <v>1.3965536959071483E-2</v>
      </c>
      <c r="Y10" s="172">
        <v>3.8139180185505469E-3</v>
      </c>
      <c r="Z10" s="172">
        <v>1.8418853393872373E-4</v>
      </c>
      <c r="AA10" s="172">
        <v>8.8461092915740811E-4</v>
      </c>
      <c r="AB10" s="172">
        <v>2.7433735425828054E-3</v>
      </c>
      <c r="AC10" s="172">
        <v>4.3627349325928415E-3</v>
      </c>
      <c r="AD10" s="172">
        <v>1.3698710823412006E-3</v>
      </c>
      <c r="AE10" s="172">
        <v>5.0118861436155973E-5</v>
      </c>
      <c r="AF10" s="172">
        <v>2.267731240499012E-3</v>
      </c>
      <c r="AG10" s="172">
        <v>6.9980910033255002E-4</v>
      </c>
      <c r="AH10" s="172">
        <v>4.2866516711477136E-3</v>
      </c>
      <c r="AI10" s="172">
        <v>4.6123049790819772E-4</v>
      </c>
      <c r="AJ10" s="172">
        <v>3.3618616625408831E-3</v>
      </c>
      <c r="AK10" s="172">
        <v>1.9974440289676716E-2</v>
      </c>
      <c r="AL10" s="172">
        <v>1.9998201388201288E-3</v>
      </c>
      <c r="AM10" s="172">
        <v>3.9715863951671811E-3</v>
      </c>
      <c r="AN10" s="172">
        <v>2.0048012607890926E-2</v>
      </c>
      <c r="AO10" s="172">
        <v>2.2120514670641338E-4</v>
      </c>
      <c r="AP10" s="184">
        <v>2.5966114475179641E-3</v>
      </c>
      <c r="AQ10" s="180">
        <v>1.2504648568240982E-2</v>
      </c>
      <c r="AR10" s="181">
        <v>1.212874021164739E-2</v>
      </c>
      <c r="AS10" s="181">
        <v>0</v>
      </c>
      <c r="AT10" s="181">
        <v>2.4994402295319278E-5</v>
      </c>
      <c r="AU10" s="181">
        <v>1.4034516048583435E-3</v>
      </c>
      <c r="AV10" s="181">
        <v>6.7981571159537263E-2</v>
      </c>
      <c r="AW10" s="184">
        <v>6.7466719974167803E-3</v>
      </c>
      <c r="AX10" s="184">
        <v>6.1741041886453681E-3</v>
      </c>
      <c r="AY10" s="184">
        <v>1.5559568472998428E-3</v>
      </c>
      <c r="AZ10" s="184">
        <v>1.5559568472998428E-3</v>
      </c>
      <c r="BA10" s="184">
        <v>4.5803626257983898E-3</v>
      </c>
      <c r="BB10" s="184">
        <v>4.0761111130577397E-3</v>
      </c>
      <c r="BC10" s="184">
        <v>5.6263528236850094E-3</v>
      </c>
      <c r="BD10" s="184">
        <v>5.5887361980477218E-3</v>
      </c>
      <c r="BE10" s="181">
        <v>4.0307372944212189E-2</v>
      </c>
      <c r="BF10" s="181">
        <v>0.21769602742241537</v>
      </c>
      <c r="BG10" s="181">
        <v>4.1252269928992683E-2</v>
      </c>
      <c r="BH10" s="184">
        <v>4.187459906510288E-2</v>
      </c>
      <c r="BI10" s="184">
        <v>5.1220275089504672E-3</v>
      </c>
      <c r="BJ10" s="184">
        <v>1.4136252730227337E-2</v>
      </c>
      <c r="BK10" s="184">
        <v>-9.0556528834154334E-4</v>
      </c>
      <c r="BL10" s="183">
        <v>2.1174857215009485E-3</v>
      </c>
    </row>
    <row r="11" spans="1:64">
      <c r="A11" s="161">
        <v>7</v>
      </c>
      <c r="B11" s="3" t="s">
        <v>79</v>
      </c>
      <c r="C11" s="172">
        <v>2.6410800504351569E-2</v>
      </c>
      <c r="D11" s="172">
        <v>9.7699338165773714E-3</v>
      </c>
      <c r="E11" s="172">
        <v>3.8685859042083145E-3</v>
      </c>
      <c r="F11" s="172">
        <v>6.087353523055851E-4</v>
      </c>
      <c r="G11" s="172">
        <v>1.6139947695665631E-2</v>
      </c>
      <c r="H11" s="172">
        <v>5.3138412339653034E-3</v>
      </c>
      <c r="I11" s="172">
        <v>0.30845900340266269</v>
      </c>
      <c r="J11" s="172">
        <v>1.7381443323111364E-2</v>
      </c>
      <c r="K11" s="172">
        <v>2.4045117383891229E-4</v>
      </c>
      <c r="L11" s="172">
        <v>5.8467745880548122E-3</v>
      </c>
      <c r="M11" s="172">
        <v>1.6805494666082128E-2</v>
      </c>
      <c r="N11" s="172">
        <v>3.4367229553230636E-4</v>
      </c>
      <c r="O11" s="172">
        <v>1.125228749794776E-3</v>
      </c>
      <c r="P11" s="172">
        <v>5.6945570951436666E-3</v>
      </c>
      <c r="Q11" s="172">
        <v>6.5708219003060304E-4</v>
      </c>
      <c r="R11" s="172">
        <v>1.050444456923519E-3</v>
      </c>
      <c r="S11" s="172">
        <v>4.2864176118014245E-3</v>
      </c>
      <c r="T11" s="172">
        <v>3.6103049872331771E-3</v>
      </c>
      <c r="U11" s="172">
        <v>5.6631912333766771E-3</v>
      </c>
      <c r="V11" s="172">
        <v>5.7775637939335581E-3</v>
      </c>
      <c r="W11" s="172">
        <v>2.4203247017903877E-3</v>
      </c>
      <c r="X11" s="172">
        <v>5.5093524682377784E-2</v>
      </c>
      <c r="Y11" s="172">
        <v>4.269973582619991E-2</v>
      </c>
      <c r="Z11" s="172">
        <v>3.9799169490288928E-3</v>
      </c>
      <c r="AA11" s="172">
        <v>3.8069863201238455E-3</v>
      </c>
      <c r="AB11" s="172">
        <v>4.5543586916080561E-3</v>
      </c>
      <c r="AC11" s="172">
        <v>7.4740448019055281E-3</v>
      </c>
      <c r="AD11" s="172">
        <v>4.551371427754026E-3</v>
      </c>
      <c r="AE11" s="172">
        <v>5.3222813650099729E-4</v>
      </c>
      <c r="AF11" s="172">
        <v>7.3840219436346506E-3</v>
      </c>
      <c r="AG11" s="172">
        <v>9.3142152241312195E-3</v>
      </c>
      <c r="AH11" s="172">
        <v>1.2066851469292087E-3</v>
      </c>
      <c r="AI11" s="172">
        <v>8.0703719237261856E-3</v>
      </c>
      <c r="AJ11" s="172">
        <v>5.8814727927112712E-3</v>
      </c>
      <c r="AK11" s="172">
        <v>1.8517641985242687E-2</v>
      </c>
      <c r="AL11" s="172">
        <v>3.4459766961681395E-3</v>
      </c>
      <c r="AM11" s="172">
        <v>5.0113035920896186E-3</v>
      </c>
      <c r="AN11" s="172">
        <v>0.43240667778408987</v>
      </c>
      <c r="AO11" s="172">
        <v>6.1094754804628449E-4</v>
      </c>
      <c r="AP11" s="184">
        <v>1.1773316329771182E-2</v>
      </c>
      <c r="AQ11" s="180">
        <v>9.6951701375976203E-3</v>
      </c>
      <c r="AR11" s="181">
        <v>1.9165801846449152E-3</v>
      </c>
      <c r="AS11" s="181">
        <v>9.7148707513723907E-6</v>
      </c>
      <c r="AT11" s="181">
        <v>3.1243002869149096E-4</v>
      </c>
      <c r="AU11" s="181">
        <v>2.2935905470436169E-3</v>
      </c>
      <c r="AV11" s="181">
        <v>0.11023675006725854</v>
      </c>
      <c r="AW11" s="184">
        <v>1.3370485397904061E-3</v>
      </c>
      <c r="AX11" s="184">
        <v>1.2329174433315167E-2</v>
      </c>
      <c r="AY11" s="184">
        <v>7.796908323863194E-3</v>
      </c>
      <c r="AZ11" s="184">
        <v>7.796908323863194E-3</v>
      </c>
      <c r="BA11" s="184">
        <v>1.6148932024833321E-2</v>
      </c>
      <c r="BB11" s="184">
        <v>1.4756420274061988E-2</v>
      </c>
      <c r="BC11" s="184">
        <v>6.9665698667108079E-3</v>
      </c>
      <c r="BD11" s="184">
        <v>1.3006408327467321E-2</v>
      </c>
      <c r="BE11" s="181">
        <v>1.8156136875276296E-2</v>
      </c>
      <c r="BF11" s="181">
        <v>1.5241476403256411E-2</v>
      </c>
      <c r="BG11" s="181">
        <v>1.8091966559659074E-2</v>
      </c>
      <c r="BH11" s="184">
        <v>1.8125963202163194E-2</v>
      </c>
      <c r="BI11" s="184">
        <v>2.2753363453656823E-2</v>
      </c>
      <c r="BJ11" s="184">
        <v>2.1618410815248203E-2</v>
      </c>
      <c r="BK11" s="184">
        <v>-4.2796993394295518E-3</v>
      </c>
      <c r="BL11" s="183">
        <v>9.5089693196356139E-3</v>
      </c>
    </row>
    <row r="12" spans="1:64">
      <c r="A12" s="161">
        <v>8</v>
      </c>
      <c r="B12" s="3" t="s">
        <v>80</v>
      </c>
      <c r="C12" s="172">
        <v>4.6910846634068332E-2</v>
      </c>
      <c r="D12" s="172">
        <v>9.4547746612039078E-4</v>
      </c>
      <c r="E12" s="172">
        <v>1.6063468373819296E-2</v>
      </c>
      <c r="F12" s="172">
        <v>5.0220666565210775E-3</v>
      </c>
      <c r="G12" s="172">
        <v>1.1145669369593634E-2</v>
      </c>
      <c r="H12" s="172">
        <v>0.13467341516488537</v>
      </c>
      <c r="I12" s="172">
        <v>3.2056241650626052E-2</v>
      </c>
      <c r="J12" s="172">
        <v>0.33105183228479129</v>
      </c>
      <c r="K12" s="172">
        <v>6.4630360968216723E-3</v>
      </c>
      <c r="L12" s="172">
        <v>0.1567671328301872</v>
      </c>
      <c r="M12" s="172">
        <v>2.5808820122396752E-2</v>
      </c>
      <c r="N12" s="172">
        <v>4.9121118154442818E-3</v>
      </c>
      <c r="O12" s="172">
        <v>4.9774353594124786E-3</v>
      </c>
      <c r="P12" s="172">
        <v>8.0969724632004858E-3</v>
      </c>
      <c r="Q12" s="172">
        <v>2.0176377895268398E-3</v>
      </c>
      <c r="R12" s="172">
        <v>3.6919709266924105E-3</v>
      </c>
      <c r="S12" s="172">
        <v>1.3672271982005177E-2</v>
      </c>
      <c r="T12" s="172">
        <v>1.4470276729514061E-2</v>
      </c>
      <c r="U12" s="172">
        <v>9.6332719278813973E-3</v>
      </c>
      <c r="V12" s="172">
        <v>1.0431712405713368E-2</v>
      </c>
      <c r="W12" s="172">
        <v>1.1149227412604268E-2</v>
      </c>
      <c r="X12" s="172">
        <v>3.9534889906036486E-2</v>
      </c>
      <c r="Y12" s="172">
        <v>4.9254365800439313E-3</v>
      </c>
      <c r="Z12" s="172">
        <v>1.7906014730748867E-3</v>
      </c>
      <c r="AA12" s="172">
        <v>8.8671714565540186E-3</v>
      </c>
      <c r="AB12" s="172">
        <v>1.5397856403222119E-2</v>
      </c>
      <c r="AC12" s="172">
        <v>1.2299017820935183E-5</v>
      </c>
      <c r="AD12" s="172">
        <v>2.6926212920711559E-5</v>
      </c>
      <c r="AE12" s="172">
        <v>3.4171950979197254E-5</v>
      </c>
      <c r="AF12" s="172">
        <v>6.6364487773426972E-4</v>
      </c>
      <c r="AG12" s="172">
        <v>6.3601953086523983E-4</v>
      </c>
      <c r="AH12" s="172">
        <v>9.2586671411849428E-4</v>
      </c>
      <c r="AI12" s="172">
        <v>8.9643690726943417E-3</v>
      </c>
      <c r="AJ12" s="172">
        <v>0.15753720102134641</v>
      </c>
      <c r="AK12" s="172">
        <v>2.177308657168552E-3</v>
      </c>
      <c r="AL12" s="172">
        <v>3.9910105745656309E-3</v>
      </c>
      <c r="AM12" s="172">
        <v>9.0908606192448994E-3</v>
      </c>
      <c r="AN12" s="172">
        <v>9.3276402352984299E-3</v>
      </c>
      <c r="AO12" s="172">
        <v>3.6814856558995937E-3</v>
      </c>
      <c r="AP12" s="184">
        <v>3.3856631153762293E-2</v>
      </c>
      <c r="AQ12" s="180">
        <v>2.1150985496467087E-2</v>
      </c>
      <c r="AR12" s="181">
        <v>7.9892300155183192E-3</v>
      </c>
      <c r="AS12" s="181">
        <v>0</v>
      </c>
      <c r="AT12" s="181">
        <v>0</v>
      </c>
      <c r="AU12" s="181">
        <v>0</v>
      </c>
      <c r="AV12" s="181">
        <v>0.24756187785848802</v>
      </c>
      <c r="AW12" s="184">
        <v>3.9042305044860036E-3</v>
      </c>
      <c r="AX12" s="184">
        <v>3.5486855015159233E-2</v>
      </c>
      <c r="AY12" s="184">
        <v>6.8651244609804318E-2</v>
      </c>
      <c r="AZ12" s="184">
        <v>6.8651244609804318E-2</v>
      </c>
      <c r="BA12" s="184">
        <v>9.5511073310876424E-2</v>
      </c>
      <c r="BB12" s="184">
        <v>9.1032802124265261E-2</v>
      </c>
      <c r="BC12" s="184">
        <v>4.0455282359245837E-2</v>
      </c>
      <c r="BD12" s="184">
        <v>5.0984913528051831E-2</v>
      </c>
      <c r="BE12" s="181">
        <v>9.7961931925552692E-2</v>
      </c>
      <c r="BF12" s="181">
        <v>8.1012425781967309E-2</v>
      </c>
      <c r="BG12" s="181">
        <v>9.761116327184613E-2</v>
      </c>
      <c r="BH12" s="184">
        <v>9.778850061210459E-2</v>
      </c>
      <c r="BI12" s="184">
        <v>6.0251554921971928E-2</v>
      </c>
      <c r="BJ12" s="184">
        <v>6.9458161922320752E-2</v>
      </c>
      <c r="BK12" s="184">
        <v>1.8193629883952827E-2</v>
      </c>
      <c r="BL12" s="183">
        <v>4.3482702558285971E-2</v>
      </c>
    </row>
    <row r="13" spans="1:64">
      <c r="A13" s="161">
        <v>9</v>
      </c>
      <c r="B13" s="3" t="s">
        <v>81</v>
      </c>
      <c r="C13" s="172">
        <v>2.1441092351692961E-2</v>
      </c>
      <c r="D13" s="172">
        <v>1.9119655425990124E-2</v>
      </c>
      <c r="E13" s="172">
        <v>4.0512145788739864E-2</v>
      </c>
      <c r="F13" s="172">
        <v>9.9376046263886769E-2</v>
      </c>
      <c r="G13" s="172">
        <v>4.8357373197956671E-3</v>
      </c>
      <c r="H13" s="172">
        <v>7.6341384243619184E-3</v>
      </c>
      <c r="I13" s="172">
        <v>4.9928921562065803E-3</v>
      </c>
      <c r="J13" s="172">
        <v>7.9381248953507028E-3</v>
      </c>
      <c r="K13" s="172">
        <v>9.6289765523673507E-2</v>
      </c>
      <c r="L13" s="172">
        <v>1.555617736781652E-3</v>
      </c>
      <c r="M13" s="172">
        <v>2.2593855925407129E-2</v>
      </c>
      <c r="N13" s="172">
        <v>2.8310005344473737E-2</v>
      </c>
      <c r="O13" s="172">
        <v>3.7280710535905208E-3</v>
      </c>
      <c r="P13" s="172">
        <v>5.0608005378449811E-3</v>
      </c>
      <c r="Q13" s="172">
        <v>2.4503690003224569E-3</v>
      </c>
      <c r="R13" s="172">
        <v>2.129517379130069E-3</v>
      </c>
      <c r="S13" s="172">
        <v>3.0397882536800408E-3</v>
      </c>
      <c r="T13" s="172">
        <v>1.6090192246924521E-3</v>
      </c>
      <c r="U13" s="172">
        <v>1.4954711763577207E-3</v>
      </c>
      <c r="V13" s="172">
        <v>4.7906830795468972E-4</v>
      </c>
      <c r="W13" s="172">
        <v>3.9275877681543185E-3</v>
      </c>
      <c r="X13" s="172">
        <v>8.6250688170384331E-3</v>
      </c>
      <c r="Y13" s="172">
        <v>1.6659095387175166E-2</v>
      </c>
      <c r="Z13" s="172">
        <v>3.6686744420712618E-2</v>
      </c>
      <c r="AA13" s="172">
        <v>1.4590814789852248E-2</v>
      </c>
      <c r="AB13" s="172">
        <v>1.7536074017294012E-2</v>
      </c>
      <c r="AC13" s="172">
        <v>1.0206818233840542E-2</v>
      </c>
      <c r="AD13" s="172">
        <v>2.5554658950062816E-3</v>
      </c>
      <c r="AE13" s="172">
        <v>8.1614009588649441E-4</v>
      </c>
      <c r="AF13" s="172">
        <v>3.1469217493767909E-2</v>
      </c>
      <c r="AG13" s="172">
        <v>2.7223136852078554E-3</v>
      </c>
      <c r="AH13" s="172">
        <v>1.160530830249428E-2</v>
      </c>
      <c r="AI13" s="172">
        <v>6.0337546369930092E-3</v>
      </c>
      <c r="AJ13" s="172">
        <v>3.1814025889385727E-3</v>
      </c>
      <c r="AK13" s="172">
        <v>5.9797100077310233E-3</v>
      </c>
      <c r="AL13" s="172">
        <v>3.4200875869442584E-3</v>
      </c>
      <c r="AM13" s="172">
        <v>8.3343997099455617E-3</v>
      </c>
      <c r="AN13" s="172">
        <v>0</v>
      </c>
      <c r="AO13" s="172">
        <v>1.088118650227262E-2</v>
      </c>
      <c r="AP13" s="184">
        <v>9.7794242217770933E-3</v>
      </c>
      <c r="AQ13" s="180">
        <v>1.6269988843436221E-3</v>
      </c>
      <c r="AR13" s="181">
        <v>6.0242927132958465E-3</v>
      </c>
      <c r="AS13" s="181">
        <v>0</v>
      </c>
      <c r="AT13" s="181">
        <v>0</v>
      </c>
      <c r="AU13" s="181">
        <v>0</v>
      </c>
      <c r="AV13" s="181">
        <v>-1.2375571697605597E-2</v>
      </c>
      <c r="AW13" s="184">
        <v>3.2679448931362326E-3</v>
      </c>
      <c r="AX13" s="184">
        <v>1.1396385624792098E-2</v>
      </c>
      <c r="AY13" s="184">
        <v>8.8733907249715897E-5</v>
      </c>
      <c r="AZ13" s="184">
        <v>8.8733907249715897E-5</v>
      </c>
      <c r="BA13" s="184">
        <v>4.0356561217613322E-3</v>
      </c>
      <c r="BB13" s="184">
        <v>3.3775957809544167E-3</v>
      </c>
      <c r="BC13" s="184">
        <v>3.3139442158848344E-3</v>
      </c>
      <c r="BD13" s="184">
        <v>9.159036535068648E-3</v>
      </c>
      <c r="BE13" s="181">
        <v>1.3081963659351966E-2</v>
      </c>
      <c r="BF13" s="181">
        <v>5.9680479892269085E-3</v>
      </c>
      <c r="BG13" s="181">
        <v>1.5415839747229702E-2</v>
      </c>
      <c r="BH13" s="184">
        <v>1.323474913934772E-2</v>
      </c>
      <c r="BI13" s="184">
        <v>2.6317935800488929E-2</v>
      </c>
      <c r="BJ13" s="184">
        <v>2.3109050376095005E-2</v>
      </c>
      <c r="BK13" s="184">
        <v>-1.1880125500253733E-2</v>
      </c>
      <c r="BL13" s="183">
        <v>3.4937661596103962E-3</v>
      </c>
    </row>
    <row r="14" spans="1:64">
      <c r="A14" s="161">
        <v>10</v>
      </c>
      <c r="B14" s="3" t="s">
        <v>82</v>
      </c>
      <c r="C14" s="172">
        <v>8.0511732324630193E-3</v>
      </c>
      <c r="D14" s="172">
        <v>5.1475995377665718E-3</v>
      </c>
      <c r="E14" s="172">
        <v>1.5160143746440705E-2</v>
      </c>
      <c r="F14" s="172">
        <v>7.3048242276670221E-3</v>
      </c>
      <c r="G14" s="172">
        <v>2.2777373406189631E-2</v>
      </c>
      <c r="H14" s="172">
        <v>8.5838973779439522E-3</v>
      </c>
      <c r="I14" s="172">
        <v>1.9527161065614366E-2</v>
      </c>
      <c r="J14" s="172">
        <v>2.9288923391445162E-2</v>
      </c>
      <c r="K14" s="172">
        <v>1.7487358097375438E-4</v>
      </c>
      <c r="L14" s="172">
        <v>0.19598631056391633</v>
      </c>
      <c r="M14" s="172">
        <v>1.0151017774973892E-2</v>
      </c>
      <c r="N14" s="172">
        <v>9.372460855309806E-4</v>
      </c>
      <c r="O14" s="172">
        <v>2.8350959247498268E-3</v>
      </c>
      <c r="P14" s="172">
        <v>7.9674455755773966E-3</v>
      </c>
      <c r="Q14" s="172">
        <v>7.7595018343544469E-3</v>
      </c>
      <c r="R14" s="172">
        <v>2.6494543524626536E-2</v>
      </c>
      <c r="S14" s="172">
        <v>4.0912930166172083E-2</v>
      </c>
      <c r="T14" s="172">
        <v>1.7136236347853249E-2</v>
      </c>
      <c r="U14" s="172">
        <v>3.007000550919723E-2</v>
      </c>
      <c r="V14" s="172">
        <v>4.9260198765440973E-2</v>
      </c>
      <c r="W14" s="172">
        <v>3.1670099365543512E-2</v>
      </c>
      <c r="X14" s="172">
        <v>6.0660058457913231E-2</v>
      </c>
      <c r="Y14" s="172">
        <v>1.4186114820733994E-2</v>
      </c>
      <c r="Z14" s="172">
        <v>1.733539142952694E-5</v>
      </c>
      <c r="AA14" s="172">
        <v>3.9423107301199488E-2</v>
      </c>
      <c r="AB14" s="172">
        <v>2.0664954299520807E-2</v>
      </c>
      <c r="AC14" s="172">
        <v>6.01251151751773E-3</v>
      </c>
      <c r="AD14" s="172">
        <v>2.5874407728496262E-3</v>
      </c>
      <c r="AE14" s="172">
        <v>7.0194882636434358E-4</v>
      </c>
      <c r="AF14" s="172">
        <v>2.6123374584179795E-3</v>
      </c>
      <c r="AG14" s="172">
        <v>2.7992364013302001E-3</v>
      </c>
      <c r="AH14" s="172">
        <v>1.8121130057859719E-3</v>
      </c>
      <c r="AI14" s="172">
        <v>4.1667586416819927E-3</v>
      </c>
      <c r="AJ14" s="172">
        <v>2.3177306557447814E-3</v>
      </c>
      <c r="AK14" s="172">
        <v>7.1209563328652643E-3</v>
      </c>
      <c r="AL14" s="172">
        <v>7.6418291700314942E-3</v>
      </c>
      <c r="AM14" s="172">
        <v>2.8245650516392873E-3</v>
      </c>
      <c r="AN14" s="172">
        <v>4.6106763913577306E-2</v>
      </c>
      <c r="AO14" s="172">
        <v>2.1646503641984736E-3</v>
      </c>
      <c r="AP14" s="184">
        <v>1.276313443077504E-2</v>
      </c>
      <c r="AQ14" s="180">
        <v>2.585766084046114E-3</v>
      </c>
      <c r="AR14" s="181">
        <v>2.8816966460243139E-3</v>
      </c>
      <c r="AS14" s="181">
        <v>1.2364380956292134E-5</v>
      </c>
      <c r="AT14" s="181">
        <v>0</v>
      </c>
      <c r="AU14" s="181">
        <v>0</v>
      </c>
      <c r="AV14" s="181">
        <v>0.14630414312617701</v>
      </c>
      <c r="AW14" s="184">
        <v>1.1704860450218611E-3</v>
      </c>
      <c r="AX14" s="184">
        <v>1.3216337019933737E-2</v>
      </c>
      <c r="AY14" s="184">
        <v>3.0139950495820165E-2</v>
      </c>
      <c r="AZ14" s="184">
        <v>3.0139950495820165E-2</v>
      </c>
      <c r="BA14" s="184">
        <v>2.3828242475457839E-2</v>
      </c>
      <c r="BB14" s="184">
        <v>2.4880577562195118E-2</v>
      </c>
      <c r="BC14" s="184">
        <v>1.1117037083493903E-2</v>
      </c>
      <c r="BD14" s="184">
        <v>1.6470815372374784E-2</v>
      </c>
      <c r="BE14" s="181">
        <v>1.7202477188494342E-2</v>
      </c>
      <c r="BF14" s="181">
        <v>5.0743710595580582E-2</v>
      </c>
      <c r="BG14" s="181">
        <v>1.7501644468682007E-2</v>
      </c>
      <c r="BH14" s="184">
        <v>1.7509769393748098E-2</v>
      </c>
      <c r="BI14" s="184">
        <v>2.7424981441267281E-2</v>
      </c>
      <c r="BJ14" s="184">
        <v>2.4993098426591705E-2</v>
      </c>
      <c r="BK14" s="184">
        <v>4.6623068083680755E-4</v>
      </c>
      <c r="BL14" s="183">
        <v>1.3009812518289246E-2</v>
      </c>
    </row>
    <row r="15" spans="1:64">
      <c r="A15" s="161">
        <v>11</v>
      </c>
      <c r="B15" s="3" t="s">
        <v>83</v>
      </c>
      <c r="C15" s="172">
        <v>2.6324691699726298E-3</v>
      </c>
      <c r="D15" s="172">
        <v>2.1010610358230907E-4</v>
      </c>
      <c r="E15" s="172">
        <v>1.9637491899534592E-5</v>
      </c>
      <c r="F15" s="172">
        <v>0</v>
      </c>
      <c r="G15" s="172">
        <v>2.4481570909476399E-3</v>
      </c>
      <c r="H15" s="172">
        <v>3.0055663088039046E-4</v>
      </c>
      <c r="I15" s="172">
        <v>1.2421994426165433E-3</v>
      </c>
      <c r="J15" s="172">
        <v>8.0476041604462534E-3</v>
      </c>
      <c r="K15" s="172">
        <v>4.8673146704361642E-3</v>
      </c>
      <c r="L15" s="172">
        <v>2.7003175808285279E-3</v>
      </c>
      <c r="M15" s="172">
        <v>9.3283861378727767E-2</v>
      </c>
      <c r="N15" s="172">
        <v>4.2016709679594871E-3</v>
      </c>
      <c r="O15" s="172">
        <v>6.2908696296355617E-3</v>
      </c>
      <c r="P15" s="172">
        <v>6.9050166997165832E-3</v>
      </c>
      <c r="Q15" s="172">
        <v>3.8337399536392011E-3</v>
      </c>
      <c r="R15" s="172">
        <v>4.1224990007564521E-3</v>
      </c>
      <c r="S15" s="172">
        <v>5.5646643811795102E-3</v>
      </c>
      <c r="T15" s="172">
        <v>2.7901773553244736E-2</v>
      </c>
      <c r="U15" s="172">
        <v>8.9456516458006168E-3</v>
      </c>
      <c r="V15" s="172">
        <v>2.2923418535631904E-3</v>
      </c>
      <c r="W15" s="172">
        <v>7.0718339315797973E-3</v>
      </c>
      <c r="X15" s="172">
        <v>7.8910204070777156E-3</v>
      </c>
      <c r="Y15" s="172">
        <v>5.767308127358043E-2</v>
      </c>
      <c r="Z15" s="172">
        <v>5.8506946074653418E-5</v>
      </c>
      <c r="AA15" s="172">
        <v>5.3550554461493094E-3</v>
      </c>
      <c r="AB15" s="172">
        <v>4.9309001582370688E-4</v>
      </c>
      <c r="AC15" s="172">
        <v>2.0805838480415353E-4</v>
      </c>
      <c r="AD15" s="172">
        <v>1.1780218152811307E-5</v>
      </c>
      <c r="AE15" s="172">
        <v>6.6920070667594622E-5</v>
      </c>
      <c r="AF15" s="172">
        <v>5.3358382129388516E-5</v>
      </c>
      <c r="AG15" s="172">
        <v>3.7523276157241289E-6</v>
      </c>
      <c r="AH15" s="172">
        <v>2.078334440851575E-4</v>
      </c>
      <c r="AI15" s="172">
        <v>1.767082083925362E-3</v>
      </c>
      <c r="AJ15" s="172">
        <v>6.7704609268780486E-4</v>
      </c>
      <c r="AK15" s="172">
        <v>4.154767727447237E-4</v>
      </c>
      <c r="AL15" s="172">
        <v>6.7584200921288931E-4</v>
      </c>
      <c r="AM15" s="172">
        <v>1.0357182846265816E-3</v>
      </c>
      <c r="AN15" s="172">
        <v>5.3876743205849478E-3</v>
      </c>
      <c r="AO15" s="172">
        <v>2.7597975446228716E-3</v>
      </c>
      <c r="AP15" s="184">
        <v>6.1636427811083278E-3</v>
      </c>
      <c r="AQ15" s="180">
        <v>1.0168743027147639E-3</v>
      </c>
      <c r="AR15" s="181">
        <v>4.4543159123807785E-4</v>
      </c>
      <c r="AS15" s="181">
        <v>0</v>
      </c>
      <c r="AT15" s="181">
        <v>0</v>
      </c>
      <c r="AU15" s="181">
        <v>0</v>
      </c>
      <c r="AV15" s="181">
        <v>9.1891982781813292E-2</v>
      </c>
      <c r="AW15" s="184">
        <v>-2.719770466378268E-6</v>
      </c>
      <c r="AX15" s="184">
        <v>6.0783569216548055E-3</v>
      </c>
      <c r="AY15" s="184">
        <v>1.0218020766847767E-2</v>
      </c>
      <c r="AZ15" s="184">
        <v>1.0218020766847767E-2</v>
      </c>
      <c r="BA15" s="184">
        <v>1.2106579011099553E-2</v>
      </c>
      <c r="BB15" s="184">
        <v>1.1791704479932786E-2</v>
      </c>
      <c r="BC15" s="184">
        <v>4.9451245974483152E-3</v>
      </c>
      <c r="BD15" s="184">
        <v>7.6724569302253362E-3</v>
      </c>
      <c r="BE15" s="181">
        <v>6.2429099757740367E-3</v>
      </c>
      <c r="BF15" s="181">
        <v>3.8868825365734223E-3</v>
      </c>
      <c r="BG15" s="181">
        <v>6.215248300715695E-3</v>
      </c>
      <c r="BH15" s="184">
        <v>6.2207205710590819E-3</v>
      </c>
      <c r="BI15" s="184">
        <v>9.8739600838992584E-3</v>
      </c>
      <c r="BJ15" s="184">
        <v>8.9779377822843814E-3</v>
      </c>
      <c r="BK15" s="184">
        <v>1.8496703883807424E-3</v>
      </c>
      <c r="BL15" s="183">
        <v>7.1422852700978676E-3</v>
      </c>
    </row>
    <row r="16" spans="1:64">
      <c r="A16" s="161">
        <v>12</v>
      </c>
      <c r="B16" s="3" t="s">
        <v>84</v>
      </c>
      <c r="C16" s="172">
        <v>3.0753144509026051E-5</v>
      </c>
      <c r="D16" s="172">
        <v>0</v>
      </c>
      <c r="E16" s="172">
        <v>2.9456237849301888E-4</v>
      </c>
      <c r="F16" s="172">
        <v>2.2827575711459442E-3</v>
      </c>
      <c r="G16" s="172">
        <v>0</v>
      </c>
      <c r="H16" s="172">
        <v>1.202226523521562E-4</v>
      </c>
      <c r="I16" s="172">
        <v>2.4603044994926794E-3</v>
      </c>
      <c r="J16" s="172">
        <v>1.9905320926463891E-5</v>
      </c>
      <c r="K16" s="172">
        <v>0</v>
      </c>
      <c r="L16" s="172">
        <v>2.0604597192843766E-3</v>
      </c>
      <c r="M16" s="172">
        <v>5.8346966634944732E-3</v>
      </c>
      <c r="N16" s="172">
        <v>0.54496818028752991</v>
      </c>
      <c r="O16" s="172">
        <v>6.0466028903562695E-4</v>
      </c>
      <c r="P16" s="172">
        <v>0.17733772902358313</v>
      </c>
      <c r="Q16" s="172">
        <v>0.11889004824686822</v>
      </c>
      <c r="R16" s="172">
        <v>7.7301260643457784E-2</v>
      </c>
      <c r="S16" s="172">
        <v>1.7985790232026632E-2</v>
      </c>
      <c r="T16" s="172">
        <v>4.7834725032053259E-3</v>
      </c>
      <c r="U16" s="172">
        <v>5.0407095911912135E-2</v>
      </c>
      <c r="V16" s="172">
        <v>1.0194573593275797E-2</v>
      </c>
      <c r="W16" s="172">
        <v>6.5362994306546005E-2</v>
      </c>
      <c r="X16" s="172">
        <v>5.9734519158397541E-3</v>
      </c>
      <c r="Y16" s="172">
        <v>1.9362407046580699E-2</v>
      </c>
      <c r="Z16" s="172">
        <v>0</v>
      </c>
      <c r="AA16" s="172">
        <v>3.6858788714892007E-5</v>
      </c>
      <c r="AB16" s="172">
        <v>0</v>
      </c>
      <c r="AC16" s="172">
        <v>0</v>
      </c>
      <c r="AD16" s="172">
        <v>0</v>
      </c>
      <c r="AE16" s="172">
        <v>0</v>
      </c>
      <c r="AF16" s="172">
        <v>3.0736651372449843E-4</v>
      </c>
      <c r="AG16" s="172">
        <v>0</v>
      </c>
      <c r="AH16" s="172">
        <v>3.1279280882381566E-5</v>
      </c>
      <c r="AI16" s="172">
        <v>0</v>
      </c>
      <c r="AJ16" s="172">
        <v>2.5965334331267683E-6</v>
      </c>
      <c r="AK16" s="172">
        <v>5.2591996549965023E-6</v>
      </c>
      <c r="AL16" s="172">
        <v>1.526094859512976E-4</v>
      </c>
      <c r="AM16" s="172">
        <v>5.9983684437832912E-5</v>
      </c>
      <c r="AN16" s="172">
        <v>1.8325422859132473E-5</v>
      </c>
      <c r="AO16" s="172">
        <v>2.4964580842580936E-3</v>
      </c>
      <c r="AP16" s="184">
        <v>4.3791953890290364E-2</v>
      </c>
      <c r="AQ16" s="180">
        <v>0</v>
      </c>
      <c r="AR16" s="181">
        <v>-1.2604560155461526E-4</v>
      </c>
      <c r="AS16" s="181">
        <v>0</v>
      </c>
      <c r="AT16" s="181">
        <v>-8.9771561577355074E-4</v>
      </c>
      <c r="AU16" s="181">
        <v>-1.2326649788088812E-3</v>
      </c>
      <c r="AV16" s="181">
        <v>0.4642857142857143</v>
      </c>
      <c r="AW16" s="184">
        <v>-1.644992206216373E-3</v>
      </c>
      <c r="AX16" s="184">
        <v>4.231547074697508E-2</v>
      </c>
      <c r="AY16" s="184">
        <v>8.5088811744010465E-2</v>
      </c>
      <c r="AZ16" s="184">
        <v>8.5088811744010465E-2</v>
      </c>
      <c r="BA16" s="184">
        <v>5.6927708920057642E-2</v>
      </c>
      <c r="BB16" s="184">
        <v>6.1622938244236779E-2</v>
      </c>
      <c r="BC16" s="184">
        <v>2.4896351966501407E-2</v>
      </c>
      <c r="BD16" s="184">
        <v>4.7702511144730383E-2</v>
      </c>
      <c r="BE16" s="181">
        <v>1.7242768671839489E-2</v>
      </c>
      <c r="BF16" s="181">
        <v>3.7644610393585114E-3</v>
      </c>
      <c r="BG16" s="181">
        <v>1.7119340638334955E-2</v>
      </c>
      <c r="BH16" s="184">
        <v>1.7118993643824132E-2</v>
      </c>
      <c r="BI16" s="184">
        <v>3.3471831008141592E-2</v>
      </c>
      <c r="BJ16" s="184">
        <v>2.9461005295343463E-2</v>
      </c>
      <c r="BK16" s="184">
        <v>2.1392674827964968E-2</v>
      </c>
      <c r="BL16" s="183">
        <v>5.511060864699615E-2</v>
      </c>
    </row>
    <row r="17" spans="1:64">
      <c r="A17" s="161">
        <v>13</v>
      </c>
      <c r="B17" s="3" t="s">
        <v>85</v>
      </c>
      <c r="C17" s="172">
        <v>0</v>
      </c>
      <c r="D17" s="172">
        <v>0</v>
      </c>
      <c r="E17" s="172">
        <v>0</v>
      </c>
      <c r="F17" s="172">
        <v>1.5218383807639628E-4</v>
      </c>
      <c r="G17" s="172">
        <v>1.365345680917058E-3</v>
      </c>
      <c r="H17" s="172">
        <v>1.2022265235215619E-5</v>
      </c>
      <c r="I17" s="172">
        <v>8.0850049928921563E-4</v>
      </c>
      <c r="J17" s="172">
        <v>6.4756692578710907E-3</v>
      </c>
      <c r="K17" s="172">
        <v>7.2863992072397667E-6</v>
      </c>
      <c r="L17" s="172">
        <v>2.3500589960688853E-3</v>
      </c>
      <c r="M17" s="172">
        <v>9.0781749553576208E-3</v>
      </c>
      <c r="N17" s="172">
        <v>1.1940302644105628E-2</v>
      </c>
      <c r="O17" s="172">
        <v>0.51002094286961364</v>
      </c>
      <c r="P17" s="172">
        <v>6.6584530172054887E-2</v>
      </c>
      <c r="Q17" s="172">
        <v>3.5450496766303852E-2</v>
      </c>
      <c r="R17" s="172">
        <v>1.5715926345565397E-2</v>
      </c>
      <c r="S17" s="172">
        <v>2.086297465638649E-2</v>
      </c>
      <c r="T17" s="172">
        <v>2.9721454437152E-2</v>
      </c>
      <c r="U17" s="172">
        <v>6.9938805912381524E-2</v>
      </c>
      <c r="V17" s="172">
        <v>4.7729575521525736E-2</v>
      </c>
      <c r="W17" s="172">
        <v>2.0924259403237645E-2</v>
      </c>
      <c r="X17" s="172">
        <v>1.8446955693795428E-2</v>
      </c>
      <c r="Y17" s="172">
        <v>8.2189431588472681E-3</v>
      </c>
      <c r="Z17" s="172">
        <v>3.4887475251922965E-4</v>
      </c>
      <c r="AA17" s="172">
        <v>1.9482502606442916E-4</v>
      </c>
      <c r="AB17" s="172">
        <v>4.4826365074882447E-6</v>
      </c>
      <c r="AC17" s="172">
        <v>1.2982296588764916E-5</v>
      </c>
      <c r="AD17" s="172">
        <v>0</v>
      </c>
      <c r="AE17" s="172">
        <v>0</v>
      </c>
      <c r="AF17" s="172">
        <v>1.8341943856977303E-5</v>
      </c>
      <c r="AG17" s="172">
        <v>6.6603815179103282E-5</v>
      </c>
      <c r="AH17" s="172">
        <v>1.9115116094788731E-4</v>
      </c>
      <c r="AI17" s="172">
        <v>8.0744381875616481E-5</v>
      </c>
      <c r="AJ17" s="172">
        <v>1.6705446975379345E-3</v>
      </c>
      <c r="AK17" s="172">
        <v>2.051087865448636E-4</v>
      </c>
      <c r="AL17" s="172">
        <v>3.7016884241162959E-4</v>
      </c>
      <c r="AM17" s="172">
        <v>3.8122963887156027E-4</v>
      </c>
      <c r="AN17" s="172">
        <v>9.7124741153402111E-4</v>
      </c>
      <c r="AO17" s="172">
        <v>2.1804507318203604E-3</v>
      </c>
      <c r="AP17" s="184">
        <v>1.1481452111675167E-2</v>
      </c>
      <c r="AQ17" s="180">
        <v>1.3945704722945332E-4</v>
      </c>
      <c r="AR17" s="181">
        <v>7.0439320449493942E-4</v>
      </c>
      <c r="AS17" s="181">
        <v>0</v>
      </c>
      <c r="AT17" s="181">
        <v>0</v>
      </c>
      <c r="AU17" s="181">
        <v>-1.997036363735973E-3</v>
      </c>
      <c r="AV17" s="181">
        <v>-0.22375235404896421</v>
      </c>
      <c r="AW17" s="184">
        <v>6.0810316220678232E-4</v>
      </c>
      <c r="AX17" s="184">
        <v>1.1650933237035303E-2</v>
      </c>
      <c r="AY17" s="184">
        <v>2.4546600868658251E-2</v>
      </c>
      <c r="AZ17" s="184">
        <v>2.4546600868658251E-2</v>
      </c>
      <c r="BA17" s="184">
        <v>1.2742939490154712E-2</v>
      </c>
      <c r="BB17" s="184">
        <v>1.4710934045747595E-2</v>
      </c>
      <c r="BC17" s="184">
        <v>6.5243404347823603E-3</v>
      </c>
      <c r="BD17" s="184">
        <v>1.2504714188681858E-2</v>
      </c>
      <c r="BE17" s="181">
        <v>4.5738778396274118E-2</v>
      </c>
      <c r="BF17" s="181">
        <v>1.230336047009855E-2</v>
      </c>
      <c r="BG17" s="181">
        <v>4.5426690429473379E-2</v>
      </c>
      <c r="BH17" s="184">
        <v>4.5431195099074048E-2</v>
      </c>
      <c r="BI17" s="184">
        <v>2.1860933007999732E-2</v>
      </c>
      <c r="BJ17" s="184">
        <v>2.764196116514105E-2</v>
      </c>
      <c r="BK17" s="184">
        <v>-9.6848477867490703E-3</v>
      </c>
      <c r="BL17" s="183">
        <v>6.3572939897482217E-3</v>
      </c>
    </row>
    <row r="18" spans="1:64">
      <c r="A18" s="161">
        <v>14</v>
      </c>
      <c r="B18" s="3" t="s">
        <v>86</v>
      </c>
      <c r="C18" s="172">
        <v>2.8231386659285911E-3</v>
      </c>
      <c r="D18" s="172">
        <v>1.2606366214938543E-3</v>
      </c>
      <c r="E18" s="172">
        <v>1.826286746656717E-3</v>
      </c>
      <c r="F18" s="172">
        <v>8.5222949322781918E-3</v>
      </c>
      <c r="G18" s="172">
        <v>1.2966761286463247E-2</v>
      </c>
      <c r="H18" s="172">
        <v>9.3773668834681834E-4</v>
      </c>
      <c r="I18" s="172">
        <v>5.7317866522457305E-3</v>
      </c>
      <c r="J18" s="172">
        <v>1.4171417598411321E-2</v>
      </c>
      <c r="K18" s="172">
        <v>9.5451829614840941E-4</v>
      </c>
      <c r="L18" s="172">
        <v>7.5080569258254067E-3</v>
      </c>
      <c r="M18" s="172">
        <v>8.7680841736080661E-3</v>
      </c>
      <c r="N18" s="172">
        <v>5.7371100947731788E-4</v>
      </c>
      <c r="O18" s="172">
        <v>1.870042085957866E-3</v>
      </c>
      <c r="P18" s="172">
        <v>9.7169837505435508E-2</v>
      </c>
      <c r="Q18" s="172">
        <v>3.3851900975280326E-2</v>
      </c>
      <c r="R18" s="172">
        <v>3.1528749035165664E-2</v>
      </c>
      <c r="S18" s="172">
        <v>3.5009507807242192E-2</v>
      </c>
      <c r="T18" s="172">
        <v>1.6446137809046101E-2</v>
      </c>
      <c r="U18" s="172">
        <v>3.2027458695431978E-2</v>
      </c>
      <c r="V18" s="172">
        <v>2.3407277526666138E-2</v>
      </c>
      <c r="W18" s="172">
        <v>1.9746736285872819E-2</v>
      </c>
      <c r="X18" s="172">
        <v>1.7263435612518186E-2</v>
      </c>
      <c r="Y18" s="172">
        <v>9.235410235640111E-2</v>
      </c>
      <c r="Z18" s="172">
        <v>6.6018949027448425E-4</v>
      </c>
      <c r="AA18" s="172">
        <v>7.2664469180787089E-4</v>
      </c>
      <c r="AB18" s="172">
        <v>1.4792700474711205E-4</v>
      </c>
      <c r="AC18" s="172">
        <v>2.6972429360078687E-3</v>
      </c>
      <c r="AD18" s="172">
        <v>1.1359496075925188E-4</v>
      </c>
      <c r="AE18" s="172">
        <v>2.8903775203237677E-4</v>
      </c>
      <c r="AF18" s="172">
        <v>2.0309534197998505E-3</v>
      </c>
      <c r="AG18" s="172">
        <v>4.5590780531048168E-4</v>
      </c>
      <c r="AH18" s="172">
        <v>3.5456802618006301E-3</v>
      </c>
      <c r="AI18" s="172">
        <v>2.0970303494314782E-4</v>
      </c>
      <c r="AJ18" s="172">
        <v>3.8298868138619835E-4</v>
      </c>
      <c r="AK18" s="172">
        <v>2.156271858548566E-3</v>
      </c>
      <c r="AL18" s="172">
        <v>1.2540321152128948E-3</v>
      </c>
      <c r="AM18" s="172">
        <v>2.7525846303138881E-3</v>
      </c>
      <c r="AN18" s="172">
        <v>3.8483388004178197E-4</v>
      </c>
      <c r="AO18" s="172">
        <v>3.0336705834022406E-3</v>
      </c>
      <c r="AP18" s="184">
        <v>1.3264815036620494E-2</v>
      </c>
      <c r="AQ18" s="180">
        <v>3.2772406098921531E-3</v>
      </c>
      <c r="AR18" s="181">
        <v>2.3737267060065176E-3</v>
      </c>
      <c r="AS18" s="181">
        <v>2.6495102049197431E-6</v>
      </c>
      <c r="AT18" s="181">
        <v>8.9979848263149395E-4</v>
      </c>
      <c r="AU18" s="181">
        <v>3.3342694441288348E-3</v>
      </c>
      <c r="AV18" s="181">
        <v>0.22385324186171643</v>
      </c>
      <c r="AW18" s="184">
        <v>1.3898027083192948E-3</v>
      </c>
      <c r="AX18" s="184">
        <v>1.3828637402387947E-2</v>
      </c>
      <c r="AY18" s="184">
        <v>1.0852779550726216E-2</v>
      </c>
      <c r="AZ18" s="184">
        <v>1.0852779550726216E-2</v>
      </c>
      <c r="BA18" s="184">
        <v>3.6144994875320226E-2</v>
      </c>
      <c r="BB18" s="184">
        <v>3.1928087895225686E-2</v>
      </c>
      <c r="BC18" s="184">
        <v>1.420082927137461E-2</v>
      </c>
      <c r="BD18" s="184">
        <v>1.8878624978227062E-2</v>
      </c>
      <c r="BE18" s="181">
        <v>1.3112324143281055E-2</v>
      </c>
      <c r="BF18" s="181">
        <v>1.0864907877823345E-2</v>
      </c>
      <c r="BG18" s="181">
        <v>1.3079850901506165E-2</v>
      </c>
      <c r="BH18" s="184">
        <v>1.3090604258407813E-2</v>
      </c>
      <c r="BI18" s="184">
        <v>2.8490001041514917E-2</v>
      </c>
      <c r="BJ18" s="184">
        <v>2.4713023676471289E-2</v>
      </c>
      <c r="BK18" s="184">
        <v>6.1320160319842908E-3</v>
      </c>
      <c r="BL18" s="183">
        <v>1.6509204669369264E-2</v>
      </c>
    </row>
    <row r="19" spans="1:64">
      <c r="A19" s="161">
        <v>15</v>
      </c>
      <c r="B19" s="3" t="s">
        <v>70</v>
      </c>
      <c r="C19" s="172">
        <v>0</v>
      </c>
      <c r="D19" s="172">
        <v>0</v>
      </c>
      <c r="E19" s="172">
        <v>0</v>
      </c>
      <c r="F19" s="172">
        <v>3.9567797899863035E-3</v>
      </c>
      <c r="G19" s="172">
        <v>0</v>
      </c>
      <c r="H19" s="172">
        <v>0</v>
      </c>
      <c r="I19" s="172">
        <v>5.0865925451970518E-5</v>
      </c>
      <c r="J19" s="172">
        <v>3.1028882620664301E-5</v>
      </c>
      <c r="K19" s="172">
        <v>0</v>
      </c>
      <c r="L19" s="172">
        <v>3.4243157727897996E-4</v>
      </c>
      <c r="M19" s="172">
        <v>8.4829432248728447E-4</v>
      </c>
      <c r="N19" s="172">
        <v>4.3882887198345569E-5</v>
      </c>
      <c r="O19" s="172">
        <v>0</v>
      </c>
      <c r="P19" s="172">
        <v>1.1842458296968145E-3</v>
      </c>
      <c r="Q19" s="172">
        <v>0.17208632721476244</v>
      </c>
      <c r="R19" s="172">
        <v>3.5240539668592481E-2</v>
      </c>
      <c r="S19" s="172">
        <v>1.462079431970623E-2</v>
      </c>
      <c r="T19" s="172">
        <v>1.9213796159420027E-3</v>
      </c>
      <c r="U19" s="172">
        <v>1.6713702089953909E-2</v>
      </c>
      <c r="V19" s="172">
        <v>1.4132515084663347E-3</v>
      </c>
      <c r="W19" s="172">
        <v>1.487093693849011E-2</v>
      </c>
      <c r="X19" s="172">
        <v>1.0638382753053881E-4</v>
      </c>
      <c r="Y19" s="172">
        <v>7.6228189241850383E-3</v>
      </c>
      <c r="Z19" s="172">
        <v>0</v>
      </c>
      <c r="AA19" s="172">
        <v>1.2142338110934422E-2</v>
      </c>
      <c r="AB19" s="172">
        <v>0</v>
      </c>
      <c r="AC19" s="172">
        <v>3.7580332230635281E-6</v>
      </c>
      <c r="AD19" s="172">
        <v>0</v>
      </c>
      <c r="AE19" s="172">
        <v>0</v>
      </c>
      <c r="AF19" s="172">
        <v>1.133865620249506E-4</v>
      </c>
      <c r="AG19" s="172">
        <v>1.8761638078620644E-6</v>
      </c>
      <c r="AH19" s="172">
        <v>2.8290371820287324E-4</v>
      </c>
      <c r="AI19" s="172">
        <v>0</v>
      </c>
      <c r="AJ19" s="172">
        <v>0</v>
      </c>
      <c r="AK19" s="172">
        <v>0</v>
      </c>
      <c r="AL19" s="172">
        <v>9.7452057457471462E-3</v>
      </c>
      <c r="AM19" s="172">
        <v>3.4657239897414573E-5</v>
      </c>
      <c r="AN19" s="172">
        <v>0</v>
      </c>
      <c r="AO19" s="172">
        <v>0</v>
      </c>
      <c r="AP19" s="184">
        <v>8.7385648859470248E-3</v>
      </c>
      <c r="AQ19" s="180">
        <v>0</v>
      </c>
      <c r="AR19" s="181">
        <v>5.2408897921031505E-5</v>
      </c>
      <c r="AS19" s="181">
        <v>0</v>
      </c>
      <c r="AT19" s="181">
        <v>1.0681982680962076E-2</v>
      </c>
      <c r="AU19" s="181">
        <v>4.895192511304193E-2</v>
      </c>
      <c r="AV19" s="181">
        <v>-0.28631961259079902</v>
      </c>
      <c r="AW19" s="184">
        <v>1.0944309464111903E-2</v>
      </c>
      <c r="AX19" s="184">
        <v>1.4480336542226942E-2</v>
      </c>
      <c r="AY19" s="184">
        <v>0.10409615953422482</v>
      </c>
      <c r="AZ19" s="184">
        <v>0.10409615953422482</v>
      </c>
      <c r="BA19" s="184">
        <v>6.8865152473434749E-2</v>
      </c>
      <c r="BB19" s="184">
        <v>7.473912901853956E-2</v>
      </c>
      <c r="BC19" s="184">
        <v>3.7706687341423413E-2</v>
      </c>
      <c r="BD19" s="184">
        <v>3.1293341636545437E-2</v>
      </c>
      <c r="BE19" s="181">
        <v>2.4323003769807377E-2</v>
      </c>
      <c r="BF19" s="181">
        <v>0</v>
      </c>
      <c r="BG19" s="181">
        <v>2.4099196599744757E-2</v>
      </c>
      <c r="BH19" s="184">
        <v>2.4099541752178148E-2</v>
      </c>
      <c r="BI19" s="184">
        <v>2.6518265464046391E-2</v>
      </c>
      <c r="BJ19" s="184">
        <v>2.5925030232777972E-2</v>
      </c>
      <c r="BK19" s="184">
        <v>4.6749898225547197E-2</v>
      </c>
      <c r="BL19" s="183">
        <v>3.347347822340354E-2</v>
      </c>
    </row>
    <row r="20" spans="1:64">
      <c r="A20" s="161">
        <v>16</v>
      </c>
      <c r="B20" s="3" t="s">
        <v>71</v>
      </c>
      <c r="C20" s="172">
        <v>0</v>
      </c>
      <c r="D20" s="172">
        <v>2.1010610358230907E-4</v>
      </c>
      <c r="E20" s="172">
        <v>0</v>
      </c>
      <c r="F20" s="172">
        <v>6.087353523055851E-4</v>
      </c>
      <c r="G20" s="172">
        <v>0</v>
      </c>
      <c r="H20" s="172">
        <v>0</v>
      </c>
      <c r="I20" s="172">
        <v>5.8897387365439552E-5</v>
      </c>
      <c r="J20" s="172">
        <v>0</v>
      </c>
      <c r="K20" s="172">
        <v>2.1859197621719297E-5</v>
      </c>
      <c r="L20" s="172">
        <v>2.6807500621268718E-3</v>
      </c>
      <c r="M20" s="172">
        <v>1.0372002010243689E-3</v>
      </c>
      <c r="N20" s="172">
        <v>6.466951797650926E-5</v>
      </c>
      <c r="O20" s="172">
        <v>1.4015304712746318E-4</v>
      </c>
      <c r="P20" s="172">
        <v>5.0114569616076135E-4</v>
      </c>
      <c r="Q20" s="172">
        <v>3.2504274076282373E-3</v>
      </c>
      <c r="R20" s="172">
        <v>0.18757700781887432</v>
      </c>
      <c r="S20" s="172">
        <v>1.7750918034119703E-3</v>
      </c>
      <c r="T20" s="172">
        <v>2.7240731795018943E-3</v>
      </c>
      <c r="U20" s="172">
        <v>2.1015652214013783E-3</v>
      </c>
      <c r="V20" s="172">
        <v>5.1020774797174459E-4</v>
      </c>
      <c r="W20" s="172">
        <v>1.4503536335417502E-3</v>
      </c>
      <c r="X20" s="172">
        <v>4.7872722388742464E-5</v>
      </c>
      <c r="Y20" s="172">
        <v>5.1995533857302365E-5</v>
      </c>
      <c r="Z20" s="172">
        <v>1.0834619643454336E-5</v>
      </c>
      <c r="AA20" s="172">
        <v>3.3172909843402803E-4</v>
      </c>
      <c r="AB20" s="172">
        <v>0</v>
      </c>
      <c r="AC20" s="172">
        <v>2.7331150713189298E-6</v>
      </c>
      <c r="AD20" s="172">
        <v>0</v>
      </c>
      <c r="AE20" s="172">
        <v>0</v>
      </c>
      <c r="AF20" s="172">
        <v>7.8925940233053857E-5</v>
      </c>
      <c r="AG20" s="172">
        <v>2.8142457117930969E-6</v>
      </c>
      <c r="AH20" s="172">
        <v>1.8767568529428937E-5</v>
      </c>
      <c r="AI20" s="172">
        <v>0</v>
      </c>
      <c r="AJ20" s="172">
        <v>0</v>
      </c>
      <c r="AK20" s="172">
        <v>0</v>
      </c>
      <c r="AL20" s="172">
        <v>1.354091251388701E-2</v>
      </c>
      <c r="AM20" s="172">
        <v>1.0663766122281406E-5</v>
      </c>
      <c r="AN20" s="172">
        <v>0</v>
      </c>
      <c r="AO20" s="172">
        <v>0</v>
      </c>
      <c r="AP20" s="184">
        <v>5.4142148947996871E-3</v>
      </c>
      <c r="AQ20" s="180">
        <v>0</v>
      </c>
      <c r="AR20" s="181">
        <v>7.2227388731505603E-6</v>
      </c>
      <c r="AS20" s="181">
        <v>0</v>
      </c>
      <c r="AT20" s="181">
        <v>1.8766630390068891E-3</v>
      </c>
      <c r="AU20" s="181">
        <v>7.3253647199611457E-2</v>
      </c>
      <c r="AV20" s="181">
        <v>-0.21991861716437988</v>
      </c>
      <c r="AW20" s="184">
        <v>1.5122767859759632E-2</v>
      </c>
      <c r="AX20" s="184">
        <v>1.3438742879817141E-2</v>
      </c>
      <c r="AY20" s="184">
        <v>0.12045316562105951</v>
      </c>
      <c r="AZ20" s="184">
        <v>0.12045316562105951</v>
      </c>
      <c r="BA20" s="184">
        <v>3.3349509701849696E-2</v>
      </c>
      <c r="BB20" s="184">
        <v>4.7872081565307645E-2</v>
      </c>
      <c r="BC20" s="184">
        <v>2.8861336519911334E-2</v>
      </c>
      <c r="BD20" s="184">
        <v>2.3046102651606778E-2</v>
      </c>
      <c r="BE20" s="181">
        <v>2.0618457244777569E-2</v>
      </c>
      <c r="BF20" s="181">
        <v>0</v>
      </c>
      <c r="BG20" s="181">
        <v>2.0436388578110858E-2</v>
      </c>
      <c r="BH20" s="184">
        <v>2.0429725536901346E-2</v>
      </c>
      <c r="BI20" s="184">
        <v>2.3656258881738557E-2</v>
      </c>
      <c r="BJ20" s="184">
        <v>2.2864893896301131E-2</v>
      </c>
      <c r="BK20" s="184">
        <v>3.3464007833445275E-2</v>
      </c>
      <c r="BL20" s="183">
        <v>2.3119693732225464E-2</v>
      </c>
    </row>
    <row r="21" spans="1:64">
      <c r="A21" s="161">
        <v>17</v>
      </c>
      <c r="B21" s="3" t="s">
        <v>72</v>
      </c>
      <c r="C21" s="172">
        <v>1.2301257803610419E-5</v>
      </c>
      <c r="D21" s="172">
        <v>0</v>
      </c>
      <c r="E21" s="172">
        <v>1.9637491899534592E-5</v>
      </c>
      <c r="F21" s="172">
        <v>0</v>
      </c>
      <c r="G21" s="172">
        <v>0</v>
      </c>
      <c r="H21" s="172">
        <v>0</v>
      </c>
      <c r="I21" s="172">
        <v>0</v>
      </c>
      <c r="J21" s="172">
        <v>2.3418024619369282E-6</v>
      </c>
      <c r="K21" s="172">
        <v>0</v>
      </c>
      <c r="L21" s="172">
        <v>0</v>
      </c>
      <c r="M21" s="172">
        <v>0</v>
      </c>
      <c r="N21" s="172">
        <v>0</v>
      </c>
      <c r="O21" s="172">
        <v>0</v>
      </c>
      <c r="P21" s="172">
        <v>2.4671788118683638E-5</v>
      </c>
      <c r="Q21" s="172">
        <v>1.8845482255738823E-3</v>
      </c>
      <c r="R21" s="172">
        <v>5.3997689903070622E-3</v>
      </c>
      <c r="S21" s="172">
        <v>0.14169117016039062</v>
      </c>
      <c r="T21" s="172">
        <v>3.2688878154022727E-5</v>
      </c>
      <c r="U21" s="172">
        <v>6.0280005566842041E-4</v>
      </c>
      <c r="V21" s="172">
        <v>2.4432483705689176E-4</v>
      </c>
      <c r="W21" s="172">
        <v>4.4021120094804421E-4</v>
      </c>
      <c r="X21" s="172">
        <v>1.4627776285449086E-4</v>
      </c>
      <c r="Y21" s="172">
        <v>2.0661383190664887E-4</v>
      </c>
      <c r="Z21" s="172">
        <v>0</v>
      </c>
      <c r="AA21" s="172">
        <v>1.1584190738966058E-4</v>
      </c>
      <c r="AB21" s="172">
        <v>2.2413182537441221E-5</v>
      </c>
      <c r="AC21" s="172">
        <v>8.9372862832128995E-4</v>
      </c>
      <c r="AD21" s="172">
        <v>1.2621662306583544E-5</v>
      </c>
      <c r="AE21" s="172">
        <v>0</v>
      </c>
      <c r="AF21" s="172">
        <v>5.6693281012475301E-5</v>
      </c>
      <c r="AG21" s="172">
        <v>6.378956946731019E-5</v>
      </c>
      <c r="AH21" s="172">
        <v>3.2766784462121487E-3</v>
      </c>
      <c r="AI21" s="172">
        <v>0</v>
      </c>
      <c r="AJ21" s="172">
        <v>1.1679856515562486E-2</v>
      </c>
      <c r="AK21" s="172">
        <v>0</v>
      </c>
      <c r="AL21" s="172">
        <v>4.2394551841351538E-3</v>
      </c>
      <c r="AM21" s="172">
        <v>8.7709476355764563E-4</v>
      </c>
      <c r="AN21" s="172">
        <v>2.3438215836830433E-2</v>
      </c>
      <c r="AO21" s="172">
        <v>0</v>
      </c>
      <c r="AP21" s="184">
        <v>2.4466444079363136E-3</v>
      </c>
      <c r="AQ21" s="180">
        <v>2.3823912235031611E-4</v>
      </c>
      <c r="AR21" s="181">
        <v>2.8080599423907303E-4</v>
      </c>
      <c r="AS21" s="181">
        <v>1.1039625853832263E-6</v>
      </c>
      <c r="AT21" s="181">
        <v>1.6444233843462143E-2</v>
      </c>
      <c r="AU21" s="181">
        <v>2.3388716315791855E-2</v>
      </c>
      <c r="AV21" s="181">
        <v>4.5567662093085819E-2</v>
      </c>
      <c r="AW21" s="184">
        <v>5.3713591007200877E-3</v>
      </c>
      <c r="AX21" s="184">
        <v>5.2897037838702194E-3</v>
      </c>
      <c r="AY21" s="184">
        <v>8.109422918255834E-3</v>
      </c>
      <c r="AZ21" s="184">
        <v>8.109422918255834E-3</v>
      </c>
      <c r="BA21" s="184">
        <v>1.4539886922200337E-2</v>
      </c>
      <c r="BB21" s="184">
        <v>1.3467751951203465E-2</v>
      </c>
      <c r="BC21" s="184">
        <v>8.7678531486879829E-3</v>
      </c>
      <c r="BD21" s="184">
        <v>7.5714880654421633E-3</v>
      </c>
      <c r="BE21" s="181">
        <v>1.9880442116744289E-2</v>
      </c>
      <c r="BF21" s="181">
        <v>6.1210748607455471E-4</v>
      </c>
      <c r="BG21" s="181">
        <v>1.9697080435601481E-2</v>
      </c>
      <c r="BH21" s="184">
        <v>1.9702867307480967E-2</v>
      </c>
      <c r="BI21" s="184">
        <v>9.9434774671486766E-3</v>
      </c>
      <c r="BJ21" s="184">
        <v>1.2337142299787298E-2</v>
      </c>
      <c r="BK21" s="184">
        <v>6.0281846791209442E-3</v>
      </c>
      <c r="BL21" s="183">
        <v>5.6360978886875945E-3</v>
      </c>
    </row>
    <row r="22" spans="1:64">
      <c r="A22" s="161">
        <v>18</v>
      </c>
      <c r="B22" s="3" t="s">
        <v>87</v>
      </c>
      <c r="C22" s="172">
        <v>0</v>
      </c>
      <c r="D22" s="172">
        <v>0</v>
      </c>
      <c r="E22" s="172">
        <v>0</v>
      </c>
      <c r="F22" s="172">
        <v>0</v>
      </c>
      <c r="G22" s="172">
        <v>0</v>
      </c>
      <c r="H22" s="172">
        <v>0</v>
      </c>
      <c r="I22" s="172">
        <v>8.0314619134690287E-6</v>
      </c>
      <c r="J22" s="172">
        <v>4.6836049238738565E-6</v>
      </c>
      <c r="K22" s="172">
        <v>0</v>
      </c>
      <c r="L22" s="172">
        <v>0</v>
      </c>
      <c r="M22" s="172">
        <v>0</v>
      </c>
      <c r="N22" s="172">
        <v>4.6192512840363758E-7</v>
      </c>
      <c r="O22" s="172">
        <v>4.4048100525774143E-5</v>
      </c>
      <c r="P22" s="172">
        <v>8.6073700799057535E-3</v>
      </c>
      <c r="Q22" s="172">
        <v>3.8740470787220968E-3</v>
      </c>
      <c r="R22" s="172">
        <v>9.6004457231825598E-3</v>
      </c>
      <c r="S22" s="172">
        <v>0.12712457711712444</v>
      </c>
      <c r="T22" s="172">
        <v>0.34549964950258422</v>
      </c>
      <c r="U22" s="172">
        <v>9.2026651668035045E-2</v>
      </c>
      <c r="V22" s="172">
        <v>0.32519396278118318</v>
      </c>
      <c r="W22" s="172">
        <v>8.0007967320595112E-3</v>
      </c>
      <c r="X22" s="172">
        <v>1.4388412673505373E-3</v>
      </c>
      <c r="Y22" s="172">
        <v>3.8951040275558087E-4</v>
      </c>
      <c r="Z22" s="172">
        <v>3.6115398811514455E-6</v>
      </c>
      <c r="AA22" s="172">
        <v>2.1062164979938286E-5</v>
      </c>
      <c r="AB22" s="172">
        <v>0</v>
      </c>
      <c r="AC22" s="172">
        <v>2.7331150713189297E-5</v>
      </c>
      <c r="AD22" s="172">
        <v>4.459654014992852E-5</v>
      </c>
      <c r="AE22" s="172">
        <v>0</v>
      </c>
      <c r="AF22" s="172">
        <v>8.3372472077169552E-6</v>
      </c>
      <c r="AG22" s="172">
        <v>5.6097297855075732E-4</v>
      </c>
      <c r="AH22" s="172">
        <v>1.6286078912760001E-3</v>
      </c>
      <c r="AI22" s="172">
        <v>8.9051177996633129E-4</v>
      </c>
      <c r="AJ22" s="172">
        <v>1.6228333957042302E-6</v>
      </c>
      <c r="AK22" s="172">
        <v>0</v>
      </c>
      <c r="AL22" s="172">
        <v>1.3837501782714976E-2</v>
      </c>
      <c r="AM22" s="172">
        <v>3.3324269132129392E-5</v>
      </c>
      <c r="AN22" s="172">
        <v>3.2069490003481832E-2</v>
      </c>
      <c r="AO22" s="172">
        <v>0</v>
      </c>
      <c r="AP22" s="184">
        <v>1.1151580629940483E-2</v>
      </c>
      <c r="AQ22" s="180">
        <v>4.3580327259204165E-5</v>
      </c>
      <c r="AR22" s="181">
        <v>9.8123550057191766E-5</v>
      </c>
      <c r="AS22" s="181">
        <v>0</v>
      </c>
      <c r="AT22" s="181">
        <v>0</v>
      </c>
      <c r="AU22" s="181">
        <v>0</v>
      </c>
      <c r="AV22" s="181">
        <v>-0.10916061339790153</v>
      </c>
      <c r="AW22" s="184">
        <v>3.5736846076325481E-4</v>
      </c>
      <c r="AX22" s="184">
        <v>1.1191281067546119E-2</v>
      </c>
      <c r="AY22" s="184">
        <v>2.1865124460980431E-2</v>
      </c>
      <c r="AZ22" s="184">
        <v>2.1865124460980431E-2</v>
      </c>
      <c r="BA22" s="184">
        <v>1.2520929734184784E-2</v>
      </c>
      <c r="BB22" s="184">
        <v>1.4078863646303241E-2</v>
      </c>
      <c r="BC22" s="184">
        <v>6.1136327117159795E-3</v>
      </c>
      <c r="BD22" s="184">
        <v>1.1996955038294755E-2</v>
      </c>
      <c r="BE22" s="181">
        <v>3.9593192214777438E-2</v>
      </c>
      <c r="BF22" s="181">
        <v>0</v>
      </c>
      <c r="BG22" s="181">
        <v>3.9219875301485928E-2</v>
      </c>
      <c r="BH22" s="184">
        <v>3.922862042614747E-2</v>
      </c>
      <c r="BI22" s="184">
        <v>1.942134627181679E-2</v>
      </c>
      <c r="BJ22" s="184">
        <v>2.4279434364344404E-2</v>
      </c>
      <c r="BK22" s="184">
        <v>-7.8298366753989899E-3</v>
      </c>
      <c r="BL22" s="183">
        <v>7.0088907212253766E-3</v>
      </c>
    </row>
    <row r="23" spans="1:64">
      <c r="A23" s="161">
        <v>19</v>
      </c>
      <c r="B23" s="3" t="s">
        <v>88</v>
      </c>
      <c r="C23" s="172">
        <v>3.0753144509026051E-5</v>
      </c>
      <c r="D23" s="172">
        <v>0</v>
      </c>
      <c r="E23" s="172">
        <v>9.4259961117766037E-4</v>
      </c>
      <c r="F23" s="172">
        <v>0</v>
      </c>
      <c r="G23" s="172">
        <v>4.7325673515322631E-7</v>
      </c>
      <c r="H23" s="172">
        <v>0</v>
      </c>
      <c r="I23" s="172">
        <v>6.425169530775223E-5</v>
      </c>
      <c r="J23" s="172">
        <v>5.2690555393580881E-6</v>
      </c>
      <c r="K23" s="172">
        <v>0</v>
      </c>
      <c r="L23" s="172">
        <v>2.7394526182318398E-5</v>
      </c>
      <c r="M23" s="172">
        <v>1.7821309295951356E-5</v>
      </c>
      <c r="N23" s="172">
        <v>0</v>
      </c>
      <c r="O23" s="172">
        <v>4.0043727750703768E-6</v>
      </c>
      <c r="P23" s="172">
        <v>8.8355841200035777E-4</v>
      </c>
      <c r="Q23" s="172">
        <v>2.7783777370819468E-2</v>
      </c>
      <c r="R23" s="172">
        <v>1.9199790351546543E-2</v>
      </c>
      <c r="S23" s="172">
        <v>2.2588381956395072E-2</v>
      </c>
      <c r="T23" s="172">
        <v>1.6271797125557982E-2</v>
      </c>
      <c r="U23" s="172">
        <v>0.17386828818783645</v>
      </c>
      <c r="V23" s="172">
        <v>2.9604026090060052E-2</v>
      </c>
      <c r="W23" s="172">
        <v>2.6385054243895416E-2</v>
      </c>
      <c r="X23" s="172">
        <v>1.2553291648603579E-3</v>
      </c>
      <c r="Y23" s="172">
        <v>8.2691142880078235E-3</v>
      </c>
      <c r="Z23" s="172">
        <v>3.6115398811514455E-6</v>
      </c>
      <c r="AA23" s="172">
        <v>2.6327706224922858E-4</v>
      </c>
      <c r="AB23" s="172">
        <v>0</v>
      </c>
      <c r="AC23" s="172">
        <v>1.9985903959019672E-4</v>
      </c>
      <c r="AD23" s="172">
        <v>3.3657766150889448E-6</v>
      </c>
      <c r="AE23" s="172">
        <v>2.1357469361998285E-5</v>
      </c>
      <c r="AF23" s="172">
        <v>2.2065914276424211E-4</v>
      </c>
      <c r="AG23" s="172">
        <v>1.0131284562455148E-4</v>
      </c>
      <c r="AH23" s="172">
        <v>1.5611836635961998E-3</v>
      </c>
      <c r="AI23" s="172">
        <v>6.7093353285134548E-4</v>
      </c>
      <c r="AJ23" s="172">
        <v>6.1667669036760743E-5</v>
      </c>
      <c r="AK23" s="172">
        <v>0</v>
      </c>
      <c r="AL23" s="172">
        <v>6.0793987186253517E-3</v>
      </c>
      <c r="AM23" s="172">
        <v>1.3729598882437311E-4</v>
      </c>
      <c r="AN23" s="172">
        <v>0</v>
      </c>
      <c r="AO23" s="172">
        <v>2.3173872512100447E-4</v>
      </c>
      <c r="AP23" s="184">
        <v>9.0678508572572675E-3</v>
      </c>
      <c r="AQ23" s="180">
        <v>7.4580466716251395E-3</v>
      </c>
      <c r="AR23" s="181">
        <v>8.8175548492147558E-3</v>
      </c>
      <c r="AS23" s="181">
        <v>0</v>
      </c>
      <c r="AT23" s="181">
        <v>1.7965768083189702E-2</v>
      </c>
      <c r="AU23" s="181">
        <v>4.8511024074244784E-2</v>
      </c>
      <c r="AV23" s="181">
        <v>0.33849542641915525</v>
      </c>
      <c r="AW23" s="184">
        <v>1.4229698402308354E-2</v>
      </c>
      <c r="AX23" s="184">
        <v>1.6564452964575697E-2</v>
      </c>
      <c r="AY23" s="184">
        <v>9.5761788377414891E-2</v>
      </c>
      <c r="AZ23" s="184">
        <v>9.5761788377414891E-2</v>
      </c>
      <c r="BA23" s="184">
        <v>6.7536598125275182E-2</v>
      </c>
      <c r="BB23" s="184">
        <v>7.2242512583982441E-2</v>
      </c>
      <c r="BC23" s="184">
        <v>3.8566484142906365E-2</v>
      </c>
      <c r="BD23" s="184">
        <v>3.2099372626147669E-2</v>
      </c>
      <c r="BE23" s="181">
        <v>4.4410578160086575E-2</v>
      </c>
      <c r="BF23" s="181">
        <v>9.1816122911183201E-5</v>
      </c>
      <c r="BG23" s="181">
        <v>4.3976184720215437E-2</v>
      </c>
      <c r="BH23" s="184">
        <v>4.4000991634996538E-2</v>
      </c>
      <c r="BI23" s="184">
        <v>3.2101499698425781E-2</v>
      </c>
      <c r="BJ23" s="184">
        <v>3.5020062830018697E-2</v>
      </c>
      <c r="BK23" s="184">
        <v>4.1288600015117617E-2</v>
      </c>
      <c r="BL23" s="183">
        <v>3.0913244793125801E-2</v>
      </c>
    </row>
    <row r="24" spans="1:64">
      <c r="A24" s="161">
        <v>20</v>
      </c>
      <c r="B24" s="3" t="s">
        <v>89</v>
      </c>
      <c r="C24" s="172">
        <v>0</v>
      </c>
      <c r="D24" s="172">
        <v>1.0505305179115453E-4</v>
      </c>
      <c r="E24" s="172">
        <v>1.9637491899534592E-5</v>
      </c>
      <c r="F24" s="172">
        <v>0</v>
      </c>
      <c r="G24" s="172">
        <v>1.3724445319443563E-5</v>
      </c>
      <c r="H24" s="172">
        <v>0</v>
      </c>
      <c r="I24" s="172">
        <v>0</v>
      </c>
      <c r="J24" s="172">
        <v>3.1614333236148534E-5</v>
      </c>
      <c r="K24" s="172">
        <v>3.6431996036198829E-5</v>
      </c>
      <c r="L24" s="172">
        <v>1.9567518701655998E-6</v>
      </c>
      <c r="M24" s="172">
        <v>3.9206880451092984E-5</v>
      </c>
      <c r="N24" s="172">
        <v>2.7715507704218256E-6</v>
      </c>
      <c r="O24" s="172">
        <v>0</v>
      </c>
      <c r="P24" s="172">
        <v>2.7755761633519092E-5</v>
      </c>
      <c r="Q24" s="172">
        <v>6.2133813571180858E-4</v>
      </c>
      <c r="R24" s="172">
        <v>1.7066969687960738E-4</v>
      </c>
      <c r="S24" s="172">
        <v>3.6134184293373439E-5</v>
      </c>
      <c r="T24" s="172">
        <v>3.9953073299361117E-5</v>
      </c>
      <c r="U24" s="172">
        <v>3.2939893752372699E-5</v>
      </c>
      <c r="V24" s="172">
        <v>1.3545656407418852E-2</v>
      </c>
      <c r="W24" s="172">
        <v>1.9382683296495634E-3</v>
      </c>
      <c r="X24" s="172">
        <v>3.4574743947425112E-5</v>
      </c>
      <c r="Y24" s="172">
        <v>1.8002313345155477E-3</v>
      </c>
      <c r="Z24" s="172">
        <v>1.1556927619684625E-5</v>
      </c>
      <c r="AA24" s="172">
        <v>5.2655412449845715E-6</v>
      </c>
      <c r="AB24" s="172">
        <v>2.6895819044929466E-5</v>
      </c>
      <c r="AC24" s="172">
        <v>2.1864920570551438E-4</v>
      </c>
      <c r="AD24" s="172">
        <v>1.0770485168284623E-4</v>
      </c>
      <c r="AE24" s="172">
        <v>5.8377082922795312E-5</v>
      </c>
      <c r="AF24" s="172">
        <v>1.1283074554443614E-4</v>
      </c>
      <c r="AG24" s="172">
        <v>1.3133146655034452E-4</v>
      </c>
      <c r="AH24" s="172">
        <v>1.7092389264394725E-3</v>
      </c>
      <c r="AI24" s="172">
        <v>9.6428542383829749E-5</v>
      </c>
      <c r="AJ24" s="172">
        <v>1.7202033994464838E-5</v>
      </c>
      <c r="AK24" s="172">
        <v>4.7332796894968525E-5</v>
      </c>
      <c r="AL24" s="172">
        <v>1.3457794847431391E-3</v>
      </c>
      <c r="AM24" s="172">
        <v>8.9975526656749358E-5</v>
      </c>
      <c r="AN24" s="172">
        <v>0</v>
      </c>
      <c r="AO24" s="172">
        <v>0</v>
      </c>
      <c r="AP24" s="184">
        <v>5.1453637820816759E-4</v>
      </c>
      <c r="AQ24" s="180">
        <v>4.8403216809222759E-3</v>
      </c>
      <c r="AR24" s="181">
        <v>2.2388024205688101E-2</v>
      </c>
      <c r="AS24" s="181">
        <v>0</v>
      </c>
      <c r="AT24" s="181">
        <v>4.9921111417755397E-2</v>
      </c>
      <c r="AU24" s="181">
        <v>2.5783063826320719E-2</v>
      </c>
      <c r="AV24" s="181">
        <v>0.13233118105999461</v>
      </c>
      <c r="AW24" s="184">
        <v>1.8951454394912266E-2</v>
      </c>
      <c r="AX24" s="184">
        <v>1.0655945115547214E-2</v>
      </c>
      <c r="AY24" s="184">
        <v>3.3974189330136836E-2</v>
      </c>
      <c r="AZ24" s="184">
        <v>3.3974189330136836E-2</v>
      </c>
      <c r="BA24" s="184">
        <v>1.9470901926508931E-2</v>
      </c>
      <c r="BB24" s="184">
        <v>2.1888998289432311E-2</v>
      </c>
      <c r="BC24" s="184">
        <v>2.018377482916418E-2</v>
      </c>
      <c r="BD24" s="184">
        <v>1.3790116453473059E-2</v>
      </c>
      <c r="BE24" s="181">
        <v>7.5146737609943254E-2</v>
      </c>
      <c r="BF24" s="181">
        <v>0</v>
      </c>
      <c r="BG24" s="181">
        <v>7.4389016635838731E-2</v>
      </c>
      <c r="BH24" s="184">
        <v>7.4450319853401586E-2</v>
      </c>
      <c r="BI24" s="184">
        <v>4.3947942858538185E-3</v>
      </c>
      <c r="BJ24" s="184">
        <v>2.1577164354733603E-2</v>
      </c>
      <c r="BK24" s="184">
        <v>1.9114255048775477E-2</v>
      </c>
      <c r="BL24" s="183">
        <v>1.0627701541916246E-2</v>
      </c>
    </row>
    <row r="25" spans="1:64">
      <c r="A25" s="161">
        <v>21</v>
      </c>
      <c r="B25" s="3" t="s">
        <v>90</v>
      </c>
      <c r="C25" s="172">
        <v>6.1506289018052096E-6</v>
      </c>
      <c r="D25" s="172">
        <v>0</v>
      </c>
      <c r="E25" s="172">
        <v>3.8096734285097106E-2</v>
      </c>
      <c r="F25" s="172">
        <v>1.5218383807639628E-4</v>
      </c>
      <c r="G25" s="172">
        <v>0</v>
      </c>
      <c r="H25" s="172">
        <v>0</v>
      </c>
      <c r="I25" s="172">
        <v>0</v>
      </c>
      <c r="J25" s="172">
        <v>0</v>
      </c>
      <c r="K25" s="172">
        <v>0</v>
      </c>
      <c r="L25" s="172">
        <v>0</v>
      </c>
      <c r="M25" s="172">
        <v>3.5642618591902709E-6</v>
      </c>
      <c r="N25" s="172">
        <v>0</v>
      </c>
      <c r="O25" s="172">
        <v>0</v>
      </c>
      <c r="P25" s="172">
        <v>0</v>
      </c>
      <c r="Q25" s="172">
        <v>0</v>
      </c>
      <c r="R25" s="172">
        <v>1.1043981030338466E-3</v>
      </c>
      <c r="S25" s="172">
        <v>0</v>
      </c>
      <c r="T25" s="172">
        <v>0</v>
      </c>
      <c r="U25" s="172">
        <v>0</v>
      </c>
      <c r="V25" s="172">
        <v>0</v>
      </c>
      <c r="W25" s="172">
        <v>0.34667385287739949</v>
      </c>
      <c r="X25" s="172">
        <v>2.6595956882634704E-6</v>
      </c>
      <c r="Y25" s="172">
        <v>2.2805058709343141E-6</v>
      </c>
      <c r="Z25" s="172">
        <v>0</v>
      </c>
      <c r="AA25" s="172">
        <v>0</v>
      </c>
      <c r="AB25" s="172">
        <v>4.4826365074882447E-6</v>
      </c>
      <c r="AC25" s="172">
        <v>4.7829513748081268E-6</v>
      </c>
      <c r="AD25" s="172">
        <v>0</v>
      </c>
      <c r="AE25" s="172">
        <v>0</v>
      </c>
      <c r="AF25" s="172">
        <v>1.773499226025551E-2</v>
      </c>
      <c r="AG25" s="172">
        <v>0</v>
      </c>
      <c r="AH25" s="172">
        <v>7.1664307977189756E-3</v>
      </c>
      <c r="AI25" s="172">
        <v>9.8171226884742336E-5</v>
      </c>
      <c r="AJ25" s="172">
        <v>3.2456667914084604E-7</v>
      </c>
      <c r="AK25" s="172">
        <v>0</v>
      </c>
      <c r="AL25" s="172">
        <v>1.8853630243566556E-2</v>
      </c>
      <c r="AM25" s="172">
        <v>1.2263331040623617E-4</v>
      </c>
      <c r="AN25" s="172">
        <v>0</v>
      </c>
      <c r="AO25" s="172">
        <v>0</v>
      </c>
      <c r="AP25" s="184">
        <v>1.2761148786726937E-2</v>
      </c>
      <c r="AQ25" s="180">
        <v>0</v>
      </c>
      <c r="AR25" s="181">
        <v>7.2231792840574596E-3</v>
      </c>
      <c r="AS25" s="181">
        <v>0</v>
      </c>
      <c r="AT25" s="181">
        <v>2.7167873861583081E-2</v>
      </c>
      <c r="AU25" s="181">
        <v>4.7032540688067635E-2</v>
      </c>
      <c r="AV25" s="181">
        <v>-0.18353174603174602</v>
      </c>
      <c r="AW25" s="184">
        <v>1.4839630375690804E-2</v>
      </c>
      <c r="AX25" s="184">
        <v>2.0534135156219338E-2</v>
      </c>
      <c r="AY25" s="184">
        <v>0.13077626601491352</v>
      </c>
      <c r="AZ25" s="184">
        <v>0.13077626601491352</v>
      </c>
      <c r="BA25" s="184">
        <v>5.3408102834358297E-2</v>
      </c>
      <c r="BB25" s="184">
        <v>6.6307500659582755E-2</v>
      </c>
      <c r="BC25" s="184">
        <v>3.6430765873814025E-2</v>
      </c>
      <c r="BD25" s="184">
        <v>3.3305513336335905E-2</v>
      </c>
      <c r="BE25" s="181">
        <v>3.1476160777773175E-2</v>
      </c>
      <c r="BF25" s="181">
        <v>0</v>
      </c>
      <c r="BG25" s="181">
        <v>2.8934215630604547E-2</v>
      </c>
      <c r="BH25" s="184">
        <v>3.0982204241028641E-2</v>
      </c>
      <c r="BI25" s="184">
        <v>4.3481088364816595E-2</v>
      </c>
      <c r="BJ25" s="184">
        <v>4.0415513583625384E-2</v>
      </c>
      <c r="BK25" s="184">
        <v>3.3372205135918272E-2</v>
      </c>
      <c r="BL25" s="183">
        <v>3.0418055715899141E-2</v>
      </c>
    </row>
    <row r="26" spans="1:64">
      <c r="A26" s="161">
        <v>22</v>
      </c>
      <c r="B26" s="3" t="s">
        <v>64</v>
      </c>
      <c r="C26" s="172">
        <v>8.6108804625272938E-4</v>
      </c>
      <c r="D26" s="172">
        <v>1.1555835697026999E-3</v>
      </c>
      <c r="E26" s="172">
        <v>5.3021228128743393E-3</v>
      </c>
      <c r="F26" s="172">
        <v>3.3480444376807182E-3</v>
      </c>
      <c r="G26" s="172">
        <v>6.31182507673858E-3</v>
      </c>
      <c r="H26" s="172">
        <v>1.3549092920088003E-2</v>
      </c>
      <c r="I26" s="172">
        <v>1.2895850679060105E-2</v>
      </c>
      <c r="J26" s="172">
        <v>4.4359593135240259E-3</v>
      </c>
      <c r="K26" s="172">
        <v>7.4904183850424801E-3</v>
      </c>
      <c r="L26" s="172">
        <v>4.6903342327869434E-3</v>
      </c>
      <c r="M26" s="172">
        <v>1.0279331201904742E-2</v>
      </c>
      <c r="N26" s="172">
        <v>8.2656882476546904E-3</v>
      </c>
      <c r="O26" s="172">
        <v>2.6589035226467304E-2</v>
      </c>
      <c r="P26" s="172">
        <v>4.8510903388361698E-3</v>
      </c>
      <c r="Q26" s="172">
        <v>7.6811691195707063E-4</v>
      </c>
      <c r="R26" s="172">
        <v>2.5765618754727826E-3</v>
      </c>
      <c r="S26" s="172">
        <v>8.4779829898327438E-3</v>
      </c>
      <c r="T26" s="172">
        <v>3.5812482066518237E-3</v>
      </c>
      <c r="U26" s="172">
        <v>2.766951075199307E-3</v>
      </c>
      <c r="V26" s="172">
        <v>5.3990998306493532E-3</v>
      </c>
      <c r="W26" s="172">
        <v>2.114018048659239E-3</v>
      </c>
      <c r="X26" s="172">
        <v>4.552695899169408E-2</v>
      </c>
      <c r="Y26" s="172">
        <v>2.8898570396479629E-3</v>
      </c>
      <c r="Z26" s="172">
        <v>9.2859913424165972E-3</v>
      </c>
      <c r="AA26" s="172">
        <v>3.5647714228545552E-3</v>
      </c>
      <c r="AB26" s="172">
        <v>5.4195075375532871E-3</v>
      </c>
      <c r="AC26" s="172">
        <v>5.4600806337273917E-3</v>
      </c>
      <c r="AD26" s="172">
        <v>1.4250698188286592E-2</v>
      </c>
      <c r="AE26" s="172">
        <v>6.0939979246235105E-5</v>
      </c>
      <c r="AF26" s="172">
        <v>2.1899169332269871E-3</v>
      </c>
      <c r="AG26" s="172">
        <v>1.6000863035351618E-2</v>
      </c>
      <c r="AH26" s="172">
        <v>6.6680475889930296E-3</v>
      </c>
      <c r="AI26" s="172">
        <v>1.5169487685610421E-2</v>
      </c>
      <c r="AJ26" s="172">
        <v>3.3453087619046999E-3</v>
      </c>
      <c r="AK26" s="172">
        <v>3.9496589409023737E-2</v>
      </c>
      <c r="AL26" s="172">
        <v>5.329977135828801E-3</v>
      </c>
      <c r="AM26" s="172">
        <v>5.4311893831544486E-3</v>
      </c>
      <c r="AN26" s="172">
        <v>0.12891934981399697</v>
      </c>
      <c r="AO26" s="172">
        <v>7.4788406743596901E-4</v>
      </c>
      <c r="AP26" s="184">
        <v>6.3274075011267895E-3</v>
      </c>
      <c r="AQ26" s="180">
        <v>2.3300948307921159E-2</v>
      </c>
      <c r="AR26" s="181">
        <v>7.7130042947109994E-3</v>
      </c>
      <c r="AS26" s="181">
        <v>2.2079251707664526E-7</v>
      </c>
      <c r="AT26" s="181">
        <v>3.1992834938008676E-3</v>
      </c>
      <c r="AU26" s="181">
        <v>8.3814072675068799E-3</v>
      </c>
      <c r="AV26" s="181">
        <v>0.23643058918482648</v>
      </c>
      <c r="AW26" s="184">
        <v>5.6170294019848412E-3</v>
      </c>
      <c r="AX26" s="184">
        <v>9.249241234925298E-3</v>
      </c>
      <c r="AY26" s="184">
        <v>6.2888210844217508E-3</v>
      </c>
      <c r="AZ26" s="184">
        <v>6.2888210844217508E-3</v>
      </c>
      <c r="BA26" s="184">
        <v>1.647879288989422E-2</v>
      </c>
      <c r="BB26" s="184">
        <v>1.4779844708329456E-2</v>
      </c>
      <c r="BC26" s="184">
        <v>9.4608952105431025E-3</v>
      </c>
      <c r="BD26" s="184">
        <v>1.0792353211647234E-2</v>
      </c>
      <c r="BE26" s="181">
        <v>2.1242407750946424E-2</v>
      </c>
      <c r="BF26" s="181">
        <v>8.6919263022586762E-2</v>
      </c>
      <c r="BG26" s="181">
        <v>2.0765282314512367E-2</v>
      </c>
      <c r="BH26" s="184">
        <v>2.1747475547763327E-2</v>
      </c>
      <c r="BI26" s="184">
        <v>1.1214557554662507E-2</v>
      </c>
      <c r="BJ26" s="184">
        <v>1.3797943995580987E-2</v>
      </c>
      <c r="BK26" s="184">
        <v>6.1319198027416002E-3</v>
      </c>
      <c r="BL26" s="183">
        <v>9.5717462199256063E-3</v>
      </c>
    </row>
    <row r="27" spans="1:64">
      <c r="A27" s="161">
        <v>23</v>
      </c>
      <c r="B27" s="3" t="s">
        <v>91</v>
      </c>
      <c r="C27" s="172">
        <v>4.6560260786665435E-3</v>
      </c>
      <c r="D27" s="172">
        <v>1.0505305179115453E-3</v>
      </c>
      <c r="E27" s="172">
        <v>1.5513618600632327E-3</v>
      </c>
      <c r="F27" s="172">
        <v>9.43539796073657E-3</v>
      </c>
      <c r="G27" s="172">
        <v>9.0297385067235586E-4</v>
      </c>
      <c r="H27" s="172">
        <v>3.4503901225068829E-3</v>
      </c>
      <c r="I27" s="172">
        <v>6.0905252843806807E-3</v>
      </c>
      <c r="J27" s="172">
        <v>3.8868066361998168E-3</v>
      </c>
      <c r="K27" s="172">
        <v>2.2077789597936492E-3</v>
      </c>
      <c r="L27" s="172">
        <v>4.9251444572068152E-3</v>
      </c>
      <c r="M27" s="172">
        <v>6.8077401510534177E-3</v>
      </c>
      <c r="N27" s="172">
        <v>4.8585285005494604E-3</v>
      </c>
      <c r="O27" s="172">
        <v>3.1514413739803866E-3</v>
      </c>
      <c r="P27" s="172">
        <v>4.0045396090138382E-3</v>
      </c>
      <c r="Q27" s="172">
        <v>2.1834293606225246E-3</v>
      </c>
      <c r="R27" s="172">
        <v>2.1262140946743347E-3</v>
      </c>
      <c r="S27" s="172">
        <v>1.3324480458181457E-3</v>
      </c>
      <c r="T27" s="172">
        <v>4.0788455741075031E-3</v>
      </c>
      <c r="U27" s="172">
        <v>2.6467204630031466E-3</v>
      </c>
      <c r="V27" s="172">
        <v>2.4863645182848395E-3</v>
      </c>
      <c r="W27" s="172">
        <v>1.754149576401332E-3</v>
      </c>
      <c r="X27" s="172">
        <v>2.244698760894369E-3</v>
      </c>
      <c r="Y27" s="172">
        <v>1.176741029402106E-3</v>
      </c>
      <c r="Z27" s="172">
        <v>2.5940246350358374E-2</v>
      </c>
      <c r="AA27" s="172">
        <v>4.6873848162852658E-2</v>
      </c>
      <c r="AB27" s="172">
        <v>3.5054217488558071E-3</v>
      </c>
      <c r="AC27" s="172">
        <v>4.4491696967233025E-3</v>
      </c>
      <c r="AD27" s="172">
        <v>3.6804767285997611E-3</v>
      </c>
      <c r="AE27" s="172">
        <v>1.3505609325753235E-2</v>
      </c>
      <c r="AF27" s="172">
        <v>8.2077419677570856E-3</v>
      </c>
      <c r="AG27" s="172">
        <v>5.5515687074638486E-3</v>
      </c>
      <c r="AH27" s="172">
        <v>8.7130174635700643E-3</v>
      </c>
      <c r="AI27" s="172">
        <v>8.7389818772429795E-3</v>
      </c>
      <c r="AJ27" s="172">
        <v>3.0077594155982204E-3</v>
      </c>
      <c r="AK27" s="172">
        <v>1.6145742940839264E-3</v>
      </c>
      <c r="AL27" s="172">
        <v>1.7350245128986809E-3</v>
      </c>
      <c r="AM27" s="172">
        <v>3.2064611758934902E-3</v>
      </c>
      <c r="AN27" s="172">
        <v>0</v>
      </c>
      <c r="AO27" s="172">
        <v>1.4773343726464036E-2</v>
      </c>
      <c r="AP27" s="184">
        <v>5.7618298880924108E-3</v>
      </c>
      <c r="AQ27" s="180">
        <v>0</v>
      </c>
      <c r="AR27" s="181">
        <v>0</v>
      </c>
      <c r="AS27" s="181">
        <v>0</v>
      </c>
      <c r="AT27" s="181">
        <v>0.71005243617314873</v>
      </c>
      <c r="AU27" s="181">
        <v>0.30592886844213296</v>
      </c>
      <c r="AV27" s="181">
        <v>0</v>
      </c>
      <c r="AW27" s="184">
        <v>9.2198343106453362E-2</v>
      </c>
      <c r="AX27" s="184">
        <v>5.5055205845198643E-2</v>
      </c>
      <c r="AY27" s="184">
        <v>0</v>
      </c>
      <c r="AZ27" s="184">
        <v>0</v>
      </c>
      <c r="BA27" s="184">
        <v>0</v>
      </c>
      <c r="BB27" s="184">
        <v>0</v>
      </c>
      <c r="BC27" s="184">
        <v>5.3520486266184719E-2</v>
      </c>
      <c r="BD27" s="184">
        <v>3.9694070676286268E-2</v>
      </c>
      <c r="BE27" s="181">
        <v>0</v>
      </c>
      <c r="BF27" s="181">
        <v>0</v>
      </c>
      <c r="BG27" s="181">
        <v>0</v>
      </c>
      <c r="BH27" s="184">
        <v>0</v>
      </c>
      <c r="BI27" s="184">
        <v>0</v>
      </c>
      <c r="BJ27" s="184">
        <v>0</v>
      </c>
      <c r="BK27" s="184">
        <v>9.4601043904447638E-2</v>
      </c>
      <c r="BL27" s="183">
        <v>5.5814315806248488E-2</v>
      </c>
    </row>
    <row r="28" spans="1:64">
      <c r="A28" s="161">
        <v>24</v>
      </c>
      <c r="B28" s="3" t="s">
        <v>92</v>
      </c>
      <c r="C28" s="172">
        <v>1.1046529507642157E-2</v>
      </c>
      <c r="D28" s="172">
        <v>4.0970690198550265E-3</v>
      </c>
      <c r="E28" s="172">
        <v>9.170708717082655E-3</v>
      </c>
      <c r="F28" s="172">
        <v>2.1001369654542686E-2</v>
      </c>
      <c r="G28" s="172">
        <v>1.5371378757776791E-2</v>
      </c>
      <c r="H28" s="172">
        <v>2.7494920592938121E-2</v>
      </c>
      <c r="I28" s="172">
        <v>4.1121084996961432E-2</v>
      </c>
      <c r="J28" s="172">
        <v>2.7893794574746236E-2</v>
      </c>
      <c r="K28" s="172">
        <v>1.0091662902027076E-2</v>
      </c>
      <c r="L28" s="172">
        <v>2.7486493520216183E-2</v>
      </c>
      <c r="M28" s="172">
        <v>4.8869594351357806E-2</v>
      </c>
      <c r="N28" s="172">
        <v>4.5068187077829301E-2</v>
      </c>
      <c r="O28" s="172">
        <v>3.1266142627749502E-2</v>
      </c>
      <c r="P28" s="172">
        <v>1.779606916735799E-2</v>
      </c>
      <c r="Q28" s="172">
        <v>1.0584803149127237E-2</v>
      </c>
      <c r="R28" s="172">
        <v>9.4418880693073123E-3</v>
      </c>
      <c r="S28" s="172">
        <v>1.1761676987493055E-2</v>
      </c>
      <c r="T28" s="172">
        <v>2.716082564842022E-2</v>
      </c>
      <c r="U28" s="172">
        <v>9.9824348016565468E-3</v>
      </c>
      <c r="V28" s="172">
        <v>4.6876833933366391E-3</v>
      </c>
      <c r="W28" s="172">
        <v>1.4897717848053488E-2</v>
      </c>
      <c r="X28" s="172">
        <v>1.8603871839402975E-2</v>
      </c>
      <c r="Y28" s="172">
        <v>2.9039961760477556E-3</v>
      </c>
      <c r="Z28" s="172">
        <v>9.2382467851877745E-2</v>
      </c>
      <c r="AA28" s="172">
        <v>5.6051686552860767E-2</v>
      </c>
      <c r="AB28" s="172">
        <v>6.9180529220066081E-2</v>
      </c>
      <c r="AC28" s="172">
        <v>2.5710755115281085E-2</v>
      </c>
      <c r="AD28" s="172">
        <v>5.2161123092340925E-3</v>
      </c>
      <c r="AE28" s="172">
        <v>4.4833599684706796E-3</v>
      </c>
      <c r="AF28" s="172">
        <v>1.4171096987196768E-2</v>
      </c>
      <c r="AG28" s="172">
        <v>7.3085961135266721E-3</v>
      </c>
      <c r="AH28" s="172">
        <v>1.0783010762853004E-2</v>
      </c>
      <c r="AI28" s="172">
        <v>1.4757633248561414E-2</v>
      </c>
      <c r="AJ28" s="172">
        <v>1.1835323954870951E-2</v>
      </c>
      <c r="AK28" s="172">
        <v>3.9969917377973424E-3</v>
      </c>
      <c r="AL28" s="172">
        <v>4.9975064700063312E-3</v>
      </c>
      <c r="AM28" s="172">
        <v>2.9090753981583676E-2</v>
      </c>
      <c r="AN28" s="172">
        <v>0</v>
      </c>
      <c r="AO28" s="172">
        <v>2.7703311230374626E-3</v>
      </c>
      <c r="AP28" s="184">
        <v>1.8885791482172544E-2</v>
      </c>
      <c r="AQ28" s="180">
        <v>9.4424042394942358E-4</v>
      </c>
      <c r="AR28" s="181">
        <v>3.314462019579964E-2</v>
      </c>
      <c r="AS28" s="181">
        <v>0</v>
      </c>
      <c r="AT28" s="181">
        <v>0</v>
      </c>
      <c r="AU28" s="181">
        <v>0</v>
      </c>
      <c r="AV28" s="181">
        <v>0</v>
      </c>
      <c r="AW28" s="184">
        <v>1.7660548167861796E-2</v>
      </c>
      <c r="AX28" s="184">
        <v>2.8086065869850862E-2</v>
      </c>
      <c r="AY28" s="184">
        <v>1.3345112629792799E-3</v>
      </c>
      <c r="AZ28" s="184">
        <v>1.3345112629792799E-3</v>
      </c>
      <c r="BA28" s="184">
        <v>2.0502534773611567E-2</v>
      </c>
      <c r="BB28" s="184">
        <v>1.7306698778256777E-2</v>
      </c>
      <c r="BC28" s="184">
        <v>1.751210584695851E-2</v>
      </c>
      <c r="BD28" s="184">
        <v>2.5078478987061229E-2</v>
      </c>
      <c r="BE28" s="181">
        <v>2.3834398598537361E-5</v>
      </c>
      <c r="BF28" s="181">
        <v>0</v>
      </c>
      <c r="BG28" s="181">
        <v>0</v>
      </c>
      <c r="BH28" s="184">
        <v>2.1468386522964783E-5</v>
      </c>
      <c r="BI28" s="184">
        <v>5.5730184182029562E-5</v>
      </c>
      <c r="BJ28" s="184">
        <v>4.7326865788029296E-5</v>
      </c>
      <c r="BK28" s="184">
        <v>3.0917493384119279E-2</v>
      </c>
      <c r="BL28" s="183">
        <v>3.5243934462036206E-2</v>
      </c>
    </row>
    <row r="29" spans="1:64">
      <c r="A29" s="161">
        <v>25</v>
      </c>
      <c r="B29" s="3" t="s">
        <v>1</v>
      </c>
      <c r="C29" s="172">
        <v>1.0640588000123013E-3</v>
      </c>
      <c r="D29" s="172">
        <v>2.1010610358230907E-4</v>
      </c>
      <c r="E29" s="172">
        <v>4.3202482178976101E-4</v>
      </c>
      <c r="F29" s="172">
        <v>2.7393090853751333E-3</v>
      </c>
      <c r="G29" s="172">
        <v>1.9711143019131875E-3</v>
      </c>
      <c r="H29" s="172">
        <v>1.8394065809879897E-3</v>
      </c>
      <c r="I29" s="172">
        <v>2.5138475789158064E-3</v>
      </c>
      <c r="J29" s="172">
        <v>2.4653325418041014E-3</v>
      </c>
      <c r="K29" s="172">
        <v>1.5155710351058714E-3</v>
      </c>
      <c r="L29" s="172">
        <v>6.5551187650547595E-4</v>
      </c>
      <c r="M29" s="172">
        <v>1.0550215103203202E-3</v>
      </c>
      <c r="N29" s="172">
        <v>1.9220704592875359E-3</v>
      </c>
      <c r="O29" s="172">
        <v>7.2879584506280854E-4</v>
      </c>
      <c r="P29" s="172">
        <v>5.5974119294263506E-4</v>
      </c>
      <c r="Q29" s="172">
        <v>3.7112975548024801E-4</v>
      </c>
      <c r="R29" s="172">
        <v>4.2061822069683889E-4</v>
      </c>
      <c r="S29" s="172">
        <v>3.5682506989706276E-4</v>
      </c>
      <c r="T29" s="172">
        <v>1.1441107353907956E-3</v>
      </c>
      <c r="U29" s="172">
        <v>3.7057380471419287E-4</v>
      </c>
      <c r="V29" s="172">
        <v>2.3474347089779795E-4</v>
      </c>
      <c r="W29" s="172">
        <v>5.3227057757215986E-4</v>
      </c>
      <c r="X29" s="172">
        <v>7.2075043151940044E-4</v>
      </c>
      <c r="Y29" s="172">
        <v>1.0380862724492998E-3</v>
      </c>
      <c r="Z29" s="172">
        <v>9.7872730779204184E-4</v>
      </c>
      <c r="AA29" s="172">
        <v>7.4038775445728067E-2</v>
      </c>
      <c r="AB29" s="172">
        <v>8.3377039039281339E-3</v>
      </c>
      <c r="AC29" s="172">
        <v>3.1646056132034056E-3</v>
      </c>
      <c r="AD29" s="172">
        <v>1.2680563397347599E-3</v>
      </c>
      <c r="AE29" s="172">
        <v>5.1770505733483841E-4</v>
      </c>
      <c r="AF29" s="172">
        <v>2.6990448293782361E-3</v>
      </c>
      <c r="AG29" s="172">
        <v>2.5619016796356491E-3</v>
      </c>
      <c r="AH29" s="172">
        <v>3.9488354376179926E-3</v>
      </c>
      <c r="AI29" s="172">
        <v>7.7688875050683079E-3</v>
      </c>
      <c r="AJ29" s="172">
        <v>4.4400721706467734E-3</v>
      </c>
      <c r="AK29" s="172">
        <v>2.2036046554435346E-3</v>
      </c>
      <c r="AL29" s="172">
        <v>8.3889797783347219E-4</v>
      </c>
      <c r="AM29" s="172">
        <v>8.3690569498429766E-3</v>
      </c>
      <c r="AN29" s="172">
        <v>0</v>
      </c>
      <c r="AO29" s="172">
        <v>9.4802205731320016E-4</v>
      </c>
      <c r="AP29" s="184">
        <v>2.6834706461349375E-3</v>
      </c>
      <c r="AQ29" s="180">
        <v>3.8641223503161026E-4</v>
      </c>
      <c r="AR29" s="181">
        <v>7.2296973654795713E-3</v>
      </c>
      <c r="AS29" s="181">
        <v>3.3052639806373794E-4</v>
      </c>
      <c r="AT29" s="181">
        <v>0</v>
      </c>
      <c r="AU29" s="181">
        <v>0</v>
      </c>
      <c r="AV29" s="181">
        <v>0</v>
      </c>
      <c r="AW29" s="184">
        <v>3.9253321718975588E-3</v>
      </c>
      <c r="AX29" s="184">
        <v>4.7489690219046296E-3</v>
      </c>
      <c r="AY29" s="184">
        <v>3.2068745427090307E-4</v>
      </c>
      <c r="AZ29" s="184">
        <v>3.2068745427090307E-4</v>
      </c>
      <c r="BA29" s="184">
        <v>0</v>
      </c>
      <c r="BB29" s="184">
        <v>5.346740674901426E-5</v>
      </c>
      <c r="BC29" s="184">
        <v>2.3010575261115029E-3</v>
      </c>
      <c r="BD29" s="184">
        <v>3.4388615781315887E-3</v>
      </c>
      <c r="BE29" s="181">
        <v>8.7960280542221213E-6</v>
      </c>
      <c r="BF29" s="181">
        <v>0</v>
      </c>
      <c r="BG29" s="181">
        <v>0</v>
      </c>
      <c r="BH29" s="184">
        <v>7.9228569310941466E-6</v>
      </c>
      <c r="BI29" s="184">
        <v>0</v>
      </c>
      <c r="BJ29" s="184">
        <v>1.9432223038793485E-6</v>
      </c>
      <c r="BK29" s="184">
        <v>4.065781732927958E-3</v>
      </c>
      <c r="BL29" s="183">
        <v>4.8346359455286921E-3</v>
      </c>
    </row>
    <row r="30" spans="1:64">
      <c r="A30" s="161">
        <v>26</v>
      </c>
      <c r="B30" s="3" t="s">
        <v>2</v>
      </c>
      <c r="C30" s="172">
        <v>2.0297075375957192E-4</v>
      </c>
      <c r="D30" s="172">
        <v>0</v>
      </c>
      <c r="E30" s="172">
        <v>0</v>
      </c>
      <c r="F30" s="172">
        <v>1.3696545426875666E-3</v>
      </c>
      <c r="G30" s="172">
        <v>1.4472190960985662E-3</v>
      </c>
      <c r="H30" s="172">
        <v>2.8853436564517485E-4</v>
      </c>
      <c r="I30" s="172">
        <v>1.2368451346742306E-3</v>
      </c>
      <c r="J30" s="172">
        <v>3.3827336562678926E-3</v>
      </c>
      <c r="K30" s="172">
        <v>1.4572798414479532E-4</v>
      </c>
      <c r="L30" s="172">
        <v>9.3924089767948802E-5</v>
      </c>
      <c r="M30" s="172">
        <v>2.9512088194095444E-3</v>
      </c>
      <c r="N30" s="172">
        <v>1.7737924930699684E-4</v>
      </c>
      <c r="O30" s="172">
        <v>6.80743371761964E-5</v>
      </c>
      <c r="P30" s="172">
        <v>1.1410702004891181E-4</v>
      </c>
      <c r="Q30" s="172">
        <v>2.8062885199223669E-4</v>
      </c>
      <c r="R30" s="172">
        <v>2.8628465283030919E-5</v>
      </c>
      <c r="S30" s="172">
        <v>1.5357028324683713E-4</v>
      </c>
      <c r="T30" s="172">
        <v>9.1528858831263645E-4</v>
      </c>
      <c r="U30" s="172">
        <v>1.968158651704269E-4</v>
      </c>
      <c r="V30" s="172">
        <v>2.4911552013643864E-4</v>
      </c>
      <c r="W30" s="172">
        <v>2.7324896788885251E-3</v>
      </c>
      <c r="X30" s="172">
        <v>2.7393835589113741E-4</v>
      </c>
      <c r="Y30" s="172">
        <v>2.2184761112449009E-3</v>
      </c>
      <c r="Z30" s="172">
        <v>1.4761085802242188E-2</v>
      </c>
      <c r="AA30" s="172">
        <v>2.5590530450625018E-3</v>
      </c>
      <c r="AB30" s="172">
        <v>0</v>
      </c>
      <c r="AC30" s="172">
        <v>1.5653916570979168E-3</v>
      </c>
      <c r="AD30" s="172">
        <v>4.5841877497511431E-3</v>
      </c>
      <c r="AE30" s="172">
        <v>2.1927001878318239E-5</v>
      </c>
      <c r="AF30" s="172">
        <v>1.0683904388449022E-2</v>
      </c>
      <c r="AG30" s="172">
        <v>7.5468689171251544E-3</v>
      </c>
      <c r="AH30" s="172">
        <v>3.2020947386859365E-2</v>
      </c>
      <c r="AI30" s="172">
        <v>7.7880570345783455E-3</v>
      </c>
      <c r="AJ30" s="172">
        <v>4.9532120903684517E-3</v>
      </c>
      <c r="AK30" s="172">
        <v>4.7332796894968525E-5</v>
      </c>
      <c r="AL30" s="172">
        <v>1.5478962146488755E-3</v>
      </c>
      <c r="AM30" s="172">
        <v>2.0880987038192279E-2</v>
      </c>
      <c r="AN30" s="172">
        <v>0</v>
      </c>
      <c r="AO30" s="172">
        <v>1.2561292259399903E-2</v>
      </c>
      <c r="AP30" s="184">
        <v>4.8407456195228519E-3</v>
      </c>
      <c r="AQ30" s="180">
        <v>0</v>
      </c>
      <c r="AR30" s="181">
        <v>7.7168799106917146E-4</v>
      </c>
      <c r="AS30" s="181">
        <v>5.7134479643923489E-3</v>
      </c>
      <c r="AT30" s="181">
        <v>0</v>
      </c>
      <c r="AU30" s="181">
        <v>0</v>
      </c>
      <c r="AV30" s="181">
        <v>0</v>
      </c>
      <c r="AW30" s="184">
        <v>1.6242656795588007E-3</v>
      </c>
      <c r="AX30" s="184">
        <v>5.6446943722378027E-3</v>
      </c>
      <c r="AY30" s="184">
        <v>1.1480922209941311E-4</v>
      </c>
      <c r="AZ30" s="184">
        <v>1.1480922209941311E-4</v>
      </c>
      <c r="BA30" s="184">
        <v>0</v>
      </c>
      <c r="BB30" s="184">
        <v>1.9141850717183502E-5</v>
      </c>
      <c r="BC30" s="184">
        <v>9.509048840056917E-4</v>
      </c>
      <c r="BD30" s="184">
        <v>4.0750903474000627E-3</v>
      </c>
      <c r="BE30" s="181">
        <v>4.2561426068816719E-6</v>
      </c>
      <c r="BF30" s="181">
        <v>0</v>
      </c>
      <c r="BG30" s="181">
        <v>0</v>
      </c>
      <c r="BH30" s="184">
        <v>3.8336404505294261E-6</v>
      </c>
      <c r="BI30" s="184">
        <v>1.6519722256044234E-4</v>
      </c>
      <c r="BJ30" s="184">
        <v>1.2561991925723274E-4</v>
      </c>
      <c r="BK30" s="184">
        <v>1.5843663662822741E-3</v>
      </c>
      <c r="BL30" s="183">
        <v>5.6790183484965685E-3</v>
      </c>
    </row>
    <row r="31" spans="1:64">
      <c r="A31" s="161">
        <v>27</v>
      </c>
      <c r="B31" s="3" t="s">
        <v>65</v>
      </c>
      <c r="C31" s="172">
        <v>5.8400221422640466E-2</v>
      </c>
      <c r="D31" s="172">
        <v>1.344679062926778E-2</v>
      </c>
      <c r="E31" s="172">
        <v>6.4312785970975783E-2</v>
      </c>
      <c r="F31" s="172">
        <v>3.1654238319890428E-2</v>
      </c>
      <c r="G31" s="172">
        <v>6.8147550091859133E-2</v>
      </c>
      <c r="H31" s="172">
        <v>8.6800754998256777E-2</v>
      </c>
      <c r="I31" s="172">
        <v>7.7824865941514901E-2</v>
      </c>
      <c r="J31" s="172">
        <v>5.0675434375084157E-2</v>
      </c>
      <c r="K31" s="172">
        <v>1.2488888241208959E-2</v>
      </c>
      <c r="L31" s="172">
        <v>5.5511093804727907E-2</v>
      </c>
      <c r="M31" s="172">
        <v>3.4209785324508218E-2</v>
      </c>
      <c r="N31" s="172">
        <v>1.7675103113236789E-2</v>
      </c>
      <c r="O31" s="172">
        <v>2.495525113423859E-2</v>
      </c>
      <c r="P31" s="172">
        <v>3.0841277135111964E-2</v>
      </c>
      <c r="Q31" s="172">
        <v>4.3534737136703514E-2</v>
      </c>
      <c r="R31" s="172">
        <v>3.5679876501205146E-2</v>
      </c>
      <c r="S31" s="172">
        <v>6.3343225066283648E-2</v>
      </c>
      <c r="T31" s="172">
        <v>4.7885574398070632E-2</v>
      </c>
      <c r="U31" s="172">
        <v>5.1596226076372792E-2</v>
      </c>
      <c r="V31" s="172">
        <v>5.4793437722317637E-2</v>
      </c>
      <c r="W31" s="172">
        <v>4.0122823946485045E-2</v>
      </c>
      <c r="X31" s="172">
        <v>6.7843626411912855E-2</v>
      </c>
      <c r="Y31" s="172">
        <v>5.0974779429472164E-2</v>
      </c>
      <c r="Z31" s="172">
        <v>6.2429078385583892E-3</v>
      </c>
      <c r="AA31" s="172">
        <v>2.0398706783070233E-2</v>
      </c>
      <c r="AB31" s="172">
        <v>1.9252923799662008E-2</v>
      </c>
      <c r="AC31" s="172">
        <v>1.2249480110267528E-2</v>
      </c>
      <c r="AD31" s="172">
        <v>5.9464858347083932E-3</v>
      </c>
      <c r="AE31" s="172">
        <v>1.5545390032953152E-3</v>
      </c>
      <c r="AF31" s="172">
        <v>9.3621727977856277E-3</v>
      </c>
      <c r="AG31" s="172">
        <v>8.8489265997814277E-3</v>
      </c>
      <c r="AH31" s="172">
        <v>1.0031612926545128E-2</v>
      </c>
      <c r="AI31" s="172">
        <v>1.8057115903622575E-2</v>
      </c>
      <c r="AJ31" s="172">
        <v>4.2903171048911871E-2</v>
      </c>
      <c r="AK31" s="172">
        <v>3.571522485708125E-2</v>
      </c>
      <c r="AL31" s="172">
        <v>1.950222055885957E-2</v>
      </c>
      <c r="AM31" s="172">
        <v>6.4282515155877601E-2</v>
      </c>
      <c r="AN31" s="172">
        <v>0.23885356154593268</v>
      </c>
      <c r="AO31" s="172">
        <v>4.6453080808346809E-3</v>
      </c>
      <c r="AP31" s="184">
        <v>3.0573725117875341E-2</v>
      </c>
      <c r="AQ31" s="180">
        <v>0.16302528821123094</v>
      </c>
      <c r="AR31" s="181">
        <v>0.137069350800852</v>
      </c>
      <c r="AS31" s="181">
        <v>6.6458547640070221E-5</v>
      </c>
      <c r="AT31" s="181">
        <v>1.4073931359122696E-2</v>
      </c>
      <c r="AU31" s="181">
        <v>4.4708937428496499E-2</v>
      </c>
      <c r="AV31" s="181">
        <v>-7.2571966639763244E-2</v>
      </c>
      <c r="AW31" s="184">
        <v>8.5255144246543624E-2</v>
      </c>
      <c r="AX31" s="184">
        <v>7.5811596196837194E-2</v>
      </c>
      <c r="AY31" s="184">
        <v>4.3208353441163194E-2</v>
      </c>
      <c r="AZ31" s="184">
        <v>4.3208353441163194E-2</v>
      </c>
      <c r="BA31" s="184">
        <v>0.16143870420435549</v>
      </c>
      <c r="BB31" s="184">
        <v>0.14172645737291531</v>
      </c>
      <c r="BC31" s="184">
        <v>0.10894525939494597</v>
      </c>
      <c r="BD31" s="184">
        <v>9.4202719735868204E-2</v>
      </c>
      <c r="BE31" s="181">
        <v>2.1062231047255099E-3</v>
      </c>
      <c r="BF31" s="181">
        <v>0</v>
      </c>
      <c r="BG31" s="181">
        <v>0</v>
      </c>
      <c r="BH31" s="184">
        <v>1.8971408709519951E-3</v>
      </c>
      <c r="BI31" s="184">
        <v>0.18843504825602728</v>
      </c>
      <c r="BJ31" s="184">
        <v>0.14268329162300686</v>
      </c>
      <c r="BK31" s="184">
        <v>8.304906012176945E-2</v>
      </c>
      <c r="BL31" s="183">
        <v>7.4514169543198769E-2</v>
      </c>
    </row>
    <row r="32" spans="1:64">
      <c r="A32" s="161">
        <v>28</v>
      </c>
      <c r="B32" s="3" t="s">
        <v>66</v>
      </c>
      <c r="C32" s="172">
        <v>7.7989974474890061E-3</v>
      </c>
      <c r="D32" s="172">
        <v>1.2606366214938543E-2</v>
      </c>
      <c r="E32" s="172">
        <v>1.1193370382734717E-2</v>
      </c>
      <c r="F32" s="172">
        <v>6.8026175620149135E-2</v>
      </c>
      <c r="G32" s="172">
        <v>7.2976188560627498E-3</v>
      </c>
      <c r="H32" s="172">
        <v>2.0509984491277847E-2</v>
      </c>
      <c r="I32" s="172">
        <v>1.0558695262240618E-2</v>
      </c>
      <c r="J32" s="172">
        <v>8.0042808149004205E-3</v>
      </c>
      <c r="K32" s="172">
        <v>4.4009851211728188E-3</v>
      </c>
      <c r="L32" s="172">
        <v>4.9173174497261522E-3</v>
      </c>
      <c r="M32" s="172">
        <v>1.1241681903886115E-2</v>
      </c>
      <c r="N32" s="172">
        <v>5.4479449643925013E-3</v>
      </c>
      <c r="O32" s="172">
        <v>7.1878491312513263E-3</v>
      </c>
      <c r="P32" s="172">
        <v>1.3143895120228708E-2</v>
      </c>
      <c r="Q32" s="172">
        <v>8.0462147806988193E-3</v>
      </c>
      <c r="R32" s="172">
        <v>7.1207801917446516E-3</v>
      </c>
      <c r="S32" s="172">
        <v>8.7399558259597006E-3</v>
      </c>
      <c r="T32" s="172">
        <v>6.2217831419823259E-3</v>
      </c>
      <c r="U32" s="172">
        <v>6.9692580206582545E-3</v>
      </c>
      <c r="V32" s="172">
        <v>5.9428423601779259E-3</v>
      </c>
      <c r="W32" s="172">
        <v>1.2153511521230984E-2</v>
      </c>
      <c r="X32" s="172">
        <v>2.5728928688260811E-2</v>
      </c>
      <c r="Y32" s="172">
        <v>1.1571742890294896E-2</v>
      </c>
      <c r="Z32" s="172">
        <v>1.8037474782422781E-2</v>
      </c>
      <c r="AA32" s="172">
        <v>1.9598344513832577E-2</v>
      </c>
      <c r="AB32" s="172">
        <v>2.7285808421080943E-2</v>
      </c>
      <c r="AC32" s="172">
        <v>1.9967113792904355E-2</v>
      </c>
      <c r="AD32" s="172">
        <v>7.8722149250315329E-2</v>
      </c>
      <c r="AE32" s="172">
        <v>7.8675221804438478E-2</v>
      </c>
      <c r="AF32" s="172">
        <v>2.2356606295733276E-2</v>
      </c>
      <c r="AG32" s="172">
        <v>6.9849578566704663E-3</v>
      </c>
      <c r="AH32" s="172">
        <v>1.7232798480800081E-2</v>
      </c>
      <c r="AI32" s="172">
        <v>9.8415202714870094E-3</v>
      </c>
      <c r="AJ32" s="172">
        <v>7.6471155272374736E-3</v>
      </c>
      <c r="AK32" s="172">
        <v>2.6574735856697326E-2</v>
      </c>
      <c r="AL32" s="172">
        <v>1.1878104989875996E-2</v>
      </c>
      <c r="AM32" s="172">
        <v>1.314975659953826E-2</v>
      </c>
      <c r="AN32" s="172">
        <v>0</v>
      </c>
      <c r="AO32" s="172">
        <v>3.4881944919918473E-2</v>
      </c>
      <c r="AP32" s="184">
        <v>1.9864612169986914E-2</v>
      </c>
      <c r="AQ32" s="180">
        <v>3.1958906656749719E-5</v>
      </c>
      <c r="AR32" s="181">
        <v>5.7629969222324183E-2</v>
      </c>
      <c r="AS32" s="181">
        <v>0</v>
      </c>
      <c r="AT32" s="181">
        <v>0</v>
      </c>
      <c r="AU32" s="181">
        <v>0</v>
      </c>
      <c r="AV32" s="181">
        <v>0</v>
      </c>
      <c r="AW32" s="184">
        <v>3.0681167920082266E-2</v>
      </c>
      <c r="AX32" s="184">
        <v>3.6024049162216437E-2</v>
      </c>
      <c r="AY32" s="184">
        <v>2.581728598782633E-2</v>
      </c>
      <c r="AZ32" s="184">
        <v>2.581728598782633E-2</v>
      </c>
      <c r="BA32" s="184">
        <v>3.1711340906220306E-3</v>
      </c>
      <c r="BB32" s="184">
        <v>6.9468696195988675E-3</v>
      </c>
      <c r="BC32" s="184">
        <v>2.0724461964852642E-2</v>
      </c>
      <c r="BD32" s="184">
        <v>2.7911129077224418E-2</v>
      </c>
      <c r="BE32" s="181">
        <v>3.0983583206736737E-2</v>
      </c>
      <c r="BF32" s="181">
        <v>0</v>
      </c>
      <c r="BG32" s="181">
        <v>0</v>
      </c>
      <c r="BH32" s="184">
        <v>2.790788017573408E-2</v>
      </c>
      <c r="BI32" s="184">
        <v>2.0268677626548631E-2</v>
      </c>
      <c r="BJ32" s="184">
        <v>2.2142328622210255E-2</v>
      </c>
      <c r="BK32" s="184">
        <v>1.9636154346508897E-2</v>
      </c>
      <c r="BL32" s="183">
        <v>3.0253909141256044E-2</v>
      </c>
    </row>
    <row r="33" spans="1:64">
      <c r="A33" s="161">
        <v>29</v>
      </c>
      <c r="B33" s="3" t="s">
        <v>93</v>
      </c>
      <c r="C33" s="172">
        <v>6.0891226127871576E-4</v>
      </c>
      <c r="D33" s="172">
        <v>1.6808488286584725E-3</v>
      </c>
      <c r="E33" s="172">
        <v>1.3549869410678869E-3</v>
      </c>
      <c r="F33" s="172">
        <v>7.6091919038198145E-3</v>
      </c>
      <c r="G33" s="172">
        <v>3.9488541981185206E-3</v>
      </c>
      <c r="H33" s="172">
        <v>5.24170764255401E-3</v>
      </c>
      <c r="I33" s="172">
        <v>2.7494371283775642E-3</v>
      </c>
      <c r="J33" s="172">
        <v>3.1620187742303373E-3</v>
      </c>
      <c r="K33" s="172">
        <v>9.6909109456288893E-4</v>
      </c>
      <c r="L33" s="172">
        <v>4.361599918599122E-3</v>
      </c>
      <c r="M33" s="172">
        <v>4.0596942576177188E-3</v>
      </c>
      <c r="N33" s="172">
        <v>1.5248148488604075E-3</v>
      </c>
      <c r="O33" s="172">
        <v>1.053150039843509E-3</v>
      </c>
      <c r="P33" s="172">
        <v>4.3083110002251302E-3</v>
      </c>
      <c r="Q33" s="172">
        <v>3.267919178890626E-3</v>
      </c>
      <c r="R33" s="172">
        <v>2.5732585910170484E-3</v>
      </c>
      <c r="S33" s="172">
        <v>3.7669887125841815E-3</v>
      </c>
      <c r="T33" s="172">
        <v>1.6925574688638435E-3</v>
      </c>
      <c r="U33" s="172">
        <v>2.0669783329613869E-3</v>
      </c>
      <c r="V33" s="172">
        <v>2.4168996136314097E-3</v>
      </c>
      <c r="W33" s="172">
        <v>9.9005675042117161E-4</v>
      </c>
      <c r="X33" s="172">
        <v>3.6356673058561637E-3</v>
      </c>
      <c r="Y33" s="172">
        <v>6.0396917485824372E-3</v>
      </c>
      <c r="Z33" s="172">
        <v>8.29281787509995E-3</v>
      </c>
      <c r="AA33" s="172">
        <v>1.3743062649409733E-3</v>
      </c>
      <c r="AB33" s="172">
        <v>1.8109851490252507E-3</v>
      </c>
      <c r="AC33" s="172">
        <v>3.6322416019060742E-2</v>
      </c>
      <c r="AD33" s="172">
        <v>1.8317397783467811E-2</v>
      </c>
      <c r="AE33" s="172">
        <v>4.8363846987116037E-2</v>
      </c>
      <c r="AF33" s="172">
        <v>3.414825292984762E-2</v>
      </c>
      <c r="AG33" s="172">
        <v>2.2853551343567806E-2</v>
      </c>
      <c r="AH33" s="172">
        <v>3.8668142121930809E-3</v>
      </c>
      <c r="AI33" s="172">
        <v>8.4491153552578527E-3</v>
      </c>
      <c r="AJ33" s="172">
        <v>1.9898209398087847E-2</v>
      </c>
      <c r="AK33" s="172">
        <v>1.7092398878738632E-2</v>
      </c>
      <c r="AL33" s="172">
        <v>1.1011046928325319E-2</v>
      </c>
      <c r="AM33" s="172">
        <v>3.6254138874226211E-2</v>
      </c>
      <c r="AN33" s="172">
        <v>0</v>
      </c>
      <c r="AO33" s="172">
        <v>1.9207980239006894E-2</v>
      </c>
      <c r="AP33" s="184">
        <v>1.5665382319850853E-2</v>
      </c>
      <c r="AQ33" s="180">
        <v>0</v>
      </c>
      <c r="AR33" s="181">
        <v>0.2375179181177472</v>
      </c>
      <c r="AS33" s="181">
        <v>2.7157479600427366E-5</v>
      </c>
      <c r="AT33" s="181">
        <v>0</v>
      </c>
      <c r="AU33" s="181">
        <v>4.3890019129531298E-2</v>
      </c>
      <c r="AV33" s="181">
        <v>0</v>
      </c>
      <c r="AW33" s="184">
        <v>0.13509437533179441</v>
      </c>
      <c r="AX33" s="184">
        <v>8.7794669245171791E-2</v>
      </c>
      <c r="AY33" s="184">
        <v>4.3199402213677478E-4</v>
      </c>
      <c r="AZ33" s="184">
        <v>4.3199402213677478E-4</v>
      </c>
      <c r="BA33" s="184">
        <v>3.5104173269464712E-3</v>
      </c>
      <c r="BB33" s="184">
        <v>2.9971596089040883E-3</v>
      </c>
      <c r="BC33" s="184">
        <v>7.9678659315847708E-2</v>
      </c>
      <c r="BD33" s="184">
        <v>6.4135035473709717E-2</v>
      </c>
      <c r="BE33" s="181">
        <v>2.2415684396243472E-5</v>
      </c>
      <c r="BF33" s="181">
        <v>0</v>
      </c>
      <c r="BG33" s="181">
        <v>0</v>
      </c>
      <c r="BH33" s="184">
        <v>2.019050637278831E-5</v>
      </c>
      <c r="BI33" s="184">
        <v>2.5546184874379514E-3</v>
      </c>
      <c r="BJ33" s="184">
        <v>1.9330047156363701E-3</v>
      </c>
      <c r="BK33" s="184">
        <v>0.13935365608332645</v>
      </c>
      <c r="BL33" s="183">
        <v>8.9396037087248567E-2</v>
      </c>
    </row>
    <row r="34" spans="1:64">
      <c r="A34" s="161">
        <v>30</v>
      </c>
      <c r="B34" s="3" t="s">
        <v>94</v>
      </c>
      <c r="C34" s="172">
        <v>3.2173939785343053E-2</v>
      </c>
      <c r="D34" s="172">
        <v>3.9289841369891797E-2</v>
      </c>
      <c r="E34" s="172">
        <v>2.7688863578343773E-2</v>
      </c>
      <c r="F34" s="172">
        <v>3.2567341348348808E-2</v>
      </c>
      <c r="G34" s="172">
        <v>3.8673120626516198E-2</v>
      </c>
      <c r="H34" s="172">
        <v>2.2036812176150229E-2</v>
      </c>
      <c r="I34" s="172">
        <v>4.1661870099135009E-2</v>
      </c>
      <c r="J34" s="172">
        <v>2.4922047250548276E-2</v>
      </c>
      <c r="K34" s="172">
        <v>3.8392037422946328E-2</v>
      </c>
      <c r="L34" s="172">
        <v>1.7538367012294272E-2</v>
      </c>
      <c r="M34" s="172">
        <v>4.8106842313491084E-2</v>
      </c>
      <c r="N34" s="172">
        <v>2.0034154743994163E-2</v>
      </c>
      <c r="O34" s="172">
        <v>2.399820604099677E-2</v>
      </c>
      <c r="P34" s="172">
        <v>2.1413570100259981E-2</v>
      </c>
      <c r="Q34" s="172">
        <v>1.8805175130655927E-2</v>
      </c>
      <c r="R34" s="172">
        <v>1.367779983637731E-2</v>
      </c>
      <c r="S34" s="172">
        <v>1.9815083311878662E-2</v>
      </c>
      <c r="T34" s="172">
        <v>1.5182167853757223E-2</v>
      </c>
      <c r="U34" s="172">
        <v>2.0065336279257832E-2</v>
      </c>
      <c r="V34" s="172">
        <v>1.8721989474869274E-2</v>
      </c>
      <c r="W34" s="172">
        <v>1.5891959115593938E-2</v>
      </c>
      <c r="X34" s="172">
        <v>0.1188998848395067</v>
      </c>
      <c r="Y34" s="172">
        <v>2.8465730382176296E-2</v>
      </c>
      <c r="Z34" s="172">
        <v>3.3923916411631762E-2</v>
      </c>
      <c r="AA34" s="172">
        <v>1.8013416599092221E-2</v>
      </c>
      <c r="AB34" s="172">
        <v>6.0134568747954795E-2</v>
      </c>
      <c r="AC34" s="172">
        <v>2.1534555286305761E-2</v>
      </c>
      <c r="AD34" s="172">
        <v>2.9453069714489584E-2</v>
      </c>
      <c r="AE34" s="172">
        <v>1.3688714029750102E-3</v>
      </c>
      <c r="AF34" s="172">
        <v>8.1926793411351437E-2</v>
      </c>
      <c r="AG34" s="172">
        <v>1.5655648894704995E-2</v>
      </c>
      <c r="AH34" s="172">
        <v>2.3827165985936836E-2</v>
      </c>
      <c r="AI34" s="172">
        <v>1.9357158541303366E-2</v>
      </c>
      <c r="AJ34" s="172">
        <v>1.306283513538163E-2</v>
      </c>
      <c r="AK34" s="172">
        <v>3.1297497146884186E-2</v>
      </c>
      <c r="AL34" s="172">
        <v>9.726129560003233E-3</v>
      </c>
      <c r="AM34" s="172">
        <v>2.1544806479304297E-2</v>
      </c>
      <c r="AN34" s="172">
        <v>6.1573420806685111E-2</v>
      </c>
      <c r="AO34" s="172">
        <v>4.4894111202987322E-2</v>
      </c>
      <c r="AP34" s="184">
        <v>2.4287252432509423E-2</v>
      </c>
      <c r="AQ34" s="180">
        <v>3.9861472666418742E-2</v>
      </c>
      <c r="AR34" s="181">
        <v>4.2719417558337268E-2</v>
      </c>
      <c r="AS34" s="181">
        <v>1.3709007385288904E-3</v>
      </c>
      <c r="AT34" s="181">
        <v>2.5213103315403322E-3</v>
      </c>
      <c r="AU34" s="181">
        <v>6.4520186050234136E-3</v>
      </c>
      <c r="AV34" s="181">
        <v>-4.768630616088243E-2</v>
      </c>
      <c r="AW34" s="184">
        <v>2.5193890326381366E-2</v>
      </c>
      <c r="AX34" s="184">
        <v>3.7448129677707873E-2</v>
      </c>
      <c r="AY34" s="184">
        <v>7.8741223905225963E-2</v>
      </c>
      <c r="AZ34" s="184">
        <v>7.8741223905225963E-2</v>
      </c>
      <c r="BA34" s="184">
        <v>5.6868916438206608E-2</v>
      </c>
      <c r="BB34" s="184">
        <v>6.0515630845969871E-2</v>
      </c>
      <c r="BC34" s="184">
        <v>4.0011610223889334E-2</v>
      </c>
      <c r="BD34" s="184">
        <v>4.3884269512531847E-2</v>
      </c>
      <c r="BE34" s="181">
        <v>1.4629497111214142E-2</v>
      </c>
      <c r="BF34" s="181">
        <v>0</v>
      </c>
      <c r="BG34" s="181">
        <v>0</v>
      </c>
      <c r="BH34" s="184">
        <v>1.3177244532589777E-2</v>
      </c>
      <c r="BI34" s="184">
        <v>4.7609606986754489E-2</v>
      </c>
      <c r="BJ34" s="184">
        <v>3.9164454527469764E-2</v>
      </c>
      <c r="BK34" s="184">
        <v>4.0661858957472589E-2</v>
      </c>
      <c r="BL34" s="183">
        <v>4.5801043812344927E-2</v>
      </c>
    </row>
    <row r="35" spans="1:64">
      <c r="A35" s="161">
        <v>31</v>
      </c>
      <c r="B35" s="3" t="s">
        <v>95</v>
      </c>
      <c r="C35" s="172">
        <v>3.6534735676722946E-3</v>
      </c>
      <c r="D35" s="172">
        <v>2.6263262947788632E-3</v>
      </c>
      <c r="E35" s="172">
        <v>4.752273039687371E-3</v>
      </c>
      <c r="F35" s="172">
        <v>4.1089636280627001E-3</v>
      </c>
      <c r="G35" s="172">
        <v>4.801662834864634E-3</v>
      </c>
      <c r="H35" s="172">
        <v>4.4722826675002107E-3</v>
      </c>
      <c r="I35" s="172">
        <v>4.2647062760520545E-3</v>
      </c>
      <c r="J35" s="172">
        <v>1.0500642239325186E-2</v>
      </c>
      <c r="K35" s="172">
        <v>1.2532606636452399E-3</v>
      </c>
      <c r="L35" s="172">
        <v>3.776531109419608E-3</v>
      </c>
      <c r="M35" s="172">
        <v>5.1432298628115609E-3</v>
      </c>
      <c r="N35" s="172">
        <v>2.456979757978948E-3</v>
      </c>
      <c r="O35" s="172">
        <v>1.6978540566298399E-3</v>
      </c>
      <c r="P35" s="172">
        <v>7.0592153754583551E-3</v>
      </c>
      <c r="Q35" s="172">
        <v>6.6164526079470444E-3</v>
      </c>
      <c r="R35" s="172">
        <v>9.6004457231825598E-3</v>
      </c>
      <c r="S35" s="172">
        <v>5.7046843453163326E-3</v>
      </c>
      <c r="T35" s="172">
        <v>4.5800750391358511E-3</v>
      </c>
      <c r="U35" s="172">
        <v>1.0627233221859243E-2</v>
      </c>
      <c r="V35" s="172">
        <v>2.0080148127920819E-2</v>
      </c>
      <c r="W35" s="172">
        <v>3.9761281667379427E-3</v>
      </c>
      <c r="X35" s="172">
        <v>6.3883488432088555E-3</v>
      </c>
      <c r="Y35" s="172">
        <v>8.4666060964307347E-3</v>
      </c>
      <c r="Z35" s="172">
        <v>1.2022816264353163E-2</v>
      </c>
      <c r="AA35" s="172">
        <v>3.7980349000073715E-2</v>
      </c>
      <c r="AB35" s="172">
        <v>9.8124913148917667E-3</v>
      </c>
      <c r="AC35" s="172">
        <v>4.1316158893744341E-2</v>
      </c>
      <c r="AD35" s="172">
        <v>5.6292613887362605E-2</v>
      </c>
      <c r="AE35" s="172">
        <v>3.0259262592079168E-3</v>
      </c>
      <c r="AF35" s="172">
        <v>1.2539219800406301E-2</v>
      </c>
      <c r="AG35" s="172">
        <v>0.19755911088597145</v>
      </c>
      <c r="AH35" s="172">
        <v>2.8432866322084839E-2</v>
      </c>
      <c r="AI35" s="172">
        <v>2.8549819283617255E-2</v>
      </c>
      <c r="AJ35" s="172">
        <v>1.2667188353508939E-2</v>
      </c>
      <c r="AK35" s="172">
        <v>6.2316256712053562E-2</v>
      </c>
      <c r="AL35" s="172">
        <v>3.7393866007054556E-2</v>
      </c>
      <c r="AM35" s="172">
        <v>2.1658108994353536E-2</v>
      </c>
      <c r="AN35" s="172">
        <v>0</v>
      </c>
      <c r="AO35" s="172">
        <v>4.1844640251963196E-2</v>
      </c>
      <c r="AP35" s="184">
        <v>2.1208613163827217E-2</v>
      </c>
      <c r="AQ35" s="180">
        <v>1.9651822238750463E-2</v>
      </c>
      <c r="AR35" s="181">
        <v>5.150358926080905E-2</v>
      </c>
      <c r="AS35" s="181">
        <v>5.8068431991157703E-5</v>
      </c>
      <c r="AT35" s="181">
        <v>5.2222679295782719E-2</v>
      </c>
      <c r="AU35" s="181">
        <v>0.10598417758379085</v>
      </c>
      <c r="AV35" s="181">
        <v>1.802528921172989E-2</v>
      </c>
      <c r="AW35" s="184">
        <v>5.0914431378760908E-2</v>
      </c>
      <c r="AX35" s="184">
        <v>4.818457983861877E-2</v>
      </c>
      <c r="AY35" s="184">
        <v>5.9763064900291108E-3</v>
      </c>
      <c r="AZ35" s="184">
        <v>5.9763064900291108E-3</v>
      </c>
      <c r="BA35" s="184">
        <v>1.0902773743635812E-2</v>
      </c>
      <c r="BB35" s="184">
        <v>1.0081396340259828E-2</v>
      </c>
      <c r="BC35" s="184">
        <v>3.3784684461841817E-2</v>
      </c>
      <c r="BD35" s="184">
        <v>3.7553284521516482E-2</v>
      </c>
      <c r="BE35" s="181">
        <v>4.9338056327493718E-2</v>
      </c>
      <c r="BF35" s="181">
        <v>0</v>
      </c>
      <c r="BG35" s="181">
        <v>3.4294902428191534E-4</v>
      </c>
      <c r="BH35" s="184">
        <v>4.4471507106291518E-2</v>
      </c>
      <c r="BI35" s="184">
        <v>6.928815030106758E-2</v>
      </c>
      <c r="BJ35" s="184">
        <v>6.320142489596238E-2</v>
      </c>
      <c r="BK35" s="184">
        <v>1.1205366050506014E-2</v>
      </c>
      <c r="BL35" s="183">
        <v>2.7137262608935168E-2</v>
      </c>
    </row>
    <row r="36" spans="1:64">
      <c r="A36" s="161">
        <v>32</v>
      </c>
      <c r="B36" s="3" t="s">
        <v>67</v>
      </c>
      <c r="C36" s="172">
        <v>0</v>
      </c>
      <c r="D36" s="172">
        <v>0</v>
      </c>
      <c r="E36" s="172">
        <v>0</v>
      </c>
      <c r="F36" s="172">
        <v>0</v>
      </c>
      <c r="G36" s="172">
        <v>0</v>
      </c>
      <c r="H36" s="172">
        <v>0</v>
      </c>
      <c r="I36" s="172">
        <v>0</v>
      </c>
      <c r="J36" s="172">
        <v>0</v>
      </c>
      <c r="K36" s="172">
        <v>0</v>
      </c>
      <c r="L36" s="172">
        <v>0</v>
      </c>
      <c r="M36" s="172">
        <v>0</v>
      </c>
      <c r="N36" s="172">
        <v>0</v>
      </c>
      <c r="O36" s="172">
        <v>0</v>
      </c>
      <c r="P36" s="172">
        <v>0</v>
      </c>
      <c r="Q36" s="172">
        <v>0</v>
      </c>
      <c r="R36" s="172">
        <v>0</v>
      </c>
      <c r="S36" s="172">
        <v>0</v>
      </c>
      <c r="T36" s="172">
        <v>0</v>
      </c>
      <c r="U36" s="172">
        <v>0</v>
      </c>
      <c r="V36" s="172">
        <v>0</v>
      </c>
      <c r="W36" s="172">
        <v>0</v>
      </c>
      <c r="X36" s="172">
        <v>0</v>
      </c>
      <c r="Y36" s="172">
        <v>0</v>
      </c>
      <c r="Z36" s="172">
        <v>0</v>
      </c>
      <c r="AA36" s="172">
        <v>0</v>
      </c>
      <c r="AB36" s="172">
        <v>0</v>
      </c>
      <c r="AC36" s="172">
        <v>0</v>
      </c>
      <c r="AD36" s="172">
        <v>0</v>
      </c>
      <c r="AE36" s="172">
        <v>0</v>
      </c>
      <c r="AF36" s="172">
        <v>0</v>
      </c>
      <c r="AG36" s="172">
        <v>0</v>
      </c>
      <c r="AH36" s="172">
        <v>0</v>
      </c>
      <c r="AI36" s="172">
        <v>0</v>
      </c>
      <c r="AJ36" s="172">
        <v>0</v>
      </c>
      <c r="AK36" s="172">
        <v>0</v>
      </c>
      <c r="AL36" s="172">
        <v>0</v>
      </c>
      <c r="AM36" s="172">
        <v>0</v>
      </c>
      <c r="AN36" s="172">
        <v>0</v>
      </c>
      <c r="AO36" s="172">
        <v>0.10149629481379267</v>
      </c>
      <c r="AP36" s="184">
        <v>4.9058136475606555E-4</v>
      </c>
      <c r="AQ36" s="180">
        <v>0</v>
      </c>
      <c r="AR36" s="181">
        <v>5.0851604954235139E-3</v>
      </c>
      <c r="AS36" s="181">
        <v>0.30064191008489694</v>
      </c>
      <c r="AT36" s="181">
        <v>0</v>
      </c>
      <c r="AU36" s="181">
        <v>0</v>
      </c>
      <c r="AV36" s="181">
        <v>0</v>
      </c>
      <c r="AW36" s="184">
        <v>6.6558457316180208E-2</v>
      </c>
      <c r="AX36" s="184">
        <v>3.6125622121822215E-2</v>
      </c>
      <c r="AY36" s="184">
        <v>0</v>
      </c>
      <c r="AZ36" s="184">
        <v>0</v>
      </c>
      <c r="BA36" s="184">
        <v>0</v>
      </c>
      <c r="BB36" s="184">
        <v>0</v>
      </c>
      <c r="BC36" s="184">
        <v>3.8636713856951381E-2</v>
      </c>
      <c r="BD36" s="184">
        <v>2.6046092748438582E-2</v>
      </c>
      <c r="BE36" s="181">
        <v>0</v>
      </c>
      <c r="BF36" s="181">
        <v>0</v>
      </c>
      <c r="BG36" s="181">
        <v>0</v>
      </c>
      <c r="BH36" s="184">
        <v>0</v>
      </c>
      <c r="BI36" s="184">
        <v>0</v>
      </c>
      <c r="BJ36" s="184">
        <v>0</v>
      </c>
      <c r="BK36" s="184">
        <v>6.8292979359837844E-2</v>
      </c>
      <c r="BL36" s="183">
        <v>3.6623727962692296E-2</v>
      </c>
    </row>
    <row r="37" spans="1:64">
      <c r="A37" s="161">
        <v>33</v>
      </c>
      <c r="B37" s="3" t="s">
        <v>96</v>
      </c>
      <c r="C37" s="172">
        <v>4.9205031214441677E-5</v>
      </c>
      <c r="D37" s="172">
        <v>1.3656896732850089E-3</v>
      </c>
      <c r="E37" s="172">
        <v>0</v>
      </c>
      <c r="F37" s="172">
        <v>6.087353523055851E-4</v>
      </c>
      <c r="G37" s="172">
        <v>4.5621949268771019E-4</v>
      </c>
      <c r="H37" s="172">
        <v>4.8089060940862477E-5</v>
      </c>
      <c r="I37" s="172">
        <v>2.4629816534638355E-4</v>
      </c>
      <c r="J37" s="172">
        <v>7.6635485566885978E-4</v>
      </c>
      <c r="K37" s="172">
        <v>6.5577592865157899E-5</v>
      </c>
      <c r="L37" s="172">
        <v>3.1112354735633041E-4</v>
      </c>
      <c r="M37" s="172">
        <v>7.1641663369724452E-4</v>
      </c>
      <c r="N37" s="172">
        <v>1.1779090774292757E-4</v>
      </c>
      <c r="O37" s="172">
        <v>4.4048100525774143E-5</v>
      </c>
      <c r="P37" s="172">
        <v>8.0337510061463592E-4</v>
      </c>
      <c r="Q37" s="172">
        <v>7.8636919501347627E-4</v>
      </c>
      <c r="R37" s="172">
        <v>1.0691630688393469E-3</v>
      </c>
      <c r="S37" s="172">
        <v>5.5104631047394497E-4</v>
      </c>
      <c r="T37" s="172">
        <v>1.9649647868140328E-3</v>
      </c>
      <c r="U37" s="172">
        <v>1.9763936251423623E-3</v>
      </c>
      <c r="V37" s="172">
        <v>5.7320523046778624E-3</v>
      </c>
      <c r="W37" s="172">
        <v>5.4984554947312746E-4</v>
      </c>
      <c r="X37" s="172">
        <v>1.2766059303664657E-4</v>
      </c>
      <c r="Y37" s="172">
        <v>3.5256620764644497E-4</v>
      </c>
      <c r="Z37" s="172">
        <v>1.1961420086373587E-3</v>
      </c>
      <c r="AA37" s="172">
        <v>1.8955948481944458E-4</v>
      </c>
      <c r="AB37" s="172">
        <v>4.8860737931621858E-4</v>
      </c>
      <c r="AC37" s="172">
        <v>4.6052988951723965E-4</v>
      </c>
      <c r="AD37" s="172">
        <v>3.9632019642672328E-4</v>
      </c>
      <c r="AE37" s="172">
        <v>2.8476625815997713E-6</v>
      </c>
      <c r="AF37" s="172">
        <v>1.791952333178631E-3</v>
      </c>
      <c r="AG37" s="172">
        <v>1.0167869756708458E-2</v>
      </c>
      <c r="AH37" s="172">
        <v>2.4675877140545457E-4</v>
      </c>
      <c r="AI37" s="172">
        <v>1.1037001839113044E-5</v>
      </c>
      <c r="AJ37" s="172">
        <v>1.9506457416364846E-4</v>
      </c>
      <c r="AK37" s="172">
        <v>1.0518399309993005E-5</v>
      </c>
      <c r="AL37" s="172">
        <v>1.0823464435176849E-3</v>
      </c>
      <c r="AM37" s="172">
        <v>1.1017003375081978E-3</v>
      </c>
      <c r="AN37" s="172">
        <v>0</v>
      </c>
      <c r="AO37" s="172">
        <v>4.6611084484565676E-3</v>
      </c>
      <c r="AP37" s="184">
        <v>9.1848765712204065E-4</v>
      </c>
      <c r="AQ37" s="180">
        <v>5.8107103012272218E-6</v>
      </c>
      <c r="AR37" s="181">
        <v>3.428475595158087E-2</v>
      </c>
      <c r="AS37" s="181">
        <v>0.16792639837284748</v>
      </c>
      <c r="AT37" s="181">
        <v>8.6947194117983989E-2</v>
      </c>
      <c r="AU37" s="181">
        <v>0.18752085704873564</v>
      </c>
      <c r="AV37" s="181">
        <v>0</v>
      </c>
      <c r="AW37" s="184">
        <v>9.4748456166842729E-2</v>
      </c>
      <c r="AX37" s="184">
        <v>5.1643308610717704E-2</v>
      </c>
      <c r="AY37" s="184">
        <v>9.6346342450612573E-3</v>
      </c>
      <c r="AZ37" s="184">
        <v>9.6346342450612573E-3</v>
      </c>
      <c r="BA37" s="184">
        <v>5.7221048362617703E-3</v>
      </c>
      <c r="BB37" s="184">
        <v>6.3744309517107557E-3</v>
      </c>
      <c r="BC37" s="184">
        <v>5.7674927722599814E-2</v>
      </c>
      <c r="BD37" s="184">
        <v>3.9012689253481982E-2</v>
      </c>
      <c r="BE37" s="181">
        <v>2.7013169640197055E-2</v>
      </c>
      <c r="BF37" s="181">
        <v>0</v>
      </c>
      <c r="BG37" s="181">
        <v>0</v>
      </c>
      <c r="BH37" s="184">
        <v>2.4331604787450195E-2</v>
      </c>
      <c r="BI37" s="184">
        <v>2.8087265328998284E-2</v>
      </c>
      <c r="BJ37" s="184">
        <v>2.7166122439052399E-2</v>
      </c>
      <c r="BK37" s="184">
        <v>8.1092479044759247E-2</v>
      </c>
      <c r="BL37" s="183">
        <v>4.3823724195059997E-2</v>
      </c>
    </row>
    <row r="38" spans="1:64">
      <c r="A38" s="161">
        <v>34</v>
      </c>
      <c r="B38" s="3" t="s">
        <v>97</v>
      </c>
      <c r="C38" s="172">
        <v>0</v>
      </c>
      <c r="D38" s="172">
        <v>0</v>
      </c>
      <c r="E38" s="172">
        <v>0</v>
      </c>
      <c r="F38" s="172">
        <v>0</v>
      </c>
      <c r="G38" s="172">
        <v>0</v>
      </c>
      <c r="H38" s="172">
        <v>0</v>
      </c>
      <c r="I38" s="172">
        <v>0</v>
      </c>
      <c r="J38" s="172">
        <v>4.098154308389624E-6</v>
      </c>
      <c r="K38" s="172">
        <v>0</v>
      </c>
      <c r="L38" s="172">
        <v>0</v>
      </c>
      <c r="M38" s="172">
        <v>0</v>
      </c>
      <c r="N38" s="172">
        <v>1.8477005136145503E-6</v>
      </c>
      <c r="O38" s="172">
        <v>0</v>
      </c>
      <c r="P38" s="172">
        <v>0</v>
      </c>
      <c r="Q38" s="172">
        <v>0</v>
      </c>
      <c r="R38" s="172">
        <v>0</v>
      </c>
      <c r="S38" s="172">
        <v>0</v>
      </c>
      <c r="T38" s="172">
        <v>0</v>
      </c>
      <c r="U38" s="172">
        <v>0</v>
      </c>
      <c r="V38" s="172">
        <v>0</v>
      </c>
      <c r="W38" s="172">
        <v>0</v>
      </c>
      <c r="X38" s="172">
        <v>2.6595956882634704E-6</v>
      </c>
      <c r="Y38" s="172">
        <v>4.5610117418686281E-7</v>
      </c>
      <c r="Z38" s="172">
        <v>7.2230797623028907E-7</v>
      </c>
      <c r="AA38" s="172">
        <v>1.0531082489969143E-4</v>
      </c>
      <c r="AB38" s="172">
        <v>0</v>
      </c>
      <c r="AC38" s="172">
        <v>2.0156723650977105E-5</v>
      </c>
      <c r="AD38" s="172">
        <v>1.06863407529074E-4</v>
      </c>
      <c r="AE38" s="172">
        <v>1.0536351551919154E-5</v>
      </c>
      <c r="AF38" s="172">
        <v>1.2744871898196653E-3</v>
      </c>
      <c r="AG38" s="172">
        <v>3.9868480917068869E-4</v>
      </c>
      <c r="AH38" s="172">
        <v>1.7377378267989756E-5</v>
      </c>
      <c r="AI38" s="172">
        <v>1.1037001839113044E-5</v>
      </c>
      <c r="AJ38" s="172">
        <v>1.4579210660327663E-2</v>
      </c>
      <c r="AK38" s="172">
        <v>5.2591996549965023E-6</v>
      </c>
      <c r="AL38" s="172">
        <v>2.225555003456423E-5</v>
      </c>
      <c r="AM38" s="172">
        <v>2.8525574377102761E-4</v>
      </c>
      <c r="AN38" s="172">
        <v>0</v>
      </c>
      <c r="AO38" s="172">
        <v>1.3166973018238892E-4</v>
      </c>
      <c r="AP38" s="184">
        <v>1.2331613247962519E-3</v>
      </c>
      <c r="AQ38" s="180">
        <v>6.5844063778356263E-2</v>
      </c>
      <c r="AR38" s="181">
        <v>5.504775199299148E-2</v>
      </c>
      <c r="AS38" s="181">
        <v>0.52382450615889686</v>
      </c>
      <c r="AT38" s="181">
        <v>0</v>
      </c>
      <c r="AU38" s="181">
        <v>0</v>
      </c>
      <c r="AV38" s="181">
        <v>0</v>
      </c>
      <c r="AW38" s="184">
        <v>0.14162013631770934</v>
      </c>
      <c r="AX38" s="184">
        <v>7.7053247156942728E-2</v>
      </c>
      <c r="AY38" s="184">
        <v>3.8918380372682412E-7</v>
      </c>
      <c r="AZ38" s="184">
        <v>3.8918380372682412E-7</v>
      </c>
      <c r="BA38" s="184">
        <v>1.9410863511267677E-3</v>
      </c>
      <c r="BB38" s="184">
        <v>1.617518829416781E-3</v>
      </c>
      <c r="BC38" s="184">
        <v>8.2888048364427536E-2</v>
      </c>
      <c r="BD38" s="184">
        <v>5.6005674967989867E-2</v>
      </c>
      <c r="BE38" s="181">
        <v>6.6395824667354075E-5</v>
      </c>
      <c r="BF38" s="181">
        <v>0</v>
      </c>
      <c r="BG38" s="181">
        <v>0</v>
      </c>
      <c r="BH38" s="184">
        <v>5.9804791028259041E-5</v>
      </c>
      <c r="BI38" s="184">
        <v>1.0132760760369012E-3</v>
      </c>
      <c r="BJ38" s="184">
        <v>7.7942019762696196E-4</v>
      </c>
      <c r="BK38" s="184">
        <v>0.14591191954580951</v>
      </c>
      <c r="BL38" s="183">
        <v>7.8433729066252164E-2</v>
      </c>
    </row>
    <row r="39" spans="1:64">
      <c r="A39" s="161">
        <v>35</v>
      </c>
      <c r="B39" s="3" t="s">
        <v>3</v>
      </c>
      <c r="C39" s="172">
        <v>2.0297075375957192E-3</v>
      </c>
      <c r="D39" s="172">
        <v>1.5757957768673179E-3</v>
      </c>
      <c r="E39" s="172">
        <v>1.2548357323802604E-2</v>
      </c>
      <c r="F39" s="172">
        <v>1.9783898949931517E-3</v>
      </c>
      <c r="G39" s="172">
        <v>1.237566362425687E-3</v>
      </c>
      <c r="H39" s="172">
        <v>7.5740270981858402E-4</v>
      </c>
      <c r="I39" s="172">
        <v>5.3810794820242501E-4</v>
      </c>
      <c r="J39" s="172">
        <v>1.0748873300290502E-3</v>
      </c>
      <c r="K39" s="172">
        <v>3.060287667040702E-4</v>
      </c>
      <c r="L39" s="172">
        <v>4.4809617826792238E-4</v>
      </c>
      <c r="M39" s="172">
        <v>7.7344482344428875E-4</v>
      </c>
      <c r="N39" s="172">
        <v>6.5270020643433987E-4</v>
      </c>
      <c r="O39" s="172">
        <v>1.2373511874967465E-3</v>
      </c>
      <c r="P39" s="172">
        <v>2.8372556336486184E-4</v>
      </c>
      <c r="Q39" s="172">
        <v>1.329374615941544E-3</v>
      </c>
      <c r="R39" s="172">
        <v>4.5365106525418222E-4</v>
      </c>
      <c r="S39" s="172">
        <v>8.6722042304096265E-4</v>
      </c>
      <c r="T39" s="172">
        <v>5.5207883104571717E-4</v>
      </c>
      <c r="U39" s="172">
        <v>2.7504811283231208E-4</v>
      </c>
      <c r="V39" s="172">
        <v>3.3295247402850934E-4</v>
      </c>
      <c r="W39" s="172">
        <v>2.4604960661354561E-4</v>
      </c>
      <c r="X39" s="172">
        <v>9.4415646933353192E-4</v>
      </c>
      <c r="Y39" s="172">
        <v>8.907655931869431E-4</v>
      </c>
      <c r="Z39" s="172">
        <v>2.1914823998826971E-3</v>
      </c>
      <c r="AA39" s="172">
        <v>7.4770685678780925E-3</v>
      </c>
      <c r="AB39" s="172">
        <v>1.8782246966375744E-3</v>
      </c>
      <c r="AC39" s="172">
        <v>6.1665908796633352E-4</v>
      </c>
      <c r="AD39" s="172">
        <v>3.1503669117232524E-3</v>
      </c>
      <c r="AE39" s="172">
        <v>2.1813095375054249E-4</v>
      </c>
      <c r="AF39" s="172">
        <v>1.7563800784257055E-3</v>
      </c>
      <c r="AG39" s="172">
        <v>1.1163174656779284E-3</v>
      </c>
      <c r="AH39" s="172">
        <v>2.0852853921587709E-6</v>
      </c>
      <c r="AI39" s="172">
        <v>2.1376929877861051E-3</v>
      </c>
      <c r="AJ39" s="172">
        <v>1.1028775757205948E-3</v>
      </c>
      <c r="AK39" s="172">
        <v>0</v>
      </c>
      <c r="AL39" s="172">
        <v>1.8058789170903547E-3</v>
      </c>
      <c r="AM39" s="172">
        <v>2.3660231083811869E-3</v>
      </c>
      <c r="AN39" s="172">
        <v>0</v>
      </c>
      <c r="AO39" s="172">
        <v>2.3700551432830004E-4</v>
      </c>
      <c r="AP39" s="184">
        <v>1.1169247770573595E-3</v>
      </c>
      <c r="AQ39" s="180">
        <v>0</v>
      </c>
      <c r="AR39" s="181">
        <v>1.3420289237220641E-2</v>
      </c>
      <c r="AS39" s="181">
        <v>0</v>
      </c>
      <c r="AT39" s="181">
        <v>0</v>
      </c>
      <c r="AU39" s="181">
        <v>0</v>
      </c>
      <c r="AV39" s="181">
        <v>0</v>
      </c>
      <c r="AW39" s="184">
        <v>7.1446025522044704E-3</v>
      </c>
      <c r="AX39" s="184">
        <v>4.9276319656858672E-3</v>
      </c>
      <c r="AY39" s="184">
        <v>2.6036396469324532E-4</v>
      </c>
      <c r="AZ39" s="184">
        <v>2.6036396469324532E-4</v>
      </c>
      <c r="BA39" s="184">
        <v>0</v>
      </c>
      <c r="BB39" s="184">
        <v>4.3409824168799197E-5</v>
      </c>
      <c r="BC39" s="184">
        <v>4.1656019923679904E-3</v>
      </c>
      <c r="BD39" s="184">
        <v>3.5648689833478134E-3</v>
      </c>
      <c r="BE39" s="181">
        <v>1.3673567481708518E-3</v>
      </c>
      <c r="BF39" s="181">
        <v>0</v>
      </c>
      <c r="BG39" s="181">
        <v>0</v>
      </c>
      <c r="BH39" s="184">
        <v>1.2316208887400868E-3</v>
      </c>
      <c r="BI39" s="184">
        <v>1.613766734212868E-4</v>
      </c>
      <c r="BJ39" s="184">
        <v>4.2387320060748891E-4</v>
      </c>
      <c r="BK39" s="184">
        <v>7.0376294349471799E-3</v>
      </c>
      <c r="BL39" s="183">
        <v>4.84046559279812E-3</v>
      </c>
    </row>
    <row r="40" spans="1:64">
      <c r="A40" s="161">
        <v>36</v>
      </c>
      <c r="B40" s="3" t="s">
        <v>98</v>
      </c>
      <c r="C40" s="172">
        <v>4.4788879662945535E-2</v>
      </c>
      <c r="D40" s="172">
        <v>2.7944111776447105E-2</v>
      </c>
      <c r="E40" s="172">
        <v>2.0599729002611786E-2</v>
      </c>
      <c r="F40" s="172">
        <v>0.12007304824227667</v>
      </c>
      <c r="G40" s="172">
        <v>4.8335130131404468E-2</v>
      </c>
      <c r="H40" s="172">
        <v>3.4071099676601067E-2</v>
      </c>
      <c r="I40" s="172">
        <v>2.5590914810283485E-2</v>
      </c>
      <c r="J40" s="172">
        <v>5.7772266735984019E-2</v>
      </c>
      <c r="K40" s="172">
        <v>1.3501697731015287E-2</v>
      </c>
      <c r="L40" s="172">
        <v>4.4545456324319881E-2</v>
      </c>
      <c r="M40" s="172">
        <v>6.4545218008076624E-2</v>
      </c>
      <c r="N40" s="172">
        <v>1.4060077058349921E-2</v>
      </c>
      <c r="O40" s="172">
        <v>1.7050619276249665E-2</v>
      </c>
      <c r="P40" s="172">
        <v>3.3206684820990755E-2</v>
      </c>
      <c r="Q40" s="172">
        <v>3.9944360957149726E-2</v>
      </c>
      <c r="R40" s="172">
        <v>4.142318707490858E-2</v>
      </c>
      <c r="S40" s="172">
        <v>4.3126148954141207E-2</v>
      </c>
      <c r="T40" s="172">
        <v>5.5044438713801609E-2</v>
      </c>
      <c r="U40" s="172">
        <v>4.242411266102461E-2</v>
      </c>
      <c r="V40" s="172">
        <v>4.7492436709088162E-2</v>
      </c>
      <c r="W40" s="172">
        <v>3.2440050515490662E-2</v>
      </c>
      <c r="X40" s="172">
        <v>5.0487104950305457E-2</v>
      </c>
      <c r="Y40" s="172">
        <v>0.11026154665732571</v>
      </c>
      <c r="Z40" s="172">
        <v>6.7544463473246802E-2</v>
      </c>
      <c r="AA40" s="172">
        <v>0.16531166738629063</v>
      </c>
      <c r="AB40" s="172">
        <v>7.0848070000851707E-2</v>
      </c>
      <c r="AC40" s="172">
        <v>9.3504991180579311E-2</v>
      </c>
      <c r="AD40" s="172">
        <v>0.12389087142480897</v>
      </c>
      <c r="AE40" s="172">
        <v>2.6253455638542773E-2</v>
      </c>
      <c r="AF40" s="172">
        <v>7.9589585110788119E-2</v>
      </c>
      <c r="AG40" s="172">
        <v>0.16163245012922078</v>
      </c>
      <c r="AH40" s="172">
        <v>9.2848027180999992E-2</v>
      </c>
      <c r="AI40" s="172">
        <v>9.1535665200100841E-2</v>
      </c>
      <c r="AJ40" s="172">
        <v>4.7969981476979624E-2</v>
      </c>
      <c r="AK40" s="172">
        <v>7.7836154893948239E-2</v>
      </c>
      <c r="AL40" s="172">
        <v>0.16508803659720817</v>
      </c>
      <c r="AM40" s="172">
        <v>4.4422583723893766E-2</v>
      </c>
      <c r="AN40" s="172">
        <v>0</v>
      </c>
      <c r="AO40" s="172">
        <v>3.1010854852556235E-2</v>
      </c>
      <c r="AP40" s="184">
        <v>6.7876645172918415E-2</v>
      </c>
      <c r="AQ40" s="180">
        <v>9.6341576794347333E-3</v>
      </c>
      <c r="AR40" s="181">
        <v>1.4147055315786071E-2</v>
      </c>
      <c r="AS40" s="181">
        <v>1.4572306127058587E-5</v>
      </c>
      <c r="AT40" s="181">
        <v>6.5860250048166294E-3</v>
      </c>
      <c r="AU40" s="181">
        <v>2.3271047426993482E-2</v>
      </c>
      <c r="AV40" s="181">
        <v>0</v>
      </c>
      <c r="AW40" s="184">
        <v>1.2567918647351232E-2</v>
      </c>
      <c r="AX40" s="184">
        <v>7.3683535972434031E-2</v>
      </c>
      <c r="AY40" s="184">
        <v>3.5650793156591996E-2</v>
      </c>
      <c r="AZ40" s="184">
        <v>3.5650793156591996E-2</v>
      </c>
      <c r="BA40" s="184">
        <v>8.1252767334865934E-3</v>
      </c>
      <c r="BB40" s="184">
        <v>1.2714536347389681E-2</v>
      </c>
      <c r="BC40" s="184">
        <v>1.262942580920759E-2</v>
      </c>
      <c r="BD40" s="184">
        <v>5.66723736313645E-2</v>
      </c>
      <c r="BE40" s="181">
        <v>5.485203094612915E-2</v>
      </c>
      <c r="BF40" s="181">
        <v>0</v>
      </c>
      <c r="BG40" s="181">
        <v>0</v>
      </c>
      <c r="BH40" s="184">
        <v>4.94069358223031E-2</v>
      </c>
      <c r="BI40" s="184">
        <v>6.1068654105254798E-2</v>
      </c>
      <c r="BJ40" s="184">
        <v>5.8208409213030068E-2</v>
      </c>
      <c r="BK40" s="184">
        <v>-2.2355496515707524E-2</v>
      </c>
      <c r="BL40" s="183">
        <v>5.6048570889974572E-2</v>
      </c>
    </row>
    <row r="41" spans="1:64">
      <c r="A41" s="161">
        <v>37</v>
      </c>
      <c r="B41" s="3" t="s">
        <v>99</v>
      </c>
      <c r="C41" s="172">
        <v>1.8513392994433681E-3</v>
      </c>
      <c r="D41" s="172">
        <v>1.0505305179115453E-4</v>
      </c>
      <c r="E41" s="172">
        <v>1.0996995463739372E-3</v>
      </c>
      <c r="F41" s="172">
        <v>1.5218383807639628E-4</v>
      </c>
      <c r="G41" s="172">
        <v>3.1992155296358099E-4</v>
      </c>
      <c r="H41" s="172">
        <v>1.202226523521562E-4</v>
      </c>
      <c r="I41" s="172">
        <v>8.0314619134690297E-5</v>
      </c>
      <c r="J41" s="172">
        <v>2.8101629543243137E-4</v>
      </c>
      <c r="K41" s="172">
        <v>5.8291193657918133E-5</v>
      </c>
      <c r="L41" s="172">
        <v>9.783759350827999E-5</v>
      </c>
      <c r="M41" s="172">
        <v>2.1741997341060654E-4</v>
      </c>
      <c r="N41" s="172">
        <v>7.0674544645756549E-5</v>
      </c>
      <c r="O41" s="172">
        <v>3.6039354975633392E-5</v>
      </c>
      <c r="P41" s="172">
        <v>1.1564900680632955E-4</v>
      </c>
      <c r="Q41" s="172">
        <v>1.2168188704270425E-4</v>
      </c>
      <c r="R41" s="172">
        <v>2.0590473107410699E-4</v>
      </c>
      <c r="S41" s="172">
        <v>2.2132187879691235E-4</v>
      </c>
      <c r="T41" s="172">
        <v>2.4335053736883588E-4</v>
      </c>
      <c r="U41" s="172">
        <v>1.3587706172853739E-4</v>
      </c>
      <c r="V41" s="172">
        <v>2.1797608011938383E-4</v>
      </c>
      <c r="W41" s="172">
        <v>2.2596392444101127E-4</v>
      </c>
      <c r="X41" s="172">
        <v>2.2872522919065844E-4</v>
      </c>
      <c r="Y41" s="172">
        <v>3.1744641723405653E-4</v>
      </c>
      <c r="Z41" s="172">
        <v>9.6789268814858744E-5</v>
      </c>
      <c r="AA41" s="172">
        <v>4.2124329959876574E-4</v>
      </c>
      <c r="AB41" s="172">
        <v>6.7239547612323662E-5</v>
      </c>
      <c r="AC41" s="172">
        <v>6.5526433834871332E-4</v>
      </c>
      <c r="AD41" s="172">
        <v>2.7010357336088785E-4</v>
      </c>
      <c r="AE41" s="172">
        <v>7.7741188477673754E-4</v>
      </c>
      <c r="AF41" s="172">
        <v>7.3089867187651981E-4</v>
      </c>
      <c r="AG41" s="172">
        <v>5.7335565968264692E-3</v>
      </c>
      <c r="AH41" s="172">
        <v>4.3373936156902433E-4</v>
      </c>
      <c r="AI41" s="172">
        <v>1.0158688850653101E-2</v>
      </c>
      <c r="AJ41" s="172">
        <v>2.2585621501374054E-2</v>
      </c>
      <c r="AK41" s="172">
        <v>2.3771582440584192E-3</v>
      </c>
      <c r="AL41" s="172">
        <v>1.6482732872537468E-3</v>
      </c>
      <c r="AM41" s="172">
        <v>1.4241459656306818E-2</v>
      </c>
      <c r="AN41" s="172">
        <v>0</v>
      </c>
      <c r="AO41" s="172">
        <v>3.4181461955348161E-3</v>
      </c>
      <c r="AP41" s="184">
        <v>3.3120542722340899E-3</v>
      </c>
      <c r="AQ41" s="180">
        <v>0.51350118538490142</v>
      </c>
      <c r="AR41" s="181">
        <v>0.11509284654657072</v>
      </c>
      <c r="AS41" s="181">
        <v>0</v>
      </c>
      <c r="AT41" s="181">
        <v>0</v>
      </c>
      <c r="AU41" s="181">
        <v>1.3986876822349276E-3</v>
      </c>
      <c r="AV41" s="181">
        <v>0</v>
      </c>
      <c r="AW41" s="184">
        <v>6.9835640050383285E-2</v>
      </c>
      <c r="AX41" s="184">
        <v>4.066363578312162E-2</v>
      </c>
      <c r="AY41" s="184">
        <v>4.7149617821504739E-3</v>
      </c>
      <c r="AZ41" s="184">
        <v>4.7149617821504739E-3</v>
      </c>
      <c r="BA41" s="184">
        <v>4.5293494405525464E-2</v>
      </c>
      <c r="BB41" s="184">
        <v>3.852793847199236E-2</v>
      </c>
      <c r="BC41" s="184">
        <v>5.6701837870785331E-2</v>
      </c>
      <c r="BD41" s="184">
        <v>4.0067747808996454E-2</v>
      </c>
      <c r="BE41" s="181">
        <v>5.7718968606124644E-3</v>
      </c>
      <c r="BF41" s="181">
        <v>0</v>
      </c>
      <c r="BG41" s="181">
        <v>9.5575957586763294E-5</v>
      </c>
      <c r="BH41" s="184">
        <v>5.2076171879991721E-3</v>
      </c>
      <c r="BI41" s="184">
        <v>5.7503583425926277E-2</v>
      </c>
      <c r="BJ41" s="184">
        <v>4.4677062780623243E-2</v>
      </c>
      <c r="BK41" s="184">
        <v>6.593165808807025E-2</v>
      </c>
      <c r="BL41" s="183">
        <v>3.8195848909289544E-2</v>
      </c>
    </row>
    <row r="42" spans="1:64">
      <c r="A42" s="161">
        <v>38</v>
      </c>
      <c r="B42" s="3" t="s">
        <v>4</v>
      </c>
      <c r="C42" s="172">
        <v>3.6288710520650735E-4</v>
      </c>
      <c r="D42" s="172">
        <v>4.3071751234373358E-3</v>
      </c>
      <c r="E42" s="172">
        <v>1.0211495787757988E-3</v>
      </c>
      <c r="F42" s="172">
        <v>1.2174707046111702E-3</v>
      </c>
      <c r="G42" s="172">
        <v>8.0690273343625094E-4</v>
      </c>
      <c r="H42" s="172">
        <v>1.0820038711694057E-3</v>
      </c>
      <c r="I42" s="172">
        <v>6.3716264513520961E-4</v>
      </c>
      <c r="J42" s="172">
        <v>6.8146451642364615E-4</v>
      </c>
      <c r="K42" s="172">
        <v>7.2863992072397658E-5</v>
      </c>
      <c r="L42" s="172">
        <v>1.721941645745728E-4</v>
      </c>
      <c r="M42" s="172">
        <v>1.0835356051938424E-3</v>
      </c>
      <c r="N42" s="172">
        <v>1.4827796621756767E-4</v>
      </c>
      <c r="O42" s="172">
        <v>2.2424487540394111E-4</v>
      </c>
      <c r="P42" s="172">
        <v>5.3506940482395138E-4</v>
      </c>
      <c r="Q42" s="172">
        <v>5.9015715215711569E-4</v>
      </c>
      <c r="R42" s="172">
        <v>9.5795249216295761E-4</v>
      </c>
      <c r="S42" s="172">
        <v>1.2782467693780856E-3</v>
      </c>
      <c r="T42" s="172">
        <v>1.569066151393091E-3</v>
      </c>
      <c r="U42" s="172">
        <v>8.4984925881121569E-4</v>
      </c>
      <c r="V42" s="172">
        <v>7.8806736658546461E-4</v>
      </c>
      <c r="W42" s="172">
        <v>7.7999399103341666E-4</v>
      </c>
      <c r="X42" s="172">
        <v>1.1702221028359269E-3</v>
      </c>
      <c r="Y42" s="172">
        <v>7.3842780100853093E-4</v>
      </c>
      <c r="Z42" s="172">
        <v>5.4895406193501972E-5</v>
      </c>
      <c r="AA42" s="172">
        <v>1.0267805427719916E-3</v>
      </c>
      <c r="AB42" s="172">
        <v>2.8913005473299174E-3</v>
      </c>
      <c r="AC42" s="172">
        <v>2.0204553164725188E-3</v>
      </c>
      <c r="AD42" s="172">
        <v>3.3775568332417563E-3</v>
      </c>
      <c r="AE42" s="172">
        <v>3.4428240611541236E-4</v>
      </c>
      <c r="AF42" s="172">
        <v>2.5645372410937357E-3</v>
      </c>
      <c r="AG42" s="172">
        <v>2.0243807486831676E-3</v>
      </c>
      <c r="AH42" s="172">
        <v>2.7303336734665505E-3</v>
      </c>
      <c r="AI42" s="172">
        <v>3.5597235405307754E-3</v>
      </c>
      <c r="AJ42" s="172">
        <v>2.4040653923962465E-3</v>
      </c>
      <c r="AK42" s="172">
        <v>4.4335053091620518E-3</v>
      </c>
      <c r="AL42" s="172">
        <v>1.5478962146488755E-3</v>
      </c>
      <c r="AM42" s="172">
        <v>1.8734904106083145E-3</v>
      </c>
      <c r="AN42" s="172">
        <v>0</v>
      </c>
      <c r="AO42" s="172">
        <v>1.2113615176779779E-4</v>
      </c>
      <c r="AP42" s="184">
        <v>1.3891616674471352E-3</v>
      </c>
      <c r="AQ42" s="180">
        <v>0</v>
      </c>
      <c r="AR42" s="181">
        <v>0</v>
      </c>
      <c r="AS42" s="181">
        <v>0</v>
      </c>
      <c r="AT42" s="181">
        <v>0</v>
      </c>
      <c r="AU42" s="181">
        <v>0</v>
      </c>
      <c r="AV42" s="181">
        <v>0</v>
      </c>
      <c r="AW42" s="184">
        <v>0</v>
      </c>
      <c r="AX42" s="184">
        <v>1.3702681910327977E-3</v>
      </c>
      <c r="AY42" s="184">
        <v>0</v>
      </c>
      <c r="AZ42" s="184">
        <v>0</v>
      </c>
      <c r="BA42" s="184">
        <v>0</v>
      </c>
      <c r="BB42" s="184">
        <v>0</v>
      </c>
      <c r="BC42" s="184">
        <v>0</v>
      </c>
      <c r="BD42" s="184">
        <v>9.8794512862703768E-4</v>
      </c>
      <c r="BE42" s="181">
        <v>0</v>
      </c>
      <c r="BF42" s="181">
        <v>0</v>
      </c>
      <c r="BG42" s="181">
        <v>0</v>
      </c>
      <c r="BH42" s="184">
        <v>0</v>
      </c>
      <c r="BI42" s="184">
        <v>0</v>
      </c>
      <c r="BJ42" s="184">
        <v>0</v>
      </c>
      <c r="BK42" s="184">
        <v>0</v>
      </c>
      <c r="BL42" s="183">
        <v>1.3891616674471352E-3</v>
      </c>
    </row>
    <row r="43" spans="1:64">
      <c r="A43" s="161">
        <v>39</v>
      </c>
      <c r="B43" s="3" t="s">
        <v>5</v>
      </c>
      <c r="C43" s="172">
        <v>5.455607835901221E-3</v>
      </c>
      <c r="D43" s="172">
        <v>8.4042441432923627E-4</v>
      </c>
      <c r="E43" s="172">
        <v>9.170708717082655E-3</v>
      </c>
      <c r="F43" s="172">
        <v>5.6308020088266623E-3</v>
      </c>
      <c r="G43" s="172">
        <v>4.0969835562214806E-3</v>
      </c>
      <c r="H43" s="172">
        <v>2.7771432693348081E-3</v>
      </c>
      <c r="I43" s="172">
        <v>2.9930581397527916E-3</v>
      </c>
      <c r="J43" s="172">
        <v>1.0344912375606381E-3</v>
      </c>
      <c r="K43" s="172">
        <v>3.869077979044316E-3</v>
      </c>
      <c r="L43" s="172">
        <v>2.2659186656517646E-3</v>
      </c>
      <c r="M43" s="172">
        <v>1.130940287921073E-2</v>
      </c>
      <c r="N43" s="172">
        <v>6.2692478426941691E-3</v>
      </c>
      <c r="O43" s="172">
        <v>4.7491861112334667E-3</v>
      </c>
      <c r="P43" s="172">
        <v>6.1247714004632131E-3</v>
      </c>
      <c r="Q43" s="172">
        <v>6.9518383091084976E-3</v>
      </c>
      <c r="R43" s="172">
        <v>6.2751393710766615E-3</v>
      </c>
      <c r="S43" s="172">
        <v>3.2972443167703265E-3</v>
      </c>
      <c r="T43" s="172">
        <v>1.1985921989808334E-3</v>
      </c>
      <c r="U43" s="172">
        <v>3.6060948685410015E-3</v>
      </c>
      <c r="V43" s="172">
        <v>2.1653887519551976E-3</v>
      </c>
      <c r="W43" s="172">
        <v>4.6573675537563992E-3</v>
      </c>
      <c r="X43" s="172">
        <v>1.7260776016829922E-3</v>
      </c>
      <c r="Y43" s="172">
        <v>1.4838339499821208E-2</v>
      </c>
      <c r="Z43" s="172">
        <v>3.082810442550874E-3</v>
      </c>
      <c r="AA43" s="172">
        <v>7.4823341091230771E-3</v>
      </c>
      <c r="AB43" s="172">
        <v>7.6473778817749451E-3</v>
      </c>
      <c r="AC43" s="172">
        <v>4.266392626328849E-3</v>
      </c>
      <c r="AD43" s="172">
        <v>9.9231509054359818E-3</v>
      </c>
      <c r="AE43" s="172">
        <v>3.4525061139315627E-3</v>
      </c>
      <c r="AF43" s="172">
        <v>4.3648268214800841E-3</v>
      </c>
      <c r="AG43" s="172">
        <v>4.9821529917777121E-3</v>
      </c>
      <c r="AH43" s="172">
        <v>3.2182904552317029E-4</v>
      </c>
      <c r="AI43" s="172">
        <v>6.2957382069635352E-3</v>
      </c>
      <c r="AJ43" s="172">
        <v>2.7461586722106984E-3</v>
      </c>
      <c r="AK43" s="172">
        <v>1.2553709576476653E-2</v>
      </c>
      <c r="AL43" s="172">
        <v>3.403282375693669E-3</v>
      </c>
      <c r="AM43" s="172">
        <v>4.3701446539874487E-3</v>
      </c>
      <c r="AN43" s="172">
        <v>4.9478641719657686E-4</v>
      </c>
      <c r="AO43" s="172">
        <v>0</v>
      </c>
      <c r="AP43" s="184">
        <v>4.8338722362794226E-3</v>
      </c>
      <c r="AQ43" s="180">
        <v>0</v>
      </c>
      <c r="AR43" s="181">
        <v>7.1346566917706757E-6</v>
      </c>
      <c r="AS43" s="181">
        <v>0</v>
      </c>
      <c r="AT43" s="181">
        <v>0</v>
      </c>
      <c r="AU43" s="181">
        <v>0</v>
      </c>
      <c r="AV43" s="181">
        <v>0</v>
      </c>
      <c r="AW43" s="184">
        <v>3.7983001340799946E-6</v>
      </c>
      <c r="AX43" s="184">
        <v>4.7701624898668733E-3</v>
      </c>
      <c r="AY43" s="184">
        <v>2.690194124881299E-2</v>
      </c>
      <c r="AZ43" s="184">
        <v>2.690194124881299E-2</v>
      </c>
      <c r="BA43" s="184">
        <v>0</v>
      </c>
      <c r="BB43" s="184">
        <v>4.4852925049986185E-3</v>
      </c>
      <c r="BC43" s="184">
        <v>1.8838168063897715E-3</v>
      </c>
      <c r="BD43" s="184">
        <v>4.6906799727107068E-3</v>
      </c>
      <c r="BE43" s="181">
        <v>1.7897363404777888E-2</v>
      </c>
      <c r="BF43" s="181">
        <v>2.2647976984758525E-3</v>
      </c>
      <c r="BG43" s="181">
        <v>1.7063119486813327E-2</v>
      </c>
      <c r="BH43" s="184">
        <v>1.7690972799043123E-2</v>
      </c>
      <c r="BI43" s="184">
        <v>0</v>
      </c>
      <c r="BJ43" s="184">
        <v>4.3390273507912429E-3</v>
      </c>
      <c r="BK43" s="184">
        <v>-7.2171932018081665E-7</v>
      </c>
      <c r="BL43" s="183">
        <v>4.8334903816547869E-3</v>
      </c>
    </row>
    <row r="44" spans="1:64">
      <c r="A44" s="168">
        <v>40</v>
      </c>
      <c r="B44" s="4" t="s">
        <v>6</v>
      </c>
      <c r="C44" s="177">
        <v>0.57087677214995236</v>
      </c>
      <c r="D44" s="177">
        <v>0.34646496480722766</v>
      </c>
      <c r="E44" s="177">
        <v>0.50077568093003166</v>
      </c>
      <c r="F44" s="177">
        <v>0.44285496880231318</v>
      </c>
      <c r="G44" s="177">
        <v>0.65782591534951429</v>
      </c>
      <c r="H44" s="177">
        <v>0.60100506137366405</v>
      </c>
      <c r="I44" s="177">
        <v>0.63288990739724416</v>
      </c>
      <c r="J44" s="177">
        <v>0.63283054834475549</v>
      </c>
      <c r="K44" s="177">
        <v>0.73446175369056121</v>
      </c>
      <c r="L44" s="177">
        <v>0.55822021676897216</v>
      </c>
      <c r="M44" s="177">
        <v>0.49847984231705533</v>
      </c>
      <c r="N44" s="177">
        <v>0.78218474880280553</v>
      </c>
      <c r="O44" s="177">
        <v>0.78533758864680225</v>
      </c>
      <c r="P44" s="177">
        <v>0.5325081648198805</v>
      </c>
      <c r="Q44" s="177">
        <v>0.55942563107268672</v>
      </c>
      <c r="R44" s="177">
        <v>0.55487691411570528</v>
      </c>
      <c r="S44" s="177">
        <v>0.62329661196854524</v>
      </c>
      <c r="T44" s="177">
        <v>0.65852834670550586</v>
      </c>
      <c r="U44" s="177">
        <v>0.65150415907333492</v>
      </c>
      <c r="V44" s="177">
        <v>0.69292679596720297</v>
      </c>
      <c r="W44" s="177">
        <v>0.69754142881173942</v>
      </c>
      <c r="X44" s="177">
        <v>0.58487434740170796</v>
      </c>
      <c r="Y44" s="177">
        <v>0.52416241580372325</v>
      </c>
      <c r="Z44" s="177">
        <v>0.59577767649414826</v>
      </c>
      <c r="AA44" s="177">
        <v>0.5492328106406057</v>
      </c>
      <c r="AB44" s="177">
        <v>0.35015666814593671</v>
      </c>
      <c r="AC44" s="177">
        <v>0.30591893649026347</v>
      </c>
      <c r="AD44" s="177">
        <v>0.37023206188316887</v>
      </c>
      <c r="AE44" s="177">
        <v>0.18521254383976543</v>
      </c>
      <c r="AF44" s="177">
        <v>0.35559748882114106</v>
      </c>
      <c r="AG44" s="177">
        <v>0.49448736169154928</v>
      </c>
      <c r="AH44" s="177">
        <v>0.28231566772228445</v>
      </c>
      <c r="AI44" s="177">
        <v>0.29027663373767487</v>
      </c>
      <c r="AJ44" s="177">
        <v>0.41057782281320765</v>
      </c>
      <c r="AK44" s="177">
        <v>0.37818904719079849</v>
      </c>
      <c r="AL44" s="177">
        <v>0.36916870524477019</v>
      </c>
      <c r="AM44" s="177">
        <v>0.45130524497336727</v>
      </c>
      <c r="AN44" s="177">
        <v>1</v>
      </c>
      <c r="AO44" s="177">
        <v>0.35062069110807981</v>
      </c>
      <c r="AP44" s="186">
        <v>0.4709097928273191</v>
      </c>
      <c r="AQ44" s="185">
        <v>1</v>
      </c>
      <c r="AR44" s="177">
        <v>1</v>
      </c>
      <c r="AS44" s="177">
        <v>1</v>
      </c>
      <c r="AT44" s="177">
        <v>1</v>
      </c>
      <c r="AU44" s="177">
        <v>1</v>
      </c>
      <c r="AV44" s="177">
        <v>1</v>
      </c>
      <c r="AW44" s="186">
        <v>1</v>
      </c>
      <c r="AX44" s="186">
        <v>1</v>
      </c>
      <c r="AY44" s="186">
        <v>1</v>
      </c>
      <c r="AZ44" s="186">
        <v>1</v>
      </c>
      <c r="BA44" s="186">
        <v>1</v>
      </c>
      <c r="BB44" s="186">
        <v>1</v>
      </c>
      <c r="BC44" s="186">
        <v>1</v>
      </c>
      <c r="BD44" s="186">
        <v>1</v>
      </c>
      <c r="BE44" s="177">
        <v>1</v>
      </c>
      <c r="BF44" s="177">
        <v>1</v>
      </c>
      <c r="BG44" s="177">
        <v>1</v>
      </c>
      <c r="BH44" s="186">
        <v>1</v>
      </c>
      <c r="BI44" s="186">
        <v>1</v>
      </c>
      <c r="BJ44" s="186">
        <v>1</v>
      </c>
      <c r="BK44" s="186">
        <v>1</v>
      </c>
      <c r="BL44" s="187">
        <v>1</v>
      </c>
    </row>
    <row r="45" spans="1:64">
      <c r="A45" s="161">
        <v>41</v>
      </c>
      <c r="B45" s="5" t="s">
        <v>28</v>
      </c>
      <c r="C45" s="188">
        <v>1.9128455884614203E-3</v>
      </c>
      <c r="D45" s="188">
        <v>1.365689673285009E-2</v>
      </c>
      <c r="E45" s="188">
        <v>2.5410914517997762E-2</v>
      </c>
      <c r="F45" s="188">
        <v>1.3544361588799269E-2</v>
      </c>
      <c r="G45" s="188">
        <v>5.6587307822271275E-3</v>
      </c>
      <c r="H45" s="188">
        <v>8.2232294208874832E-3</v>
      </c>
      <c r="I45" s="188">
        <v>1.1123574750154606E-2</v>
      </c>
      <c r="J45" s="188">
        <v>8.7478030965653947E-3</v>
      </c>
      <c r="K45" s="188">
        <v>2.768831698751111E-3</v>
      </c>
      <c r="L45" s="188">
        <v>1.352311217471446E-2</v>
      </c>
      <c r="M45" s="188">
        <v>1.1548208423776478E-2</v>
      </c>
      <c r="N45" s="188">
        <v>4.5042319270638701E-3</v>
      </c>
      <c r="O45" s="188">
        <v>3.7040448169400986E-3</v>
      </c>
      <c r="P45" s="188">
        <v>9.5803637238363396E-3</v>
      </c>
      <c r="Q45" s="188">
        <v>9.8417831263727246E-3</v>
      </c>
      <c r="R45" s="188">
        <v>7.4786360077825379E-3</v>
      </c>
      <c r="S45" s="188">
        <v>9.4897401500472003E-3</v>
      </c>
      <c r="T45" s="188">
        <v>8.2848145632584275E-3</v>
      </c>
      <c r="U45" s="188">
        <v>1.0380184018716447E-2</v>
      </c>
      <c r="V45" s="188">
        <v>1.1703638763333069E-2</v>
      </c>
      <c r="W45" s="188">
        <v>6.1704889440873188E-3</v>
      </c>
      <c r="X45" s="188">
        <v>1.3103827956074118E-2</v>
      </c>
      <c r="Y45" s="188">
        <v>1.2216669950595121E-2</v>
      </c>
      <c r="Z45" s="188">
        <v>4.7368957081182364E-3</v>
      </c>
      <c r="AA45" s="188">
        <v>8.0404814810914414E-3</v>
      </c>
      <c r="AB45" s="188">
        <v>1.7056431910992771E-2</v>
      </c>
      <c r="AC45" s="188">
        <v>1.3638585845265373E-2</v>
      </c>
      <c r="AD45" s="188">
        <v>2.4279029612944102E-2</v>
      </c>
      <c r="AE45" s="188">
        <v>1.7222663293515418E-3</v>
      </c>
      <c r="AF45" s="188">
        <v>1.0365421545114235E-2</v>
      </c>
      <c r="AG45" s="188">
        <v>5.7926557567741241E-3</v>
      </c>
      <c r="AH45" s="188">
        <v>9.0883688341586426E-3</v>
      </c>
      <c r="AI45" s="188">
        <v>3.4853690018251714E-3</v>
      </c>
      <c r="AJ45" s="188">
        <v>8.1011843113555169E-3</v>
      </c>
      <c r="AK45" s="188">
        <v>3.4742272920906897E-2</v>
      </c>
      <c r="AL45" s="188">
        <v>8.4230443957345642E-3</v>
      </c>
      <c r="AM45" s="188">
        <v>1.4276783381586874E-2</v>
      </c>
      <c r="AN45" s="188">
        <v>0</v>
      </c>
      <c r="AO45" s="188">
        <v>1.9750459527358337E-3</v>
      </c>
      <c r="AP45" s="182">
        <v>8.7620871308245404E-3</v>
      </c>
      <c r="AQ45" s="172"/>
      <c r="AR45" s="172"/>
      <c r="AS45" s="172"/>
      <c r="AT45" s="172"/>
      <c r="AU45" s="172"/>
      <c r="AV45" s="172"/>
      <c r="AW45" s="172"/>
      <c r="AX45" s="172"/>
      <c r="AY45" s="172"/>
      <c r="AZ45" s="172"/>
      <c r="BA45" s="172"/>
      <c r="BB45" s="172"/>
      <c r="BC45" s="172"/>
      <c r="BD45" s="172"/>
      <c r="BE45" s="172"/>
      <c r="BF45" s="172"/>
      <c r="BG45" s="172"/>
      <c r="BH45" s="172"/>
      <c r="BI45" s="172"/>
      <c r="BJ45" s="172"/>
      <c r="BK45" s="172"/>
      <c r="BL45" s="172"/>
    </row>
    <row r="46" spans="1:64">
      <c r="A46" s="161">
        <v>42</v>
      </c>
      <c r="B46" s="3" t="s">
        <v>69</v>
      </c>
      <c r="C46" s="181">
        <v>0.15155149614048036</v>
      </c>
      <c r="D46" s="181">
        <v>0.22817522849038765</v>
      </c>
      <c r="E46" s="181">
        <v>0.17153349174243465</v>
      </c>
      <c r="F46" s="181">
        <v>0.2579516055394917</v>
      </c>
      <c r="G46" s="181">
        <v>0.13770114594385849</v>
      </c>
      <c r="H46" s="181">
        <v>0.2721720626600464</v>
      </c>
      <c r="I46" s="181">
        <v>0.17335642824825784</v>
      </c>
      <c r="J46" s="181">
        <v>0.1171240792325445</v>
      </c>
      <c r="K46" s="181">
        <v>1.5279579137581789E-2</v>
      </c>
      <c r="L46" s="181">
        <v>0.24054742090319753</v>
      </c>
      <c r="M46" s="181">
        <v>0.21766947174074985</v>
      </c>
      <c r="N46" s="181">
        <v>6.2445810408374151E-2</v>
      </c>
      <c r="O46" s="181">
        <v>0.11671945764775135</v>
      </c>
      <c r="P46" s="181">
        <v>0.29005387701730417</v>
      </c>
      <c r="Q46" s="181">
        <v>0.21325815420745545</v>
      </c>
      <c r="R46" s="181">
        <v>0.24379890925547271</v>
      </c>
      <c r="S46" s="181">
        <v>0.24633125110096343</v>
      </c>
      <c r="T46" s="181">
        <v>0.2605848403511512</v>
      </c>
      <c r="U46" s="181">
        <v>0.20415569699579933</v>
      </c>
      <c r="V46" s="181">
        <v>0.16481626532719168</v>
      </c>
      <c r="W46" s="181">
        <v>0.18177207604774032</v>
      </c>
      <c r="X46" s="181">
        <v>0.28848634430593861</v>
      </c>
      <c r="Y46" s="181">
        <v>0.33838967095036887</v>
      </c>
      <c r="Z46" s="181">
        <v>7.0262508387801376E-2</v>
      </c>
      <c r="AA46" s="181">
        <v>0.11380414292785156</v>
      </c>
      <c r="AB46" s="181">
        <v>0.4529749017181946</v>
      </c>
      <c r="AC46" s="181">
        <v>0.43749758717185111</v>
      </c>
      <c r="AD46" s="181">
        <v>0.30282397072447498</v>
      </c>
      <c r="AE46" s="181">
        <v>5.8650173764370726E-2</v>
      </c>
      <c r="AF46" s="181">
        <v>0.40235165952905672</v>
      </c>
      <c r="AG46" s="181">
        <v>0.18003386475673192</v>
      </c>
      <c r="AH46" s="181">
        <v>0.33345520667958617</v>
      </c>
      <c r="AI46" s="181">
        <v>0.52314226927728547</v>
      </c>
      <c r="AJ46" s="181">
        <v>0.50896339569449323</v>
      </c>
      <c r="AK46" s="181">
        <v>0.53299358903562055</v>
      </c>
      <c r="AL46" s="181">
        <v>0.37257380440005849</v>
      </c>
      <c r="AM46" s="181">
        <v>0.32381925449611038</v>
      </c>
      <c r="AN46" s="181">
        <v>0</v>
      </c>
      <c r="AO46" s="181">
        <v>7.4261727822867345E-3</v>
      </c>
      <c r="AP46" s="184">
        <v>0.26745444124294698</v>
      </c>
      <c r="AQ46" s="172"/>
      <c r="AR46" s="172"/>
      <c r="AS46" s="172"/>
      <c r="AT46" s="172"/>
      <c r="AU46" s="172"/>
      <c r="AV46" s="172"/>
      <c r="AW46" s="172"/>
      <c r="AX46" s="172"/>
      <c r="AY46" s="172"/>
      <c r="AZ46" s="172"/>
      <c r="BA46" s="172"/>
      <c r="BB46" s="172"/>
      <c r="BC46" s="172"/>
      <c r="BD46" s="172"/>
      <c r="BE46" s="172"/>
      <c r="BF46" s="172"/>
      <c r="BG46" s="172"/>
      <c r="BH46" s="172"/>
      <c r="BI46" s="172"/>
      <c r="BJ46" s="172"/>
      <c r="BK46" s="172"/>
      <c r="BL46" s="172"/>
    </row>
    <row r="47" spans="1:64">
      <c r="A47" s="161">
        <v>43</v>
      </c>
      <c r="B47" s="3" t="s">
        <v>29</v>
      </c>
      <c r="C47" s="181">
        <v>0.13784174431835655</v>
      </c>
      <c r="D47" s="181">
        <v>0.31599957978779286</v>
      </c>
      <c r="E47" s="181">
        <v>0.15181744987530194</v>
      </c>
      <c r="F47" s="181">
        <v>0.12022523208035307</v>
      </c>
      <c r="G47" s="181">
        <v>8.712183237435743E-2</v>
      </c>
      <c r="H47" s="181">
        <v>-1.4943675687373014E-2</v>
      </c>
      <c r="I47" s="181">
        <v>8.4373184554963315E-2</v>
      </c>
      <c r="J47" s="181">
        <v>8.257605296220448E-2</v>
      </c>
      <c r="K47" s="181">
        <v>9.4890776875883473E-2</v>
      </c>
      <c r="L47" s="181">
        <v>6.0659307975133595E-2</v>
      </c>
      <c r="M47" s="181">
        <v>0.11176099485677014</v>
      </c>
      <c r="N47" s="181">
        <v>8.4968817744207115E-2</v>
      </c>
      <c r="O47" s="181">
        <v>6.3621474650318144E-2</v>
      </c>
      <c r="P47" s="181">
        <v>5.0170081139343174E-2</v>
      </c>
      <c r="Q47" s="181">
        <v>0.10991144600670467</v>
      </c>
      <c r="R47" s="181">
        <v>7.7112973429480938E-2</v>
      </c>
      <c r="S47" s="181">
        <v>4.2322163353613641E-3</v>
      </c>
      <c r="T47" s="181">
        <v>-4.9214922109667554E-2</v>
      </c>
      <c r="U47" s="181">
        <v>-2.2806758936799048E-2</v>
      </c>
      <c r="V47" s="181">
        <v>-3.5831914093471015E-2</v>
      </c>
      <c r="W47" s="181">
        <v>9.8520271056280924E-3</v>
      </c>
      <c r="X47" s="181">
        <v>-1.0263379761008731E-2</v>
      </c>
      <c r="Y47" s="181">
        <v>3.3771555341492072E-2</v>
      </c>
      <c r="Z47" s="181">
        <v>0.10068973188650231</v>
      </c>
      <c r="AA47" s="181">
        <v>0.11905388754910118</v>
      </c>
      <c r="AB47" s="181">
        <v>5.7274646656177298E-2</v>
      </c>
      <c r="AC47" s="181">
        <v>8.8944105405315846E-2</v>
      </c>
      <c r="AD47" s="181">
        <v>0.22207562395187613</v>
      </c>
      <c r="AE47" s="181">
        <v>0.34745982802396136</v>
      </c>
      <c r="AF47" s="181">
        <v>2.2376059872551281E-2</v>
      </c>
      <c r="AG47" s="181">
        <v>0.13642994169820968</v>
      </c>
      <c r="AH47" s="181">
        <v>0</v>
      </c>
      <c r="AI47" s="181">
        <v>1.5983321347536598E-2</v>
      </c>
      <c r="AJ47" s="181">
        <v>1.4806407335726255E-2</v>
      </c>
      <c r="AK47" s="181">
        <v>-7.8414666855997853E-3</v>
      </c>
      <c r="AL47" s="181">
        <v>7.3574577439776023E-2</v>
      </c>
      <c r="AM47" s="181">
        <v>2.8935462887427953E-2</v>
      </c>
      <c r="AN47" s="181">
        <v>0</v>
      </c>
      <c r="AO47" s="181">
        <v>0.57490164271155375</v>
      </c>
      <c r="AP47" s="184">
        <v>8.7303473744248794E-2</v>
      </c>
      <c r="AQ47" s="172"/>
      <c r="AR47" s="172"/>
      <c r="AS47" s="172"/>
      <c r="AT47" s="172"/>
      <c r="AU47" s="172"/>
      <c r="AV47" s="172"/>
      <c r="AW47" s="172"/>
      <c r="AX47" s="172"/>
      <c r="AY47" s="172"/>
      <c r="AZ47" s="172"/>
      <c r="BA47" s="172"/>
      <c r="BB47" s="172"/>
      <c r="BC47" s="172"/>
      <c r="BD47" s="172"/>
      <c r="BE47" s="172"/>
      <c r="BF47" s="172"/>
      <c r="BG47" s="172"/>
      <c r="BH47" s="172"/>
      <c r="BI47" s="172"/>
      <c r="BJ47" s="172"/>
      <c r="BK47" s="172"/>
      <c r="BL47" s="172"/>
    </row>
    <row r="48" spans="1:64">
      <c r="A48" s="161">
        <v>44</v>
      </c>
      <c r="B48" s="3" t="s">
        <v>30</v>
      </c>
      <c r="C48" s="181">
        <v>0.17296183534766429</v>
      </c>
      <c r="D48" s="181">
        <v>7.2381552684105468E-2</v>
      </c>
      <c r="E48" s="181">
        <v>0.12652436030870137</v>
      </c>
      <c r="F48" s="181">
        <v>0.11307259169076245</v>
      </c>
      <c r="G48" s="181">
        <v>6.4934136860168731E-2</v>
      </c>
      <c r="H48" s="181">
        <v>0.12759230094134336</v>
      </c>
      <c r="I48" s="181">
        <v>6.2602568461519931E-2</v>
      </c>
      <c r="J48" s="181">
        <v>0.15674971869097926</v>
      </c>
      <c r="K48" s="181">
        <v>4.8505559522595124E-2</v>
      </c>
      <c r="L48" s="181">
        <v>0.10236551733584319</v>
      </c>
      <c r="M48" s="181">
        <v>0.12148786547050039</v>
      </c>
      <c r="N48" s="181">
        <v>5.0854723161341674E-2</v>
      </c>
      <c r="O48" s="181">
        <v>3.5418677195497482E-2</v>
      </c>
      <c r="P48" s="181">
        <v>8.2087665031132712E-2</v>
      </c>
      <c r="Q48" s="181">
        <v>0.10549363299526049</v>
      </c>
      <c r="R48" s="181">
        <v>0.11294369992083128</v>
      </c>
      <c r="S48" s="181">
        <v>0.13834424134021689</v>
      </c>
      <c r="T48" s="181">
        <v>0.1732946393871925</v>
      </c>
      <c r="U48" s="181">
        <v>0.17171731312580651</v>
      </c>
      <c r="V48" s="181">
        <v>0.21323090852909263</v>
      </c>
      <c r="W48" s="181">
        <v>0.10974147216333677</v>
      </c>
      <c r="X48" s="181">
        <v>0.10292369354010804</v>
      </c>
      <c r="Y48" s="181">
        <v>4.6854361421868045E-2</v>
      </c>
      <c r="Z48" s="181">
        <v>0.19481729580895243</v>
      </c>
      <c r="AA48" s="181">
        <v>0.2077835230683362</v>
      </c>
      <c r="AB48" s="181">
        <v>7.8522343701671576E-2</v>
      </c>
      <c r="AC48" s="181">
        <v>9.6935733873852389E-2</v>
      </c>
      <c r="AD48" s="181">
        <v>7.5285691326309523E-2</v>
      </c>
      <c r="AE48" s="181">
        <v>0.33563775681644992</v>
      </c>
      <c r="AF48" s="181">
        <v>0.16623803952410993</v>
      </c>
      <c r="AG48" s="181">
        <v>0.15307620508346584</v>
      </c>
      <c r="AH48" s="181">
        <v>0.37343221293266199</v>
      </c>
      <c r="AI48" s="181">
        <v>0.16240890116771478</v>
      </c>
      <c r="AJ48" s="181">
        <v>5.9503133853570443E-2</v>
      </c>
      <c r="AK48" s="181">
        <v>4.4508606680235402E-2</v>
      </c>
      <c r="AL48" s="181">
        <v>0.12089487295714489</v>
      </c>
      <c r="AM48" s="181">
        <v>0.12516995377257387</v>
      </c>
      <c r="AN48" s="181">
        <v>0</v>
      </c>
      <c r="AO48" s="181">
        <v>3.5155817958697842E-2</v>
      </c>
      <c r="AP48" s="184">
        <v>0.13848546018510022</v>
      </c>
      <c r="AQ48" s="172"/>
      <c r="AR48" s="172"/>
      <c r="AS48" s="172"/>
      <c r="AT48" s="172"/>
      <c r="AU48" s="172"/>
      <c r="AV48" s="172"/>
      <c r="AW48" s="172"/>
      <c r="AX48" s="172"/>
      <c r="AY48" s="172"/>
      <c r="AZ48" s="172"/>
      <c r="BA48" s="172"/>
      <c r="BB48" s="172"/>
      <c r="BC48" s="172"/>
      <c r="BD48" s="172"/>
      <c r="BE48" s="172"/>
      <c r="BF48" s="172"/>
      <c r="BG48" s="172"/>
      <c r="BH48" s="172"/>
      <c r="BI48" s="172"/>
      <c r="BJ48" s="172"/>
      <c r="BK48" s="172"/>
      <c r="BL48" s="172"/>
    </row>
    <row r="49" spans="1:64">
      <c r="A49" s="161">
        <v>45</v>
      </c>
      <c r="B49" s="3" t="s">
        <v>31</v>
      </c>
      <c r="C49" s="181">
        <v>2.3230925362118276E-2</v>
      </c>
      <c r="D49" s="181">
        <v>3.7293833385859856E-2</v>
      </c>
      <c r="E49" s="181">
        <v>2.5410914517997762E-2</v>
      </c>
      <c r="F49" s="181">
        <v>5.2351240298280324E-2</v>
      </c>
      <c r="G49" s="181">
        <v>4.8956989481395805E-2</v>
      </c>
      <c r="H49" s="181">
        <v>5.951021291431732E-3</v>
      </c>
      <c r="I49" s="181">
        <v>3.5654336587860179E-2</v>
      </c>
      <c r="J49" s="181">
        <v>1.9747249260283145E-3</v>
      </c>
      <c r="K49" s="181">
        <v>0.10587138048119381</v>
      </c>
      <c r="L49" s="181">
        <v>2.468638159400921E-2</v>
      </c>
      <c r="M49" s="181">
        <v>3.9053617191147798E-2</v>
      </c>
      <c r="N49" s="181">
        <v>1.5043053731592862E-2</v>
      </c>
      <c r="O49" s="181">
        <v>-4.8012429573093818E-3</v>
      </c>
      <c r="P49" s="181">
        <v>3.5607558202290161E-2</v>
      </c>
      <c r="Q49" s="181">
        <v>2.0731551504900737E-3</v>
      </c>
      <c r="R49" s="181">
        <v>3.7910694603644404E-3</v>
      </c>
      <c r="S49" s="181">
        <v>-2.168954412209741E-2</v>
      </c>
      <c r="T49" s="181">
        <v>-5.1470454702295124E-2</v>
      </c>
      <c r="U49" s="181">
        <v>-1.4947300287482923E-2</v>
      </c>
      <c r="V49" s="181">
        <v>-4.6843299151809563E-2</v>
      </c>
      <c r="W49" s="181">
        <v>-5.0565704869355195E-3</v>
      </c>
      <c r="X49" s="181">
        <v>2.0877826152868241E-2</v>
      </c>
      <c r="Y49" s="181">
        <v>4.7642048149688754E-2</v>
      </c>
      <c r="Z49" s="181">
        <v>3.3922471795679296E-2</v>
      </c>
      <c r="AA49" s="181">
        <v>3.7985614541318699E-2</v>
      </c>
      <c r="AB49" s="181">
        <v>4.4019490503534556E-2</v>
      </c>
      <c r="AC49" s="181">
        <v>5.7781810640905235E-2</v>
      </c>
      <c r="AD49" s="181">
        <v>1.7157046295415895E-2</v>
      </c>
      <c r="AE49" s="181">
        <v>7.1532714517269932E-2</v>
      </c>
      <c r="AF49" s="181">
        <v>4.714546551019784E-2</v>
      </c>
      <c r="AG49" s="181">
        <v>3.0184661422788823E-2</v>
      </c>
      <c r="AH49" s="181">
        <v>1.7085438313087528E-3</v>
      </c>
      <c r="AI49" s="181">
        <v>9.6382070797138737E-3</v>
      </c>
      <c r="AJ49" s="181">
        <v>1.1057662191649484E-2</v>
      </c>
      <c r="AK49" s="181">
        <v>3.2691185055458261E-2</v>
      </c>
      <c r="AL49" s="181">
        <v>5.5403147934003666E-2</v>
      </c>
      <c r="AM49" s="181">
        <v>5.6495966430464249E-2</v>
      </c>
      <c r="AN49" s="181">
        <v>0</v>
      </c>
      <c r="AO49" s="181">
        <v>3.2880565021146162E-2</v>
      </c>
      <c r="AP49" s="184">
        <v>2.9753068615584785E-2</v>
      </c>
      <c r="AQ49" s="172"/>
      <c r="AR49" s="172"/>
      <c r="AS49" s="172"/>
      <c r="AT49" s="172"/>
      <c r="AU49" s="172"/>
      <c r="AV49" s="172"/>
      <c r="AW49" s="172"/>
      <c r="AX49" s="172"/>
      <c r="AY49" s="172"/>
      <c r="AZ49" s="172"/>
      <c r="BA49" s="172"/>
      <c r="BB49" s="172"/>
      <c r="BC49" s="172"/>
      <c r="BD49" s="172"/>
      <c r="BE49" s="172"/>
      <c r="BF49" s="172"/>
      <c r="BG49" s="172"/>
      <c r="BH49" s="172"/>
      <c r="BI49" s="172"/>
      <c r="BJ49" s="172"/>
      <c r="BK49" s="172"/>
      <c r="BL49" s="172"/>
    </row>
    <row r="50" spans="1:64">
      <c r="A50" s="161">
        <v>46</v>
      </c>
      <c r="B50" s="3" t="s">
        <v>32</v>
      </c>
      <c r="C50" s="181">
        <v>-5.8375618907033244E-2</v>
      </c>
      <c r="D50" s="181">
        <v>-1.3972055888223553E-2</v>
      </c>
      <c r="E50" s="181">
        <v>-1.4728118924650943E-3</v>
      </c>
      <c r="F50" s="181">
        <v>0</v>
      </c>
      <c r="G50" s="181">
        <v>-2.1987507915218894E-3</v>
      </c>
      <c r="H50" s="181">
        <v>0</v>
      </c>
      <c r="I50" s="181">
        <v>0</v>
      </c>
      <c r="J50" s="181">
        <v>-2.9272530774211603E-6</v>
      </c>
      <c r="K50" s="181">
        <v>-1.7778814065665029E-3</v>
      </c>
      <c r="L50" s="181">
        <v>-1.9567518701655998E-6</v>
      </c>
      <c r="M50" s="181">
        <v>0</v>
      </c>
      <c r="N50" s="181">
        <v>-1.3857753852109128E-6</v>
      </c>
      <c r="O50" s="181">
        <v>0</v>
      </c>
      <c r="P50" s="181">
        <v>-7.7099337870886364E-6</v>
      </c>
      <c r="Q50" s="181">
        <v>-3.8025589700845079E-6</v>
      </c>
      <c r="R50" s="181">
        <v>-2.2021896371562245E-6</v>
      </c>
      <c r="S50" s="181">
        <v>-4.5167730366716799E-6</v>
      </c>
      <c r="T50" s="181">
        <v>-7.2641951453383841E-6</v>
      </c>
      <c r="U50" s="181">
        <v>-3.2939893752372703E-6</v>
      </c>
      <c r="V50" s="181">
        <v>-2.3953415397734484E-6</v>
      </c>
      <c r="W50" s="181">
        <v>-2.0922585596389933E-5</v>
      </c>
      <c r="X50" s="181">
        <v>-2.6595956882634704E-6</v>
      </c>
      <c r="Y50" s="181">
        <v>-3.0367216177361327E-3</v>
      </c>
      <c r="Z50" s="181">
        <v>-2.0658008120186269E-4</v>
      </c>
      <c r="AA50" s="181">
        <v>-3.5900460208304813E-2</v>
      </c>
      <c r="AB50" s="181">
        <v>-4.4826365074882447E-6</v>
      </c>
      <c r="AC50" s="181">
        <v>-7.1675942745338928E-4</v>
      </c>
      <c r="AD50" s="181">
        <v>-1.1853423794189492E-2</v>
      </c>
      <c r="AE50" s="181">
        <v>-2.1528329116894272E-4</v>
      </c>
      <c r="AF50" s="181">
        <v>-4.0741348021710189E-3</v>
      </c>
      <c r="AG50" s="181">
        <v>-4.6904095196551609E-6</v>
      </c>
      <c r="AH50" s="181">
        <v>0</v>
      </c>
      <c r="AI50" s="181">
        <v>-4.9347016117508051E-3</v>
      </c>
      <c r="AJ50" s="181">
        <v>-1.3009606200002532E-2</v>
      </c>
      <c r="AK50" s="181">
        <v>-1.5283234197419837E-2</v>
      </c>
      <c r="AL50" s="181">
        <v>-3.8152371487824399E-5</v>
      </c>
      <c r="AM50" s="181">
        <v>-2.6659415305703516E-6</v>
      </c>
      <c r="AN50" s="181">
        <v>0</v>
      </c>
      <c r="AO50" s="181">
        <v>-2.9599355345001025E-3</v>
      </c>
      <c r="AP50" s="184">
        <v>-2.6683237460244161E-3</v>
      </c>
      <c r="AQ50" s="172"/>
      <c r="AR50" s="172"/>
      <c r="AS50" s="172"/>
      <c r="AT50" s="172"/>
      <c r="AU50" s="172"/>
      <c r="AV50" s="172"/>
      <c r="AW50" s="172"/>
      <c r="AX50" s="172"/>
      <c r="AY50" s="172"/>
      <c r="AZ50" s="172"/>
      <c r="BA50" s="172"/>
      <c r="BB50" s="172"/>
      <c r="BC50" s="172"/>
      <c r="BD50" s="172"/>
      <c r="BE50" s="172"/>
      <c r="BF50" s="172"/>
      <c r="BG50" s="172"/>
      <c r="BH50" s="172"/>
      <c r="BI50" s="172"/>
      <c r="BJ50" s="172"/>
      <c r="BK50" s="172"/>
      <c r="BL50" s="172"/>
    </row>
    <row r="51" spans="1:64">
      <c r="A51" s="168">
        <v>47</v>
      </c>
      <c r="B51" s="4" t="s">
        <v>33</v>
      </c>
      <c r="C51" s="177">
        <v>0.42912322785004769</v>
      </c>
      <c r="D51" s="177">
        <v>0.65353503519277234</v>
      </c>
      <c r="E51" s="177">
        <v>0.49922431906996839</v>
      </c>
      <c r="F51" s="177">
        <v>0.55714503119768677</v>
      </c>
      <c r="G51" s="177">
        <v>0.34217408465048571</v>
      </c>
      <c r="H51" s="177">
        <v>0.39899493862633595</v>
      </c>
      <c r="I51" s="177">
        <v>0.36711009260275584</v>
      </c>
      <c r="J51" s="177">
        <v>0.36716945165524451</v>
      </c>
      <c r="K51" s="177">
        <v>0.26553824630943879</v>
      </c>
      <c r="L51" s="177">
        <v>0.44177978323102784</v>
      </c>
      <c r="M51" s="177">
        <v>0.50152015768294467</v>
      </c>
      <c r="N51" s="177">
        <v>0.21781525119719444</v>
      </c>
      <c r="O51" s="177">
        <v>0.21466241135319769</v>
      </c>
      <c r="P51" s="177">
        <v>0.4674918351801195</v>
      </c>
      <c r="Q51" s="177">
        <v>0.44057436892731333</v>
      </c>
      <c r="R51" s="177">
        <v>0.44512308588429478</v>
      </c>
      <c r="S51" s="177">
        <v>0.37670338803145481</v>
      </c>
      <c r="T51" s="177">
        <v>0.34147165329449408</v>
      </c>
      <c r="U51" s="177">
        <v>0.34849584092666508</v>
      </c>
      <c r="V51" s="177">
        <v>0.30707320403279703</v>
      </c>
      <c r="W51" s="177">
        <v>0.30245857118826058</v>
      </c>
      <c r="X51" s="177">
        <v>0.41512565259829198</v>
      </c>
      <c r="Y51" s="177">
        <v>0.47583758419627675</v>
      </c>
      <c r="Z51" s="177">
        <v>0.4042223235058518</v>
      </c>
      <c r="AA51" s="177">
        <v>0.45076718935939425</v>
      </c>
      <c r="AB51" s="177">
        <v>0.64984333185406329</v>
      </c>
      <c r="AC51" s="177">
        <v>0.69408106350973653</v>
      </c>
      <c r="AD51" s="177">
        <v>0.62976793811683118</v>
      </c>
      <c r="AE51" s="177">
        <v>0.81478745616023451</v>
      </c>
      <c r="AF51" s="177">
        <v>0.64440251117885894</v>
      </c>
      <c r="AG51" s="177">
        <v>0.50551263830845072</v>
      </c>
      <c r="AH51" s="177">
        <v>0.71768433227771555</v>
      </c>
      <c r="AI51" s="177">
        <v>0.70972336626232513</v>
      </c>
      <c r="AJ51" s="177">
        <v>0.58942217718679235</v>
      </c>
      <c r="AK51" s="177">
        <v>0.62181095280920151</v>
      </c>
      <c r="AL51" s="177">
        <v>0.63083129475522981</v>
      </c>
      <c r="AM51" s="177">
        <v>0.54869475502663279</v>
      </c>
      <c r="AN51" s="177">
        <v>0</v>
      </c>
      <c r="AO51" s="177">
        <v>0.64937930889192019</v>
      </c>
      <c r="AP51" s="186">
        <v>0.52909020717268085</v>
      </c>
      <c r="AQ51" s="172"/>
      <c r="AR51" s="172"/>
      <c r="AS51" s="172"/>
      <c r="AT51" s="172"/>
      <c r="AU51" s="172"/>
      <c r="AV51" s="172"/>
      <c r="AW51" s="172"/>
      <c r="AX51" s="172"/>
      <c r="AY51" s="172"/>
      <c r="AZ51" s="172"/>
      <c r="BA51" s="172"/>
      <c r="BB51" s="172"/>
      <c r="BC51" s="172"/>
      <c r="BD51" s="172"/>
      <c r="BE51" s="172"/>
      <c r="BF51" s="172"/>
      <c r="BG51" s="172"/>
      <c r="BH51" s="172"/>
      <c r="BI51" s="172"/>
      <c r="BJ51" s="172"/>
      <c r="BK51" s="172"/>
      <c r="BL51" s="172"/>
    </row>
    <row r="52" spans="1:64">
      <c r="A52" s="168">
        <v>48</v>
      </c>
      <c r="B52" s="13" t="s">
        <v>34</v>
      </c>
      <c r="C52" s="189">
        <v>1</v>
      </c>
      <c r="D52" s="189">
        <v>1</v>
      </c>
      <c r="E52" s="189">
        <v>1</v>
      </c>
      <c r="F52" s="189">
        <v>1</v>
      </c>
      <c r="G52" s="189">
        <v>1</v>
      </c>
      <c r="H52" s="189">
        <v>1</v>
      </c>
      <c r="I52" s="189">
        <v>1</v>
      </c>
      <c r="J52" s="189">
        <v>1</v>
      </c>
      <c r="K52" s="189">
        <v>1</v>
      </c>
      <c r="L52" s="189">
        <v>1</v>
      </c>
      <c r="M52" s="189">
        <v>1</v>
      </c>
      <c r="N52" s="189">
        <v>1</v>
      </c>
      <c r="O52" s="189">
        <v>1</v>
      </c>
      <c r="P52" s="189">
        <v>1</v>
      </c>
      <c r="Q52" s="189">
        <v>1</v>
      </c>
      <c r="R52" s="189">
        <v>1</v>
      </c>
      <c r="S52" s="189">
        <v>1</v>
      </c>
      <c r="T52" s="189">
        <v>1</v>
      </c>
      <c r="U52" s="189">
        <v>1</v>
      </c>
      <c r="V52" s="189">
        <v>1</v>
      </c>
      <c r="W52" s="189">
        <v>1</v>
      </c>
      <c r="X52" s="189">
        <v>1</v>
      </c>
      <c r="Y52" s="189">
        <v>1</v>
      </c>
      <c r="Z52" s="189">
        <v>1</v>
      </c>
      <c r="AA52" s="189">
        <v>1</v>
      </c>
      <c r="AB52" s="189">
        <v>1</v>
      </c>
      <c r="AC52" s="189">
        <v>1</v>
      </c>
      <c r="AD52" s="189">
        <v>1</v>
      </c>
      <c r="AE52" s="189">
        <v>1</v>
      </c>
      <c r="AF52" s="189">
        <v>1</v>
      </c>
      <c r="AG52" s="189">
        <v>1</v>
      </c>
      <c r="AH52" s="189">
        <v>1</v>
      </c>
      <c r="AI52" s="189">
        <v>1</v>
      </c>
      <c r="AJ52" s="189">
        <v>1</v>
      </c>
      <c r="AK52" s="189">
        <v>1</v>
      </c>
      <c r="AL52" s="189">
        <v>1</v>
      </c>
      <c r="AM52" s="189">
        <v>1</v>
      </c>
      <c r="AN52" s="189">
        <v>1</v>
      </c>
      <c r="AO52" s="189">
        <v>1</v>
      </c>
      <c r="AP52" s="254">
        <v>1</v>
      </c>
      <c r="AQ52" s="172"/>
      <c r="AR52" s="172"/>
      <c r="AS52" s="172"/>
      <c r="AT52" s="172"/>
      <c r="AU52" s="172"/>
      <c r="AV52" s="172"/>
      <c r="AW52" s="172"/>
      <c r="AX52" s="172"/>
      <c r="AY52" s="172"/>
      <c r="AZ52" s="172"/>
      <c r="BA52" s="172"/>
      <c r="BB52" s="172"/>
      <c r="BC52" s="172"/>
      <c r="BD52" s="172"/>
      <c r="BE52" s="172"/>
      <c r="BF52" s="172"/>
      <c r="BG52" s="172"/>
      <c r="BH52" s="172"/>
      <c r="BI52" s="172"/>
      <c r="BJ52" s="172"/>
      <c r="BK52" s="172"/>
      <c r="BL52" s="172"/>
    </row>
    <row r="53" spans="1:64">
      <c r="A53" s="109" t="s">
        <v>211</v>
      </c>
    </row>
  </sheetData>
  <phoneticPr fontId="3"/>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896EF0-861C-4400-BA7C-A77548E22E7D}">
  <dimension ref="A1:AQ46"/>
  <sheetViews>
    <sheetView workbookViewId="0">
      <pane xSplit="2" ySplit="4" topLeftCell="C5" activePane="bottomRight" state="frozen"/>
      <selection pane="topRight"/>
      <selection pane="bottomLeft"/>
      <selection pane="bottomRight" activeCell="C5" sqref="C5"/>
    </sheetView>
  </sheetViews>
  <sheetFormatPr defaultRowHeight="12"/>
  <cols>
    <col min="1" max="1" width="4.1640625" style="109" customWidth="1"/>
    <col min="2" max="2" width="21.58203125" style="109" customWidth="1"/>
    <col min="3" max="109" width="10.58203125" style="109" customWidth="1"/>
    <col min="110" max="111" width="10.6640625" style="109" customWidth="1"/>
    <col min="112" max="16384" width="8.6640625" style="109"/>
  </cols>
  <sheetData>
    <row r="1" spans="1:43">
      <c r="A1" s="109" t="s">
        <v>0</v>
      </c>
    </row>
    <row r="2" spans="1:43" ht="14">
      <c r="A2" s="109" t="s">
        <v>102</v>
      </c>
    </row>
    <row r="3" spans="1:43">
      <c r="A3" s="159"/>
      <c r="B3" s="160"/>
      <c r="C3" s="159">
        <v>1</v>
      </c>
      <c r="D3" s="160">
        <v>2</v>
      </c>
      <c r="E3" s="160">
        <v>3</v>
      </c>
      <c r="F3" s="160">
        <v>4</v>
      </c>
      <c r="G3" s="160">
        <v>5</v>
      </c>
      <c r="H3" s="160">
        <v>6</v>
      </c>
      <c r="I3" s="160">
        <v>7</v>
      </c>
      <c r="J3" s="160">
        <v>8</v>
      </c>
      <c r="K3" s="160">
        <v>9</v>
      </c>
      <c r="L3" s="160">
        <v>10</v>
      </c>
      <c r="M3" s="160">
        <v>11</v>
      </c>
      <c r="N3" s="160">
        <v>12</v>
      </c>
      <c r="O3" s="160">
        <v>13</v>
      </c>
      <c r="P3" s="160">
        <v>14</v>
      </c>
      <c r="Q3" s="160">
        <v>15</v>
      </c>
      <c r="R3" s="160">
        <v>16</v>
      </c>
      <c r="S3" s="160">
        <v>17</v>
      </c>
      <c r="T3" s="160">
        <v>18</v>
      </c>
      <c r="U3" s="160">
        <v>19</v>
      </c>
      <c r="V3" s="160">
        <v>20</v>
      </c>
      <c r="W3" s="160">
        <v>21</v>
      </c>
      <c r="X3" s="160">
        <v>22</v>
      </c>
      <c r="Y3" s="160">
        <v>23</v>
      </c>
      <c r="Z3" s="160">
        <v>24</v>
      </c>
      <c r="AA3" s="160">
        <v>25</v>
      </c>
      <c r="AB3" s="160">
        <v>26</v>
      </c>
      <c r="AC3" s="160">
        <v>27</v>
      </c>
      <c r="AD3" s="160">
        <v>28</v>
      </c>
      <c r="AE3" s="160">
        <v>29</v>
      </c>
      <c r="AF3" s="160">
        <v>30</v>
      </c>
      <c r="AG3" s="160">
        <v>31</v>
      </c>
      <c r="AH3" s="160">
        <v>32</v>
      </c>
      <c r="AI3" s="160">
        <v>33</v>
      </c>
      <c r="AJ3" s="160">
        <v>34</v>
      </c>
      <c r="AK3" s="160">
        <v>35</v>
      </c>
      <c r="AL3" s="160">
        <v>36</v>
      </c>
      <c r="AM3" s="160">
        <v>37</v>
      </c>
      <c r="AN3" s="160">
        <v>38</v>
      </c>
      <c r="AO3" s="5">
        <v>39</v>
      </c>
      <c r="AP3" s="159"/>
      <c r="AQ3" s="171"/>
    </row>
    <row r="4" spans="1:43" ht="48" customHeight="1">
      <c r="A4" s="163"/>
      <c r="B4" s="13" t="s">
        <v>100</v>
      </c>
      <c r="C4" s="1" t="s">
        <v>73</v>
      </c>
      <c r="D4" s="1" t="s">
        <v>74</v>
      </c>
      <c r="E4" s="1" t="s">
        <v>75</v>
      </c>
      <c r="F4" s="1" t="s">
        <v>76</v>
      </c>
      <c r="G4" s="1" t="s">
        <v>77</v>
      </c>
      <c r="H4" s="1" t="s">
        <v>78</v>
      </c>
      <c r="I4" s="1" t="s">
        <v>79</v>
      </c>
      <c r="J4" s="1" t="s">
        <v>80</v>
      </c>
      <c r="K4" s="1" t="s">
        <v>81</v>
      </c>
      <c r="L4" s="1" t="s">
        <v>82</v>
      </c>
      <c r="M4" s="1" t="s">
        <v>83</v>
      </c>
      <c r="N4" s="1" t="s">
        <v>84</v>
      </c>
      <c r="O4" s="1" t="s">
        <v>85</v>
      </c>
      <c r="P4" s="1" t="s">
        <v>86</v>
      </c>
      <c r="Q4" s="1" t="s">
        <v>70</v>
      </c>
      <c r="R4" s="1" t="s">
        <v>71</v>
      </c>
      <c r="S4" s="1" t="s">
        <v>72</v>
      </c>
      <c r="T4" s="1" t="s">
        <v>87</v>
      </c>
      <c r="U4" s="1" t="s">
        <v>88</v>
      </c>
      <c r="V4" s="1" t="s">
        <v>89</v>
      </c>
      <c r="W4" s="1" t="s">
        <v>90</v>
      </c>
      <c r="X4" s="1" t="s">
        <v>64</v>
      </c>
      <c r="Y4" s="1" t="s">
        <v>91</v>
      </c>
      <c r="Z4" s="1" t="s">
        <v>92</v>
      </c>
      <c r="AA4" s="1" t="s">
        <v>1</v>
      </c>
      <c r="AB4" s="1" t="s">
        <v>2</v>
      </c>
      <c r="AC4" s="1" t="s">
        <v>65</v>
      </c>
      <c r="AD4" s="1" t="s">
        <v>66</v>
      </c>
      <c r="AE4" s="1" t="s">
        <v>93</v>
      </c>
      <c r="AF4" s="1" t="s">
        <v>94</v>
      </c>
      <c r="AG4" s="1" t="s">
        <v>95</v>
      </c>
      <c r="AH4" s="1" t="s">
        <v>67</v>
      </c>
      <c r="AI4" s="1" t="s">
        <v>96</v>
      </c>
      <c r="AJ4" s="1" t="s">
        <v>97</v>
      </c>
      <c r="AK4" s="1" t="s">
        <v>3</v>
      </c>
      <c r="AL4" s="1" t="s">
        <v>98</v>
      </c>
      <c r="AM4" s="1" t="s">
        <v>99</v>
      </c>
      <c r="AN4" s="1" t="s">
        <v>4</v>
      </c>
      <c r="AO4" s="1" t="s">
        <v>5</v>
      </c>
      <c r="AP4" s="12" t="s">
        <v>37</v>
      </c>
      <c r="AQ4" s="2" t="s">
        <v>38</v>
      </c>
    </row>
    <row r="5" spans="1:43">
      <c r="A5" s="161">
        <v>1</v>
      </c>
      <c r="B5" s="3" t="s">
        <v>73</v>
      </c>
      <c r="C5" s="172">
        <v>1.027476081318728</v>
      </c>
      <c r="D5" s="172">
        <v>1.8006845653944936E-4</v>
      </c>
      <c r="E5" s="172">
        <v>1.0315406988460631E-3</v>
      </c>
      <c r="F5" s="172">
        <v>9.5710100876881704E-6</v>
      </c>
      <c r="G5" s="172">
        <v>2.7094998615681855E-2</v>
      </c>
      <c r="H5" s="172">
        <v>2.0181733905256507E-3</v>
      </c>
      <c r="I5" s="172">
        <v>2.8185399299679876E-4</v>
      </c>
      <c r="J5" s="172">
        <v>3.0593882297995752E-4</v>
      </c>
      <c r="K5" s="172">
        <v>4.5819891419889472E-6</v>
      </c>
      <c r="L5" s="172">
        <v>9.8155002074567328E-4</v>
      </c>
      <c r="M5" s="172">
        <v>2.5921722875266581E-5</v>
      </c>
      <c r="N5" s="172">
        <v>9.7428050325008164E-6</v>
      </c>
      <c r="O5" s="172">
        <v>1.2315963407826339E-5</v>
      </c>
      <c r="P5" s="172">
        <v>8.8807018527374979E-6</v>
      </c>
      <c r="Q5" s="172">
        <v>6.5832632872460746E-6</v>
      </c>
      <c r="R5" s="172">
        <v>1.1616564066278066E-5</v>
      </c>
      <c r="S5" s="172">
        <v>1.7347118082391089E-5</v>
      </c>
      <c r="T5" s="172">
        <v>1.1466647256297706E-5</v>
      </c>
      <c r="U5" s="172">
        <v>1.3238415621720175E-5</v>
      </c>
      <c r="V5" s="172">
        <v>1.9332227977031889E-5</v>
      </c>
      <c r="W5" s="172">
        <v>1.3338484955700672E-5</v>
      </c>
      <c r="X5" s="172">
        <v>7.7876219427728914E-4</v>
      </c>
      <c r="Y5" s="172">
        <v>1.7516758276085208E-4</v>
      </c>
      <c r="Z5" s="172">
        <v>1.2082404701949914E-5</v>
      </c>
      <c r="AA5" s="172">
        <v>2.9457627278403363E-5</v>
      </c>
      <c r="AB5" s="172">
        <v>1.3372521638656273E-5</v>
      </c>
      <c r="AC5" s="172">
        <v>3.7672498689607676E-5</v>
      </c>
      <c r="AD5" s="172">
        <v>1.1875510562622596E-5</v>
      </c>
      <c r="AE5" s="172">
        <v>6.264021796474753E-6</v>
      </c>
      <c r="AF5" s="172">
        <v>1.4550392784860719E-5</v>
      </c>
      <c r="AG5" s="172">
        <v>2.4427544573927522E-5</v>
      </c>
      <c r="AH5" s="172">
        <v>1.6264820074933795E-5</v>
      </c>
      <c r="AI5" s="172">
        <v>2.7769220585078559E-4</v>
      </c>
      <c r="AJ5" s="172">
        <v>3.7739860571192732E-4</v>
      </c>
      <c r="AK5" s="172">
        <v>4.4683844384285084E-4</v>
      </c>
      <c r="AL5" s="172">
        <v>1.2934446531812985E-5</v>
      </c>
      <c r="AM5" s="172">
        <v>2.879994634862455E-3</v>
      </c>
      <c r="AN5" s="172">
        <v>9.4490449610566685E-5</v>
      </c>
      <c r="AO5" s="172">
        <v>4.1408172336252942E-5</v>
      </c>
      <c r="AP5" s="173">
        <v>1.0647847963085741</v>
      </c>
      <c r="AQ5" s="174">
        <v>0.82241144915683251</v>
      </c>
    </row>
    <row r="6" spans="1:43">
      <c r="A6" s="161">
        <v>2</v>
      </c>
      <c r="B6" s="3" t="s">
        <v>74</v>
      </c>
      <c r="C6" s="172">
        <v>3.0714066594067149E-4</v>
      </c>
      <c r="D6" s="172">
        <v>1.0802849915324393</v>
      </c>
      <c r="E6" s="172">
        <v>1.8625669934065406E-4</v>
      </c>
      <c r="F6" s="172">
        <v>9.1031461729867844E-6</v>
      </c>
      <c r="G6" s="172">
        <v>2.847684674313584E-4</v>
      </c>
      <c r="H6" s="172">
        <v>3.1811466342120272E-5</v>
      </c>
      <c r="I6" s="172">
        <v>8.7738493113177028E-3</v>
      </c>
      <c r="J6" s="172">
        <v>1.8956719910488329E-4</v>
      </c>
      <c r="K6" s="172">
        <v>3.701069742745454E-6</v>
      </c>
      <c r="L6" s="172">
        <v>2.6743126543213643E-5</v>
      </c>
      <c r="M6" s="172">
        <v>5.3904036108471679E-5</v>
      </c>
      <c r="N6" s="172">
        <v>8.0009093253313192E-6</v>
      </c>
      <c r="O6" s="172">
        <v>9.2773667180796728E-6</v>
      </c>
      <c r="P6" s="172">
        <v>2.0585182625420402E-5</v>
      </c>
      <c r="Q6" s="172">
        <v>6.0122806762046599E-6</v>
      </c>
      <c r="R6" s="172">
        <v>7.6979247415771254E-6</v>
      </c>
      <c r="S6" s="172">
        <v>1.761705535964311E-5</v>
      </c>
      <c r="T6" s="172">
        <v>1.6621816724710928E-5</v>
      </c>
      <c r="U6" s="172">
        <v>2.0357567902355725E-5</v>
      </c>
      <c r="V6" s="172">
        <v>2.0983546469282022E-5</v>
      </c>
      <c r="W6" s="172">
        <v>1.2072615016547357E-5</v>
      </c>
      <c r="X6" s="172">
        <v>3.1877565337458695E-4</v>
      </c>
      <c r="Y6" s="172">
        <v>1.284368358504619E-4</v>
      </c>
      <c r="Z6" s="172">
        <v>1.936620568250759E-5</v>
      </c>
      <c r="AA6" s="172">
        <v>2.5281285261175017E-5</v>
      </c>
      <c r="AB6" s="172">
        <v>2.1438842486815565E-5</v>
      </c>
      <c r="AC6" s="172">
        <v>2.6845057026959914E-5</v>
      </c>
      <c r="AD6" s="172">
        <v>2.3027445154802266E-5</v>
      </c>
      <c r="AE6" s="172">
        <v>5.9219194082679708E-6</v>
      </c>
      <c r="AF6" s="172">
        <v>2.7831210678325647E-5</v>
      </c>
      <c r="AG6" s="172">
        <v>3.7937445565080436E-5</v>
      </c>
      <c r="AH6" s="172">
        <v>1.305466189792098E-5</v>
      </c>
      <c r="AI6" s="172">
        <v>5.4326182541052547E-5</v>
      </c>
      <c r="AJ6" s="172">
        <v>5.3753313524294402E-5</v>
      </c>
      <c r="AK6" s="172">
        <v>6.3357456012495068E-5</v>
      </c>
      <c r="AL6" s="172">
        <v>1.5920542743156631E-5</v>
      </c>
      <c r="AM6" s="172">
        <v>5.1938504338518664E-4</v>
      </c>
      <c r="AN6" s="172">
        <v>1.1490969445374912E-3</v>
      </c>
      <c r="AO6" s="172">
        <v>9.7347323295932263E-6</v>
      </c>
      <c r="AP6" s="175">
        <v>1.0928045537635034</v>
      </c>
      <c r="AQ6" s="176">
        <v>0.84405316437799272</v>
      </c>
    </row>
    <row r="7" spans="1:43">
      <c r="A7" s="161">
        <v>3</v>
      </c>
      <c r="B7" s="3" t="s">
        <v>75</v>
      </c>
      <c r="C7" s="172">
        <v>5.3989227775172836E-5</v>
      </c>
      <c r="D7" s="172">
        <v>3.247410398464893E-6</v>
      </c>
      <c r="E7" s="172">
        <v>1.0068598763083012</v>
      </c>
      <c r="F7" s="172">
        <v>8.2321587738858114E-7</v>
      </c>
      <c r="G7" s="172">
        <v>1.4536124143814343E-3</v>
      </c>
      <c r="H7" s="172">
        <v>3.4768287047897175E-6</v>
      </c>
      <c r="I7" s="172">
        <v>2.5696223151694308E-6</v>
      </c>
      <c r="J7" s="172">
        <v>1.1586817656777095E-5</v>
      </c>
      <c r="K7" s="172">
        <v>9.753519063271788E-7</v>
      </c>
      <c r="L7" s="172">
        <v>1.2162059082613484E-6</v>
      </c>
      <c r="M7" s="172">
        <v>1.7519740040287564E-6</v>
      </c>
      <c r="N7" s="172">
        <v>1.8145697221034274E-6</v>
      </c>
      <c r="O7" s="172">
        <v>3.1912398432988233E-6</v>
      </c>
      <c r="P7" s="172">
        <v>1.0358427730308216E-6</v>
      </c>
      <c r="Q7" s="172">
        <v>4.8424228627322322E-7</v>
      </c>
      <c r="R7" s="172">
        <v>6.835419572352932E-7</v>
      </c>
      <c r="S7" s="172">
        <v>1.2873008083922211E-6</v>
      </c>
      <c r="T7" s="172">
        <v>7.8878082958776547E-7</v>
      </c>
      <c r="U7" s="172">
        <v>6.8027939753193244E-7</v>
      </c>
      <c r="V7" s="172">
        <v>1.0145938071077344E-6</v>
      </c>
      <c r="W7" s="172">
        <v>6.332330917731252E-7</v>
      </c>
      <c r="X7" s="172">
        <v>2.7588843602080834E-4</v>
      </c>
      <c r="Y7" s="172">
        <v>8.1889006567900625E-7</v>
      </c>
      <c r="Z7" s="172">
        <v>1.4336597586246365E-6</v>
      </c>
      <c r="AA7" s="172">
        <v>1.1439312553229935E-6</v>
      </c>
      <c r="AB7" s="172">
        <v>1.046363877306375E-6</v>
      </c>
      <c r="AC7" s="172">
        <v>1.2036795088821384E-6</v>
      </c>
      <c r="AD7" s="172">
        <v>2.1788190373589206E-6</v>
      </c>
      <c r="AE7" s="172">
        <v>4.4959971162335967E-7</v>
      </c>
      <c r="AF7" s="172">
        <v>1.2588250561566748E-6</v>
      </c>
      <c r="AG7" s="172">
        <v>4.2843319087409056E-6</v>
      </c>
      <c r="AH7" s="172">
        <v>2.0705660932562464E-6</v>
      </c>
      <c r="AI7" s="172">
        <v>1.8091065581873987E-5</v>
      </c>
      <c r="AJ7" s="172">
        <v>4.7427775147043773E-5</v>
      </c>
      <c r="AK7" s="172">
        <v>6.1587395072134712E-6</v>
      </c>
      <c r="AL7" s="172">
        <v>1.4423117888172961E-6</v>
      </c>
      <c r="AM7" s="172">
        <v>5.1851163942135878E-4</v>
      </c>
      <c r="AN7" s="172">
        <v>1.4812040691065809E-5</v>
      </c>
      <c r="AO7" s="172">
        <v>3.1007811365152385E-6</v>
      </c>
      <c r="AP7" s="175">
        <v>1.0093060604573132</v>
      </c>
      <c r="AQ7" s="176">
        <v>0.77956114954041855</v>
      </c>
    </row>
    <row r="8" spans="1:43">
      <c r="A8" s="161">
        <v>4</v>
      </c>
      <c r="B8" s="3" t="s">
        <v>76</v>
      </c>
      <c r="C8" s="172">
        <v>6.2426792506363975E-5</v>
      </c>
      <c r="D8" s="172">
        <v>4.0321924663178751E-5</v>
      </c>
      <c r="E8" s="172">
        <v>7.2730398041826472E-5</v>
      </c>
      <c r="F8" s="172">
        <v>1.0001686332671216</v>
      </c>
      <c r="G8" s="172">
        <v>6.1801806303383083E-5</v>
      </c>
      <c r="H8" s="172">
        <v>9.4989682863295445E-5</v>
      </c>
      <c r="I8" s="172">
        <v>1.596936079048352E-4</v>
      </c>
      <c r="J8" s="172">
        <v>1.4607497090549998E-4</v>
      </c>
      <c r="K8" s="172">
        <v>5.0635926601941827E-3</v>
      </c>
      <c r="L8" s="172">
        <v>9.2530114696071661E-5</v>
      </c>
      <c r="M8" s="172">
        <v>6.5035636315849562E-4</v>
      </c>
      <c r="N8" s="172">
        <v>1.1262827704622523E-3</v>
      </c>
      <c r="O8" s="172">
        <v>1.141715636484247E-3</v>
      </c>
      <c r="P8" s="172">
        <v>2.1316350707195898E-4</v>
      </c>
      <c r="Q8" s="172">
        <v>1.4393184081469017E-4</v>
      </c>
      <c r="R8" s="172">
        <v>1.0621262937021604E-4</v>
      </c>
      <c r="S8" s="172">
        <v>6.2823957587776263E-5</v>
      </c>
      <c r="T8" s="172">
        <v>9.9107485363911577E-5</v>
      </c>
      <c r="U8" s="172">
        <v>8.6857016312243831E-5</v>
      </c>
      <c r="V8" s="172">
        <v>3.6721276016708353E-5</v>
      </c>
      <c r="W8" s="172">
        <v>1.1578452470796924E-4</v>
      </c>
      <c r="X8" s="172">
        <v>8.5214413860890519E-5</v>
      </c>
      <c r="Y8" s="172">
        <v>8.695383192859854E-5</v>
      </c>
      <c r="Z8" s="172">
        <v>2.6862695261057278E-3</v>
      </c>
      <c r="AA8" s="172">
        <v>1.9222236296091461E-4</v>
      </c>
      <c r="AB8" s="172">
        <v>2.1128209552818478E-4</v>
      </c>
      <c r="AC8" s="172">
        <v>8.578751914293537E-5</v>
      </c>
      <c r="AD8" s="172">
        <v>2.5581097162431276E-5</v>
      </c>
      <c r="AE8" s="172">
        <v>1.7257914906618437E-5</v>
      </c>
      <c r="AF8" s="172">
        <v>7.982745935542782E-5</v>
      </c>
      <c r="AG8" s="172">
        <v>3.4318187130919815E-5</v>
      </c>
      <c r="AH8" s="172">
        <v>5.3130485409906505E-5</v>
      </c>
      <c r="AI8" s="172">
        <v>5.6014935107057701E-5</v>
      </c>
      <c r="AJ8" s="172">
        <v>4.8103147138063035E-5</v>
      </c>
      <c r="AK8" s="172">
        <v>2.6158147950441868E-5</v>
      </c>
      <c r="AL8" s="172">
        <v>2.5042996829028493E-5</v>
      </c>
      <c r="AM8" s="172">
        <v>1.0097910396910618E-4</v>
      </c>
      <c r="AN8" s="172">
        <v>3.640288763018483E-5</v>
      </c>
      <c r="AO8" s="172">
        <v>3.6664207499847457E-5</v>
      </c>
      <c r="AP8" s="175">
        <v>1.0136329625521667</v>
      </c>
      <c r="AQ8" s="176">
        <v>0.78290313360567276</v>
      </c>
    </row>
    <row r="9" spans="1:43">
      <c r="A9" s="161">
        <v>5</v>
      </c>
      <c r="B9" s="3" t="s">
        <v>77</v>
      </c>
      <c r="C9" s="172">
        <v>3.8899266701939474E-2</v>
      </c>
      <c r="D9" s="172">
        <v>2.1029405655540409E-3</v>
      </c>
      <c r="E9" s="172">
        <v>3.9815232578087195E-2</v>
      </c>
      <c r="F9" s="172">
        <v>2.3375859565377022E-5</v>
      </c>
      <c r="G9" s="172">
        <v>1.0641334486088769</v>
      </c>
      <c r="H9" s="172">
        <v>1.1040839623786538E-3</v>
      </c>
      <c r="I9" s="172">
        <v>5.1314299280795571E-4</v>
      </c>
      <c r="J9" s="172">
        <v>3.0320528732223967E-3</v>
      </c>
      <c r="K9" s="172">
        <v>1.4548992349225793E-5</v>
      </c>
      <c r="L9" s="172">
        <v>1.6114733286204456E-4</v>
      </c>
      <c r="M9" s="172">
        <v>1.3040369549877746E-4</v>
      </c>
      <c r="N9" s="172">
        <v>2.7217655463799584E-5</v>
      </c>
      <c r="O9" s="172">
        <v>2.2935236936028855E-5</v>
      </c>
      <c r="P9" s="172">
        <v>2.4854460680246608E-5</v>
      </c>
      <c r="Q9" s="172">
        <v>1.8888256762554109E-5</v>
      </c>
      <c r="R9" s="172">
        <v>2.1964906880264913E-5</v>
      </c>
      <c r="S9" s="172">
        <v>2.8307362413673363E-5</v>
      </c>
      <c r="T9" s="172">
        <v>2.8157101304472974E-5</v>
      </c>
      <c r="U9" s="172">
        <v>2.4585849546573232E-5</v>
      </c>
      <c r="V9" s="172">
        <v>3.1918733899507106E-5</v>
      </c>
      <c r="W9" s="172">
        <v>2.5488790755233171E-5</v>
      </c>
      <c r="X9" s="172">
        <v>9.7997217196680599E-4</v>
      </c>
      <c r="Y9" s="172">
        <v>4.9403093951989649E-5</v>
      </c>
      <c r="Z9" s="172">
        <v>2.1026382304195217E-5</v>
      </c>
      <c r="AA9" s="172">
        <v>4.3827720645547494E-5</v>
      </c>
      <c r="AB9" s="172">
        <v>3.1028990902267264E-5</v>
      </c>
      <c r="AC9" s="172">
        <v>6.9513183283485201E-5</v>
      </c>
      <c r="AD9" s="172">
        <v>3.354835753018023E-5</v>
      </c>
      <c r="AE9" s="172">
        <v>2.1120169471901533E-5</v>
      </c>
      <c r="AF9" s="172">
        <v>5.4835609596634936E-5</v>
      </c>
      <c r="AG9" s="172">
        <v>1.4570159351123702E-4</v>
      </c>
      <c r="AH9" s="172">
        <v>2.1676989504396577E-4</v>
      </c>
      <c r="AI9" s="172">
        <v>1.6619572663331657E-3</v>
      </c>
      <c r="AJ9" s="172">
        <v>2.3797428619024281E-3</v>
      </c>
      <c r="AK9" s="172">
        <v>5.6921740873413259E-4</v>
      </c>
      <c r="AL9" s="172">
        <v>4.9900916642812056E-5</v>
      </c>
      <c r="AM9" s="172">
        <v>3.0286111919121367E-2</v>
      </c>
      <c r="AN9" s="172">
        <v>1.3348248587518016E-4</v>
      </c>
      <c r="AO9" s="172">
        <v>1.1771172279710887E-3</v>
      </c>
      <c r="AP9" s="175">
        <v>1.1881082397725731</v>
      </c>
      <c r="AQ9" s="176">
        <v>0.91766319599417723</v>
      </c>
    </row>
    <row r="10" spans="1:43">
      <c r="A10" s="161">
        <v>6</v>
      </c>
      <c r="B10" s="3" t="s">
        <v>78</v>
      </c>
      <c r="C10" s="172">
        <v>2.4623067356435463E-4</v>
      </c>
      <c r="D10" s="172">
        <v>8.6064697618215089E-5</v>
      </c>
      <c r="E10" s="172">
        <v>1.5975751625428511E-3</v>
      </c>
      <c r="F10" s="172">
        <v>2.6812294257842902E-4</v>
      </c>
      <c r="G10" s="172">
        <v>1.3652231022384027E-4</v>
      </c>
      <c r="H10" s="172">
        <v>1.0172682419276702</v>
      </c>
      <c r="I10" s="172">
        <v>3.1068851266080085E-4</v>
      </c>
      <c r="J10" s="172">
        <v>1.6380791018376169E-4</v>
      </c>
      <c r="K10" s="172">
        <v>3.7678296667149079E-5</v>
      </c>
      <c r="L10" s="172">
        <v>3.2766345775451334E-4</v>
      </c>
      <c r="M10" s="172">
        <v>3.4548705196091008E-4</v>
      </c>
      <c r="N10" s="172">
        <v>8.3817706684330941E-5</v>
      </c>
      <c r="O10" s="172">
        <v>8.8270791197117039E-5</v>
      </c>
      <c r="P10" s="172">
        <v>1.4187493913698728E-4</v>
      </c>
      <c r="Q10" s="172">
        <v>1.0324524335616037E-4</v>
      </c>
      <c r="R10" s="172">
        <v>1.1257457650985945E-4</v>
      </c>
      <c r="S10" s="172">
        <v>1.523582940817309E-4</v>
      </c>
      <c r="T10" s="172">
        <v>3.2246563518846316E-4</v>
      </c>
      <c r="U10" s="172">
        <v>1.5735094728239849E-4</v>
      </c>
      <c r="V10" s="172">
        <v>1.3824644796552464E-4</v>
      </c>
      <c r="W10" s="172">
        <v>1.5892709570603859E-4</v>
      </c>
      <c r="X10" s="172">
        <v>1.254502535693681E-3</v>
      </c>
      <c r="Y10" s="172">
        <v>3.7426635780903289E-4</v>
      </c>
      <c r="Z10" s="172">
        <v>6.3995216936282279E-5</v>
      </c>
      <c r="AA10" s="172">
        <v>1.639179327513551E-4</v>
      </c>
      <c r="AB10" s="172">
        <v>2.77545671854628E-4</v>
      </c>
      <c r="AC10" s="172">
        <v>4.0499710495186066E-4</v>
      </c>
      <c r="AD10" s="172">
        <v>1.7556383077177258E-4</v>
      </c>
      <c r="AE10" s="172">
        <v>2.7269184923979429E-5</v>
      </c>
      <c r="AF10" s="172">
        <v>2.3850420787852571E-4</v>
      </c>
      <c r="AG10" s="172">
        <v>1.2078428236770065E-4</v>
      </c>
      <c r="AH10" s="172">
        <v>4.0593581605859538E-4</v>
      </c>
      <c r="AI10" s="172">
        <v>8.9878781920589199E-5</v>
      </c>
      <c r="AJ10" s="172">
        <v>3.2722041278986303E-4</v>
      </c>
      <c r="AK10" s="172">
        <v>1.7427378591851983E-3</v>
      </c>
      <c r="AL10" s="172">
        <v>2.1412840214278048E-4</v>
      </c>
      <c r="AM10" s="172">
        <v>3.8472661606533823E-4</v>
      </c>
      <c r="AN10" s="172">
        <v>1.8326392021850778E-3</v>
      </c>
      <c r="AO10" s="172">
        <v>9.1269861322814744E-5</v>
      </c>
      <c r="AP10" s="175">
        <v>1.0304370978981423</v>
      </c>
      <c r="AQ10" s="176">
        <v>0.79588220069004756</v>
      </c>
    </row>
    <row r="11" spans="1:43">
      <c r="A11" s="161">
        <v>7</v>
      </c>
      <c r="B11" s="3" t="s">
        <v>79</v>
      </c>
      <c r="C11" s="172">
        <v>9.587911227146792E-3</v>
      </c>
      <c r="D11" s="172">
        <v>4.3715051358278146E-3</v>
      </c>
      <c r="E11" s="172">
        <v>2.0693899890522997E-3</v>
      </c>
      <c r="F11" s="172">
        <v>1.0383200521866243E-3</v>
      </c>
      <c r="G11" s="172">
        <v>6.4155590683496449E-3</v>
      </c>
      <c r="H11" s="172">
        <v>2.6107223259860821E-3</v>
      </c>
      <c r="I11" s="172">
        <v>1.1018506254503626</v>
      </c>
      <c r="J11" s="172">
        <v>6.7331133879495238E-3</v>
      </c>
      <c r="K11" s="172">
        <v>3.6220743208532918E-4</v>
      </c>
      <c r="L11" s="172">
        <v>2.6547868120319219E-3</v>
      </c>
      <c r="M11" s="172">
        <v>6.5281226661334582E-3</v>
      </c>
      <c r="N11" s="172">
        <v>8.2011593604700624E-4</v>
      </c>
      <c r="O11" s="172">
        <v>8.979902100967566E-4</v>
      </c>
      <c r="P11" s="172">
        <v>2.4585570570511456E-3</v>
      </c>
      <c r="Q11" s="172">
        <v>6.9540813340084799E-4</v>
      </c>
      <c r="R11" s="172">
        <v>8.8246978226921456E-4</v>
      </c>
      <c r="S11" s="172">
        <v>2.049382324694361E-3</v>
      </c>
      <c r="T11" s="172">
        <v>1.9538511981887722E-3</v>
      </c>
      <c r="U11" s="172">
        <v>2.4509691820505863E-3</v>
      </c>
      <c r="V11" s="172">
        <v>2.4933311820217667E-3</v>
      </c>
      <c r="W11" s="172">
        <v>1.3596726114913965E-3</v>
      </c>
      <c r="X11" s="172">
        <v>1.9244195023310991E-2</v>
      </c>
      <c r="Y11" s="172">
        <v>1.4715365090278742E-2</v>
      </c>
      <c r="Z11" s="172">
        <v>2.2697750557076255E-3</v>
      </c>
      <c r="AA11" s="172">
        <v>2.9610348171958852E-3</v>
      </c>
      <c r="AB11" s="172">
        <v>2.541423706580637E-3</v>
      </c>
      <c r="AC11" s="172">
        <v>3.2574878722537283E-3</v>
      </c>
      <c r="AD11" s="172">
        <v>2.7078803589596317E-3</v>
      </c>
      <c r="AE11" s="172">
        <v>6.7687658666230758E-4</v>
      </c>
      <c r="AF11" s="172">
        <v>3.3946618405249923E-3</v>
      </c>
      <c r="AG11" s="172">
        <v>4.3239595348232062E-3</v>
      </c>
      <c r="AH11" s="172">
        <v>1.3657002293993139E-3</v>
      </c>
      <c r="AI11" s="172">
        <v>3.7972058370488743E-3</v>
      </c>
      <c r="AJ11" s="172">
        <v>2.9058642375342923E-3</v>
      </c>
      <c r="AK11" s="172">
        <v>7.4670185506473287E-3</v>
      </c>
      <c r="AL11" s="172">
        <v>1.8401597922733874E-3</v>
      </c>
      <c r="AM11" s="172">
        <v>2.658894107842349E-3</v>
      </c>
      <c r="AN11" s="172">
        <v>0.14317284247218584</v>
      </c>
      <c r="AO11" s="172">
        <v>9.6776446851880467E-4</v>
      </c>
      <c r="AP11" s="175">
        <v>1.380552120746172</v>
      </c>
      <c r="AQ11" s="176">
        <v>1.0663017298852984</v>
      </c>
    </row>
    <row r="12" spans="1:43">
      <c r="A12" s="161">
        <v>8</v>
      </c>
      <c r="B12" s="3" t="s">
        <v>80</v>
      </c>
      <c r="C12" s="172">
        <v>1.1592229443354189E-2</v>
      </c>
      <c r="D12" s="172">
        <v>4.1491137490270801E-4</v>
      </c>
      <c r="E12" s="172">
        <v>4.2292952951869097E-3</v>
      </c>
      <c r="F12" s="172">
        <v>1.4931715557307303E-3</v>
      </c>
      <c r="G12" s="172">
        <v>3.4880073930277857E-3</v>
      </c>
      <c r="H12" s="172">
        <v>3.2147651161412064E-2</v>
      </c>
      <c r="I12" s="172">
        <v>8.6161964967786803E-3</v>
      </c>
      <c r="J12" s="172">
        <v>1.07753377578149</v>
      </c>
      <c r="K12" s="172">
        <v>1.6336663572164166E-3</v>
      </c>
      <c r="L12" s="172">
        <v>3.845968003560768E-2</v>
      </c>
      <c r="M12" s="172">
        <v>6.6266465066889867E-3</v>
      </c>
      <c r="N12" s="172">
        <v>2.1187812390909676E-3</v>
      </c>
      <c r="O12" s="172">
        <v>1.4201716747298421E-3</v>
      </c>
      <c r="P12" s="172">
        <v>2.4387255950729511E-3</v>
      </c>
      <c r="Q12" s="172">
        <v>8.9959469625587086E-4</v>
      </c>
      <c r="R12" s="172">
        <v>1.4570400397020239E-3</v>
      </c>
      <c r="S12" s="172">
        <v>3.8723050325230974E-3</v>
      </c>
      <c r="T12" s="172">
        <v>3.9491563504278479E-3</v>
      </c>
      <c r="U12" s="172">
        <v>2.8856666432358316E-3</v>
      </c>
      <c r="V12" s="172">
        <v>3.2421923140787991E-3</v>
      </c>
      <c r="W12" s="172">
        <v>3.3881896421207574E-3</v>
      </c>
      <c r="X12" s="172">
        <v>1.031112596543556E-2</v>
      </c>
      <c r="Y12" s="172">
        <v>1.8190489980792087E-3</v>
      </c>
      <c r="Z12" s="172">
        <v>7.4307050902057165E-4</v>
      </c>
      <c r="AA12" s="172">
        <v>3.0289006267391295E-3</v>
      </c>
      <c r="AB12" s="172">
        <v>4.0168147876127897E-3</v>
      </c>
      <c r="AC12" s="172">
        <v>2.8465042293378994E-4</v>
      </c>
      <c r="AD12" s="172">
        <v>3.2094445552406778E-4</v>
      </c>
      <c r="AE12" s="172">
        <v>1.0008249066562169E-4</v>
      </c>
      <c r="AF12" s="172">
        <v>4.8678631827090259E-4</v>
      </c>
      <c r="AG12" s="172">
        <v>5.8077518354696176E-4</v>
      </c>
      <c r="AH12" s="172">
        <v>5.6790450370539948E-4</v>
      </c>
      <c r="AI12" s="172">
        <v>2.4399908115612036E-3</v>
      </c>
      <c r="AJ12" s="172">
        <v>3.7422235682342E-2</v>
      </c>
      <c r="AK12" s="172">
        <v>9.9700827036769131E-4</v>
      </c>
      <c r="AL12" s="172">
        <v>1.267363720536069E-3</v>
      </c>
      <c r="AM12" s="172">
        <v>2.5636215054450902E-3</v>
      </c>
      <c r="AN12" s="172">
        <v>4.3692382427072962E-3</v>
      </c>
      <c r="AO12" s="172">
        <v>1.123301054709486E-3</v>
      </c>
      <c r="AP12" s="175">
        <v>1.2843499181778368</v>
      </c>
      <c r="AQ12" s="176">
        <v>0.99199770798285247</v>
      </c>
    </row>
    <row r="13" spans="1:43">
      <c r="A13" s="161">
        <v>9</v>
      </c>
      <c r="B13" s="3" t="s">
        <v>81</v>
      </c>
      <c r="C13" s="172">
        <v>4.6488418836766925E-3</v>
      </c>
      <c r="D13" s="172">
        <v>4.2189024256982996E-3</v>
      </c>
      <c r="E13" s="172">
        <v>8.1888888741857794E-3</v>
      </c>
      <c r="F13" s="172">
        <v>1.9550597612131539E-2</v>
      </c>
      <c r="G13" s="172">
        <v>1.5701241168212636E-3</v>
      </c>
      <c r="H13" s="172">
        <v>2.0199361788690116E-3</v>
      </c>
      <c r="I13" s="172">
        <v>1.8309668367592312E-3</v>
      </c>
      <c r="J13" s="172">
        <v>2.1780590217241524E-3</v>
      </c>
      <c r="K13" s="172">
        <v>1.0188071457243686</v>
      </c>
      <c r="L13" s="172">
        <v>8.4068876351372222E-4</v>
      </c>
      <c r="M13" s="172">
        <v>5.344260783660966E-3</v>
      </c>
      <c r="N13" s="172">
        <v>9.8148646402036327E-3</v>
      </c>
      <c r="O13" s="172">
        <v>1.2215759451340007E-3</v>
      </c>
      <c r="P13" s="172">
        <v>2.6440655845477164E-3</v>
      </c>
      <c r="Q13" s="172">
        <v>1.686124440739446E-3</v>
      </c>
      <c r="R13" s="172">
        <v>1.311162564814684E-3</v>
      </c>
      <c r="S13" s="172">
        <v>1.0749206889995278E-3</v>
      </c>
      <c r="T13" s="172">
        <v>8.6044582821149498E-4</v>
      </c>
      <c r="U13" s="172">
        <v>1.0041328301908655E-3</v>
      </c>
      <c r="V13" s="172">
        <v>4.6887204246529068E-4</v>
      </c>
      <c r="W13" s="172">
        <v>1.6655153231906715E-3</v>
      </c>
      <c r="X13" s="172">
        <v>2.5673977076638363E-3</v>
      </c>
      <c r="Y13" s="172">
        <v>3.8535710846321434E-3</v>
      </c>
      <c r="Z13" s="172">
        <v>8.2107198975382503E-3</v>
      </c>
      <c r="AA13" s="172">
        <v>4.0220088598791311E-3</v>
      </c>
      <c r="AB13" s="172">
        <v>4.3223359091193354E-3</v>
      </c>
      <c r="AC13" s="172">
        <v>2.4216585523662167E-3</v>
      </c>
      <c r="AD13" s="172">
        <v>8.9754322040169374E-4</v>
      </c>
      <c r="AE13" s="172">
        <v>3.5026648818365334E-4</v>
      </c>
      <c r="AF13" s="172">
        <v>6.6641145881563496E-3</v>
      </c>
      <c r="AG13" s="172">
        <v>9.7450116129875041E-4</v>
      </c>
      <c r="AH13" s="172">
        <v>2.698594235328831E-3</v>
      </c>
      <c r="AI13" s="172">
        <v>1.6035608425346364E-3</v>
      </c>
      <c r="AJ13" s="172">
        <v>1.0220938969873216E-3</v>
      </c>
      <c r="AK13" s="172">
        <v>1.527611928534772E-3</v>
      </c>
      <c r="AL13" s="172">
        <v>9.4468380205961207E-4</v>
      </c>
      <c r="AM13" s="172">
        <v>2.2604121748342402E-3</v>
      </c>
      <c r="AN13" s="172">
        <v>7.8506862477679094E-4</v>
      </c>
      <c r="AO13" s="172">
        <v>2.7801718890334637E-3</v>
      </c>
      <c r="AP13" s="175">
        <v>1.1388564069732352</v>
      </c>
      <c r="AQ13" s="176">
        <v>0.8796223906346734</v>
      </c>
    </row>
    <row r="14" spans="1:43">
      <c r="A14" s="161">
        <v>10</v>
      </c>
      <c r="B14" s="3" t="s">
        <v>82</v>
      </c>
      <c r="C14" s="172">
        <v>2.6868254348600762E-3</v>
      </c>
      <c r="D14" s="172">
        <v>1.6424018886261862E-3</v>
      </c>
      <c r="E14" s="172">
        <v>4.4525001145278133E-3</v>
      </c>
      <c r="F14" s="172">
        <v>2.3344714476240952E-3</v>
      </c>
      <c r="G14" s="172">
        <v>6.5785911577996821E-3</v>
      </c>
      <c r="H14" s="172">
        <v>2.7959973315065823E-3</v>
      </c>
      <c r="I14" s="172">
        <v>5.8974406772530153E-3</v>
      </c>
      <c r="J14" s="172">
        <v>8.4060127623429536E-3</v>
      </c>
      <c r="K14" s="172">
        <v>2.2531607437321953E-4</v>
      </c>
      <c r="L14" s="172">
        <v>1.0504306550034801</v>
      </c>
      <c r="M14" s="172">
        <v>3.1458534533873013E-3</v>
      </c>
      <c r="N14" s="172">
        <v>7.2297778054902567E-4</v>
      </c>
      <c r="O14" s="172">
        <v>1.0585632135007696E-3</v>
      </c>
      <c r="P14" s="172">
        <v>2.4165257332936702E-3</v>
      </c>
      <c r="Q14" s="172">
        <v>2.3947340513519456E-3</v>
      </c>
      <c r="R14" s="172">
        <v>7.4992253653045357E-3</v>
      </c>
      <c r="S14" s="172">
        <v>1.0945668398751968E-2</v>
      </c>
      <c r="T14" s="172">
        <v>4.9357950839892788E-3</v>
      </c>
      <c r="U14" s="172">
        <v>8.2263881734151757E-3</v>
      </c>
      <c r="V14" s="172">
        <v>1.3097491306812533E-2</v>
      </c>
      <c r="W14" s="172">
        <v>9.0330001767302895E-3</v>
      </c>
      <c r="X14" s="172">
        <v>1.6231910580190401E-2</v>
      </c>
      <c r="Y14" s="172">
        <v>4.1895405754136987E-3</v>
      </c>
      <c r="Z14" s="172">
        <v>5.126608126806429E-4</v>
      </c>
      <c r="AA14" s="172">
        <v>1.1586347121091528E-2</v>
      </c>
      <c r="AB14" s="172">
        <v>5.7351565311529479E-3</v>
      </c>
      <c r="AC14" s="172">
        <v>1.9356598913270317E-3</v>
      </c>
      <c r="AD14" s="172">
        <v>1.2320480706269578E-3</v>
      </c>
      <c r="AE14" s="172">
        <v>3.9404641513694658E-4</v>
      </c>
      <c r="AF14" s="172">
        <v>1.1493153854792843E-3</v>
      </c>
      <c r="AG14" s="172">
        <v>1.4266832988885036E-3</v>
      </c>
      <c r="AH14" s="172">
        <v>1.0610917637897265E-3</v>
      </c>
      <c r="AI14" s="172">
        <v>1.6580933243210696E-3</v>
      </c>
      <c r="AJ14" s="172">
        <v>1.2371608754958002E-3</v>
      </c>
      <c r="AK14" s="172">
        <v>2.467637275171795E-3</v>
      </c>
      <c r="AL14" s="172">
        <v>2.4908147019620623E-3</v>
      </c>
      <c r="AM14" s="172">
        <v>1.4319589505786452E-3</v>
      </c>
      <c r="AN14" s="172">
        <v>1.3565187409795839E-2</v>
      </c>
      <c r="AO14" s="172">
        <v>9.9628406612756507E-4</v>
      </c>
      <c r="AP14" s="175">
        <v>1.2182280316787102</v>
      </c>
      <c r="AQ14" s="176">
        <v>0.940926921956179</v>
      </c>
    </row>
    <row r="15" spans="1:43">
      <c r="A15" s="161">
        <v>11</v>
      </c>
      <c r="B15" s="3" t="s">
        <v>83</v>
      </c>
      <c r="C15" s="172">
        <v>1.4295772995768486E-3</v>
      </c>
      <c r="D15" s="172">
        <v>1.8932251549648118E-4</v>
      </c>
      <c r="E15" s="172">
        <v>2.2212422651013934E-4</v>
      </c>
      <c r="F15" s="172">
        <v>4.1010391248623158E-4</v>
      </c>
      <c r="G15" s="172">
        <v>1.2837545641291204E-3</v>
      </c>
      <c r="H15" s="172">
        <v>4.332604550854565E-4</v>
      </c>
      <c r="I15" s="172">
        <v>9.0932035981415712E-4</v>
      </c>
      <c r="J15" s="172">
        <v>3.9101214005326261E-3</v>
      </c>
      <c r="K15" s="172">
        <v>2.2153618929446634E-3</v>
      </c>
      <c r="L15" s="172">
        <v>1.5562013507915806E-3</v>
      </c>
      <c r="M15" s="172">
        <v>1.0399625579319725</v>
      </c>
      <c r="N15" s="172">
        <v>3.2960322985300301E-3</v>
      </c>
      <c r="O15" s="172">
        <v>2.9237179354391781E-3</v>
      </c>
      <c r="P15" s="172">
        <v>3.649247825549473E-3</v>
      </c>
      <c r="Q15" s="172">
        <v>2.1919079511647727E-3</v>
      </c>
      <c r="R15" s="172">
        <v>2.2718391221685464E-3</v>
      </c>
      <c r="S15" s="172">
        <v>2.8295645740929326E-3</v>
      </c>
      <c r="T15" s="172">
        <v>1.2657617339236493E-2</v>
      </c>
      <c r="U15" s="172">
        <v>4.3785946970066212E-3</v>
      </c>
      <c r="V15" s="172">
        <v>1.7363142178520679E-3</v>
      </c>
      <c r="W15" s="172">
        <v>3.6025338156099847E-3</v>
      </c>
      <c r="X15" s="172">
        <v>3.6683055243089315E-3</v>
      </c>
      <c r="Y15" s="172">
        <v>2.4785738243431409E-2</v>
      </c>
      <c r="Z15" s="172">
        <v>8.3340530570852854E-4</v>
      </c>
      <c r="AA15" s="172">
        <v>3.9012114635579654E-3</v>
      </c>
      <c r="AB15" s="172">
        <v>4.8659977870197432E-4</v>
      </c>
      <c r="AC15" s="172">
        <v>3.2614531640887595E-4</v>
      </c>
      <c r="AD15" s="172">
        <v>2.3225454061188169E-4</v>
      </c>
      <c r="AE15" s="172">
        <v>4.1873875457793018E-4</v>
      </c>
      <c r="AF15" s="172">
        <v>3.7045595792108805E-4</v>
      </c>
      <c r="AG15" s="172">
        <v>3.1086290347412995E-4</v>
      </c>
      <c r="AH15" s="172">
        <v>4.2966901842105194E-4</v>
      </c>
      <c r="AI15" s="172">
        <v>1.1211925972564611E-3</v>
      </c>
      <c r="AJ15" s="172">
        <v>6.0070367901764621E-4</v>
      </c>
      <c r="AK15" s="172">
        <v>3.8608313865655115E-4</v>
      </c>
      <c r="AL15" s="172">
        <v>4.9686721320686277E-4</v>
      </c>
      <c r="AM15" s="172">
        <v>7.134838005963132E-4</v>
      </c>
      <c r="AN15" s="172">
        <v>2.7121298024493407E-3</v>
      </c>
      <c r="AO15" s="172">
        <v>1.6611322763039607E-3</v>
      </c>
      <c r="AP15" s="175">
        <v>1.1355140550006011</v>
      </c>
      <c r="AQ15" s="176">
        <v>0.87704084689087103</v>
      </c>
    </row>
    <row r="16" spans="1:43">
      <c r="A16" s="161">
        <v>12</v>
      </c>
      <c r="B16" s="3" t="s">
        <v>84</v>
      </c>
      <c r="C16" s="172">
        <v>5.9599495666906078E-4</v>
      </c>
      <c r="D16" s="172">
        <v>2.4709673972919699E-4</v>
      </c>
      <c r="E16" s="172">
        <v>1.4149945171044417E-3</v>
      </c>
      <c r="F16" s="172">
        <v>3.9965743981753704E-3</v>
      </c>
      <c r="G16" s="172">
        <v>1.1260632581458097E-3</v>
      </c>
      <c r="H16" s="172">
        <v>5.4505974417856564E-4</v>
      </c>
      <c r="I16" s="172">
        <v>4.057424339380715E-3</v>
      </c>
      <c r="J16" s="172">
        <v>1.3565194127219472E-3</v>
      </c>
      <c r="K16" s="172">
        <v>2.7140749318815219E-4</v>
      </c>
      <c r="L16" s="172">
        <v>3.5292972143788444E-3</v>
      </c>
      <c r="M16" s="172">
        <v>8.3625656230699053E-3</v>
      </c>
      <c r="N16" s="172">
        <v>1.6479514214074551</v>
      </c>
      <c r="O16" s="172">
        <v>1.1835955325728974E-3</v>
      </c>
      <c r="P16" s="172">
        <v>0.2171052729861376</v>
      </c>
      <c r="Q16" s="172">
        <v>0.15132476825920929</v>
      </c>
      <c r="R16" s="172">
        <v>0.10184253265756812</v>
      </c>
      <c r="S16" s="172">
        <v>2.5047519887766687E-2</v>
      </c>
      <c r="T16" s="172">
        <v>7.7700352559725528E-3</v>
      </c>
      <c r="U16" s="172">
        <v>6.4743213663340307E-2</v>
      </c>
      <c r="V16" s="172">
        <v>1.4560624367018429E-2</v>
      </c>
      <c r="W16" s="172">
        <v>8.6403428130425952E-2</v>
      </c>
      <c r="X16" s="172">
        <v>8.7800933066082987E-3</v>
      </c>
      <c r="Y16" s="172">
        <v>2.9656165558259291E-2</v>
      </c>
      <c r="Z16" s="172">
        <v>1.1094113105769949E-3</v>
      </c>
      <c r="AA16" s="172">
        <v>2.6141898551463021E-3</v>
      </c>
      <c r="AB16" s="172">
        <v>4.3868102243276394E-4</v>
      </c>
      <c r="AC16" s="172">
        <v>5.6563496106476268E-4</v>
      </c>
      <c r="AD16" s="172">
        <v>4.5268099850109562E-4</v>
      </c>
      <c r="AE16" s="172">
        <v>5.241138075952629E-4</v>
      </c>
      <c r="AF16" s="172">
        <v>1.3293874383519142E-3</v>
      </c>
      <c r="AG16" s="172">
        <v>5.9853830627862369E-4</v>
      </c>
      <c r="AH16" s="172">
        <v>9.103775689568663E-4</v>
      </c>
      <c r="AI16" s="172">
        <v>5.7556301092040907E-4</v>
      </c>
      <c r="AJ16" s="172">
        <v>3.5247542431112762E-4</v>
      </c>
      <c r="AK16" s="172">
        <v>5.7191675161569417E-4</v>
      </c>
      <c r="AL16" s="172">
        <v>1.8943143687034883E-3</v>
      </c>
      <c r="AM16" s="172">
        <v>6.0693090608813171E-4</v>
      </c>
      <c r="AN16" s="172">
        <v>1.2378745956513754E-3</v>
      </c>
      <c r="AO16" s="172">
        <v>3.8280157048195111E-3</v>
      </c>
      <c r="AP16" s="175">
        <v>2.3994817747400914</v>
      </c>
      <c r="AQ16" s="176">
        <v>1.8532958870475154</v>
      </c>
    </row>
    <row r="17" spans="1:43">
      <c r="A17" s="161">
        <v>13</v>
      </c>
      <c r="B17" s="3" t="s">
        <v>85</v>
      </c>
      <c r="C17" s="172">
        <v>1.8907207052591483E-5</v>
      </c>
      <c r="D17" s="172">
        <v>6.3649552799731885E-6</v>
      </c>
      <c r="E17" s="172">
        <v>2.516036685640384E-5</v>
      </c>
      <c r="F17" s="172">
        <v>3.6123753159506278E-5</v>
      </c>
      <c r="G17" s="172">
        <v>9.9035578281127739E-5</v>
      </c>
      <c r="H17" s="172">
        <v>2.5274706780752484E-5</v>
      </c>
      <c r="I17" s="172">
        <v>7.2330199145602265E-5</v>
      </c>
      <c r="J17" s="172">
        <v>3.8368764303397412E-4</v>
      </c>
      <c r="K17" s="172">
        <v>9.5420651661180829E-6</v>
      </c>
      <c r="L17" s="172">
        <v>1.5961557113696817E-4</v>
      </c>
      <c r="M17" s="172">
        <v>5.1344147520643443E-4</v>
      </c>
      <c r="N17" s="172">
        <v>1.0203533080575451E-3</v>
      </c>
      <c r="O17" s="172">
        <v>1.0259733594539617</v>
      </c>
      <c r="P17" s="172">
        <v>3.6323882144721625E-3</v>
      </c>
      <c r="Q17" s="172">
        <v>2.0506773731031247E-3</v>
      </c>
      <c r="R17" s="172">
        <v>9.9034701691082575E-4</v>
      </c>
      <c r="S17" s="172">
        <v>1.1828031213174728E-3</v>
      </c>
      <c r="T17" s="172">
        <v>1.6340037373674167E-3</v>
      </c>
      <c r="U17" s="172">
        <v>3.7693204083210996E-3</v>
      </c>
      <c r="V17" s="172">
        <v>2.5648144110271371E-3</v>
      </c>
      <c r="W17" s="172">
        <v>1.2613041917727108E-3</v>
      </c>
      <c r="X17" s="172">
        <v>9.9542328544485726E-4</v>
      </c>
      <c r="Y17" s="172">
        <v>5.6039003218234242E-4</v>
      </c>
      <c r="Z17" s="172">
        <v>4.5366526218225724E-5</v>
      </c>
      <c r="AA17" s="172">
        <v>6.4791497187065034E-5</v>
      </c>
      <c r="AB17" s="172">
        <v>1.5532256866604884E-5</v>
      </c>
      <c r="AC17" s="172">
        <v>1.5881256138030168E-5</v>
      </c>
      <c r="AD17" s="172">
        <v>1.6804718747683553E-5</v>
      </c>
      <c r="AE17" s="172">
        <v>1.1152962915857772E-5</v>
      </c>
      <c r="AF17" s="172">
        <v>2.0858452121778549E-5</v>
      </c>
      <c r="AG17" s="172">
        <v>2.4579609349962157E-5</v>
      </c>
      <c r="AH17" s="172">
        <v>3.1647040912956559E-5</v>
      </c>
      <c r="AI17" s="172">
        <v>2.437346409361122E-5</v>
      </c>
      <c r="AJ17" s="172">
        <v>1.0908786813927346E-4</v>
      </c>
      <c r="AK17" s="172">
        <v>3.7120188232250726E-5</v>
      </c>
      <c r="AL17" s="172">
        <v>5.4572633500707389E-5</v>
      </c>
      <c r="AM17" s="172">
        <v>3.6763440991983599E-5</v>
      </c>
      <c r="AN17" s="172">
        <v>1.2491471176093511E-4</v>
      </c>
      <c r="AO17" s="172">
        <v>1.3238937186792218E-4</v>
      </c>
      <c r="AP17" s="175">
        <v>1.0477505040740822</v>
      </c>
      <c r="AQ17" s="176">
        <v>0.80925461501485652</v>
      </c>
    </row>
    <row r="18" spans="1:43">
      <c r="A18" s="161">
        <v>14</v>
      </c>
      <c r="B18" s="3" t="s">
        <v>86</v>
      </c>
      <c r="C18" s="172">
        <v>1.2965191837520742E-3</v>
      </c>
      <c r="D18" s="172">
        <v>5.150554124436973E-4</v>
      </c>
      <c r="E18" s="172">
        <v>9.1966453675448813E-4</v>
      </c>
      <c r="F18" s="172">
        <v>2.9323229797282397E-3</v>
      </c>
      <c r="G18" s="172">
        <v>4.2505850891177413E-3</v>
      </c>
      <c r="H18" s="172">
        <v>6.6313325406103804E-4</v>
      </c>
      <c r="I18" s="172">
        <v>2.2490122800627259E-3</v>
      </c>
      <c r="J18" s="172">
        <v>4.7526294897973801E-3</v>
      </c>
      <c r="K18" s="172">
        <v>4.4381653350261088E-4</v>
      </c>
      <c r="L18" s="172">
        <v>2.734690330676269E-3</v>
      </c>
      <c r="M18" s="172">
        <v>3.0905592523707494E-3</v>
      </c>
      <c r="N18" s="172">
        <v>6.9383040248036858E-4</v>
      </c>
      <c r="O18" s="172">
        <v>8.0509815899234942E-4</v>
      </c>
      <c r="P18" s="172">
        <v>1.0287219975651121</v>
      </c>
      <c r="Q18" s="172">
        <v>1.0673987812671371E-2</v>
      </c>
      <c r="R18" s="172">
        <v>1.0161795532655782E-2</v>
      </c>
      <c r="S18" s="172">
        <v>1.0694986161541289E-2</v>
      </c>
      <c r="T18" s="172">
        <v>5.363331167261327E-3</v>
      </c>
      <c r="U18" s="172">
        <v>9.9675762748295208E-3</v>
      </c>
      <c r="V18" s="172">
        <v>7.3430204536737761E-3</v>
      </c>
      <c r="W18" s="172">
        <v>6.5430766675919081E-3</v>
      </c>
      <c r="X18" s="172">
        <v>5.4951859102827507E-3</v>
      </c>
      <c r="Y18" s="172">
        <v>2.7309203581612197E-2</v>
      </c>
      <c r="Z18" s="172">
        <v>1.1171056430920629E-3</v>
      </c>
      <c r="AA18" s="172">
        <v>1.9122346155234552E-3</v>
      </c>
      <c r="AB18" s="172">
        <v>3.73927382221593E-4</v>
      </c>
      <c r="AC18" s="172">
        <v>1.0691704368108752E-3</v>
      </c>
      <c r="AD18" s="172">
        <v>3.1462430896266746E-4</v>
      </c>
      <c r="AE18" s="172">
        <v>5.2287476033325317E-4</v>
      </c>
      <c r="AF18" s="172">
        <v>1.0070321587513445E-3</v>
      </c>
      <c r="AG18" s="172">
        <v>5.0963927636955007E-4</v>
      </c>
      <c r="AH18" s="172">
        <v>1.4206829327136619E-3</v>
      </c>
      <c r="AI18" s="172">
        <v>4.8619104887789909E-4</v>
      </c>
      <c r="AJ18" s="172">
        <v>4.9420885265834432E-4</v>
      </c>
      <c r="AK18" s="172">
        <v>9.0627794008110848E-4</v>
      </c>
      <c r="AL18" s="172">
        <v>6.8263358070550526E-4</v>
      </c>
      <c r="AM18" s="172">
        <v>1.1966846193372813E-3</v>
      </c>
      <c r="AN18" s="172">
        <v>8.7339129649590102E-4</v>
      </c>
      <c r="AO18" s="172">
        <v>1.536307642042568E-3</v>
      </c>
      <c r="AP18" s="175">
        <v>1.1620440645259487</v>
      </c>
      <c r="AQ18" s="176">
        <v>0.89753192044444441</v>
      </c>
    </row>
    <row r="19" spans="1:43">
      <c r="A19" s="161">
        <v>15</v>
      </c>
      <c r="B19" s="3" t="s">
        <v>70</v>
      </c>
      <c r="C19" s="172">
        <v>1.5250021005611375E-4</v>
      </c>
      <c r="D19" s="172">
        <v>9.1921153807503859E-5</v>
      </c>
      <c r="E19" s="172">
        <v>1.2451131719573002E-4</v>
      </c>
      <c r="F19" s="172">
        <v>1.5323590825704466E-3</v>
      </c>
      <c r="G19" s="172">
        <v>1.6298703136043979E-4</v>
      </c>
      <c r="H19" s="172">
        <v>1.3226917597759625E-4</v>
      </c>
      <c r="I19" s="172">
        <v>1.5072613812093429E-4</v>
      </c>
      <c r="J19" s="172">
        <v>2.082392175684613E-4</v>
      </c>
      <c r="K19" s="172">
        <v>6.7377959371986125E-5</v>
      </c>
      <c r="L19" s="172">
        <v>2.7056367067334117E-4</v>
      </c>
      <c r="M19" s="172">
        <v>4.8420795140376513E-4</v>
      </c>
      <c r="N19" s="172">
        <v>1.4933469289797325E-4</v>
      </c>
      <c r="O19" s="172">
        <v>7.73063594249894E-5</v>
      </c>
      <c r="P19" s="172">
        <v>4.9886986234174747E-4</v>
      </c>
      <c r="Q19" s="172">
        <v>1.0513332661945143</v>
      </c>
      <c r="R19" s="172">
        <v>1.1304269745330303E-2</v>
      </c>
      <c r="S19" s="172">
        <v>4.5606741555348131E-3</v>
      </c>
      <c r="T19" s="172">
        <v>8.0177653304210148E-4</v>
      </c>
      <c r="U19" s="172">
        <v>5.2638119667076698E-3</v>
      </c>
      <c r="V19" s="172">
        <v>6.250360749617003E-4</v>
      </c>
      <c r="W19" s="172">
        <v>4.921733874124882E-3</v>
      </c>
      <c r="X19" s="172">
        <v>2.1671094720547251E-4</v>
      </c>
      <c r="Y19" s="172">
        <v>2.5843707027357579E-3</v>
      </c>
      <c r="Z19" s="172">
        <v>2.7861696711631436E-4</v>
      </c>
      <c r="AA19" s="172">
        <v>4.489657402987973E-3</v>
      </c>
      <c r="AB19" s="172">
        <v>2.5609655153170939E-4</v>
      </c>
      <c r="AC19" s="172">
        <v>2.7758690558255092E-4</v>
      </c>
      <c r="AD19" s="172">
        <v>3.4952216812789193E-4</v>
      </c>
      <c r="AE19" s="172">
        <v>1.2783435664435341E-4</v>
      </c>
      <c r="AF19" s="172">
        <v>3.0837929211327634E-4</v>
      </c>
      <c r="AG19" s="172">
        <v>4.6217237392512898E-4</v>
      </c>
      <c r="AH19" s="172">
        <v>3.785601685417441E-4</v>
      </c>
      <c r="AI19" s="172">
        <v>2.9642325522976026E-4</v>
      </c>
      <c r="AJ19" s="172">
        <v>1.7366276483788415E-4</v>
      </c>
      <c r="AK19" s="172">
        <v>2.3391066803064736E-4</v>
      </c>
      <c r="AL19" s="172">
        <v>3.3844037173234786E-3</v>
      </c>
      <c r="AM19" s="172">
        <v>2.0410730574354989E-4</v>
      </c>
      <c r="AN19" s="172">
        <v>7.3224561091024678E-5</v>
      </c>
      <c r="AO19" s="172">
        <v>1.8943408346176462E-4</v>
      </c>
      <c r="AP19" s="175">
        <v>1.0971984165592177</v>
      </c>
      <c r="AQ19" s="176">
        <v>0.84744686710717076</v>
      </c>
    </row>
    <row r="20" spans="1:43">
      <c r="A20" s="161">
        <v>16</v>
      </c>
      <c r="B20" s="3" t="s">
        <v>71</v>
      </c>
      <c r="C20" s="172">
        <v>2.0608439955866574E-4</v>
      </c>
      <c r="D20" s="172">
        <v>2.0837666269895604E-4</v>
      </c>
      <c r="E20" s="172">
        <v>1.2335442659841466E-4</v>
      </c>
      <c r="F20" s="172">
        <v>6.9538553677266676E-4</v>
      </c>
      <c r="G20" s="172">
        <v>2.302018889468523E-4</v>
      </c>
      <c r="H20" s="172">
        <v>1.7311513094758608E-4</v>
      </c>
      <c r="I20" s="172">
        <v>1.808661117435188E-4</v>
      </c>
      <c r="J20" s="172">
        <v>2.7114100513224513E-4</v>
      </c>
      <c r="K20" s="172">
        <v>8.0968733030115558E-5</v>
      </c>
      <c r="L20" s="172">
        <v>1.1589853961074946E-3</v>
      </c>
      <c r="M20" s="172">
        <v>6.5833341315979597E-4</v>
      </c>
      <c r="N20" s="172">
        <v>1.7136186206824283E-4</v>
      </c>
      <c r="O20" s="172">
        <v>1.4280705770248255E-4</v>
      </c>
      <c r="P20" s="172">
        <v>3.5236984766963951E-4</v>
      </c>
      <c r="Q20" s="172">
        <v>1.3563181628795465E-3</v>
      </c>
      <c r="R20" s="172">
        <v>1.0637441525708031</v>
      </c>
      <c r="S20" s="172">
        <v>8.3456751325482279E-4</v>
      </c>
      <c r="T20" s="172">
        <v>1.2182252610266114E-3</v>
      </c>
      <c r="U20" s="172">
        <v>9.5316273843881164E-4</v>
      </c>
      <c r="V20" s="172">
        <v>4.4327439855936369E-4</v>
      </c>
      <c r="W20" s="172">
        <v>7.1347795651911013E-4</v>
      </c>
      <c r="X20" s="172">
        <v>2.8223665819450942E-4</v>
      </c>
      <c r="Y20" s="172">
        <v>4.7395503389221946E-4</v>
      </c>
      <c r="Z20" s="172">
        <v>3.1647502504081028E-4</v>
      </c>
      <c r="AA20" s="172">
        <v>8.53568272778449E-4</v>
      </c>
      <c r="AB20" s="172">
        <v>3.2185745116224108E-4</v>
      </c>
      <c r="AC20" s="172">
        <v>3.8392777347975794E-4</v>
      </c>
      <c r="AD20" s="172">
        <v>5.1073053489250012E-4</v>
      </c>
      <c r="AE20" s="172">
        <v>1.4129486764810704E-4</v>
      </c>
      <c r="AF20" s="172">
        <v>3.6757547041601428E-4</v>
      </c>
      <c r="AG20" s="172">
        <v>6.6784126918876597E-4</v>
      </c>
      <c r="AH20" s="172">
        <v>3.8526947897914567E-4</v>
      </c>
      <c r="AI20" s="172">
        <v>3.7238320711559546E-4</v>
      </c>
      <c r="AJ20" s="172">
        <v>2.1721381449261762E-4</v>
      </c>
      <c r="AK20" s="172">
        <v>3.3476371603657825E-4</v>
      </c>
      <c r="AL20" s="172">
        <v>5.2161418221457236E-3</v>
      </c>
      <c r="AM20" s="172">
        <v>2.2803708193885064E-4</v>
      </c>
      <c r="AN20" s="172">
        <v>9.5381952679649944E-5</v>
      </c>
      <c r="AO20" s="172">
        <v>2.0644444201285993E-4</v>
      </c>
      <c r="AP20" s="175">
        <v>1.0852916279457125</v>
      </c>
      <c r="AQ20" s="176">
        <v>0.83825038035004862</v>
      </c>
    </row>
    <row r="21" spans="1:43">
      <c r="A21" s="161">
        <v>17</v>
      </c>
      <c r="B21" s="3" t="s">
        <v>72</v>
      </c>
      <c r="C21" s="172">
        <v>1.5667598481509005E-5</v>
      </c>
      <c r="D21" s="172">
        <v>1.5995618345726173E-5</v>
      </c>
      <c r="E21" s="172">
        <v>1.2072914834205471E-5</v>
      </c>
      <c r="F21" s="172">
        <v>3.379646171240566E-5</v>
      </c>
      <c r="G21" s="172">
        <v>1.6963515649438564E-5</v>
      </c>
      <c r="H21" s="172">
        <v>1.4285273246097701E-5</v>
      </c>
      <c r="I21" s="172">
        <v>1.2654731659162285E-5</v>
      </c>
      <c r="J21" s="172">
        <v>1.8965030740867089E-5</v>
      </c>
      <c r="K21" s="172">
        <v>5.1741943358962632E-6</v>
      </c>
      <c r="L21" s="172">
        <v>1.4726615860697596E-5</v>
      </c>
      <c r="M21" s="172">
        <v>2.1339781525470743E-5</v>
      </c>
      <c r="N21" s="172">
        <v>9.8662195918086345E-6</v>
      </c>
      <c r="O21" s="172">
        <v>7.0016753409393419E-6</v>
      </c>
      <c r="P21" s="172">
        <v>1.4294421904173857E-5</v>
      </c>
      <c r="Q21" s="172">
        <v>1.4592473651852948E-4</v>
      </c>
      <c r="R21" s="172">
        <v>3.9709943831024491E-4</v>
      </c>
      <c r="S21" s="172">
        <v>1.009414305515639</v>
      </c>
      <c r="T21" s="172">
        <v>2.1480724722138378E-5</v>
      </c>
      <c r="U21" s="172">
        <v>5.6712036421939908E-5</v>
      </c>
      <c r="V21" s="172">
        <v>3.2518101020394282E-5</v>
      </c>
      <c r="W21" s="172">
        <v>4.5049924256778014E-5</v>
      </c>
      <c r="X21" s="172">
        <v>2.9322385415150469E-5</v>
      </c>
      <c r="Y21" s="172">
        <v>4.3933151466813431E-5</v>
      </c>
      <c r="Z21" s="172">
        <v>2.0681203605438852E-5</v>
      </c>
      <c r="AA21" s="172">
        <v>5.7185467151203302E-5</v>
      </c>
      <c r="AB21" s="172">
        <v>2.6878768457729086E-5</v>
      </c>
      <c r="AC21" s="172">
        <v>8.7111948828177364E-5</v>
      </c>
      <c r="AD21" s="172">
        <v>3.9302958019193256E-5</v>
      </c>
      <c r="AE21" s="172">
        <v>1.01808989024283E-5</v>
      </c>
      <c r="AF21" s="172">
        <v>3.1100164753468494E-5</v>
      </c>
      <c r="AG21" s="172">
        <v>5.0977467102961497E-5</v>
      </c>
      <c r="AH21" s="172">
        <v>2.4610839026268923E-4</v>
      </c>
      <c r="AI21" s="172">
        <v>3.0047810983872791E-5</v>
      </c>
      <c r="AJ21" s="172">
        <v>8.0532030595716834E-4</v>
      </c>
      <c r="AK21" s="172">
        <v>2.9351584594781699E-5</v>
      </c>
      <c r="AL21" s="172">
        <v>3.2533576293626153E-4</v>
      </c>
      <c r="AM21" s="172">
        <v>7.7542657322657741E-5</v>
      </c>
      <c r="AN21" s="172">
        <v>1.5643680010620472E-3</v>
      </c>
      <c r="AO21" s="172">
        <v>3.6800499215534606E-5</v>
      </c>
      <c r="AP21" s="175">
        <v>1.0138374439561546</v>
      </c>
      <c r="AQ21" s="176">
        <v>0.7830610696020941</v>
      </c>
    </row>
    <row r="22" spans="1:43">
      <c r="A22" s="161">
        <v>18</v>
      </c>
      <c r="B22" s="3" t="s">
        <v>87</v>
      </c>
      <c r="C22" s="172">
        <v>9.1137024213384978E-5</v>
      </c>
      <c r="D22" s="172">
        <v>7.8598169616020497E-5</v>
      </c>
      <c r="E22" s="172">
        <v>6.8944522983956362E-5</v>
      </c>
      <c r="F22" s="172">
        <v>2.1904216004721406E-4</v>
      </c>
      <c r="G22" s="172">
        <v>1.0559501505586998E-4</v>
      </c>
      <c r="H22" s="172">
        <v>8.0932975877373462E-5</v>
      </c>
      <c r="I22" s="172">
        <v>7.5086197078147983E-5</v>
      </c>
      <c r="J22" s="172">
        <v>1.2294160036028666E-4</v>
      </c>
      <c r="K22" s="172">
        <v>3.2861816708735447E-5</v>
      </c>
      <c r="L22" s="172">
        <v>9.4075913762266559E-5</v>
      </c>
      <c r="M22" s="172">
        <v>1.3541634923459127E-4</v>
      </c>
      <c r="N22" s="172">
        <v>6.1589782297647935E-5</v>
      </c>
      <c r="O22" s="172">
        <v>5.0480181019550855E-5</v>
      </c>
      <c r="P22" s="172">
        <v>1.2930083510869553E-3</v>
      </c>
      <c r="Q22" s="172">
        <v>7.2250831165187376E-4</v>
      </c>
      <c r="R22" s="172">
        <v>1.5556557735002391E-3</v>
      </c>
      <c r="S22" s="172">
        <v>1.7747267052207191E-2</v>
      </c>
      <c r="T22" s="172">
        <v>1.0475304412908595</v>
      </c>
      <c r="U22" s="172">
        <v>1.3069370297706625E-2</v>
      </c>
      <c r="V22" s="172">
        <v>4.4873531716601633E-2</v>
      </c>
      <c r="W22" s="172">
        <v>1.3439876803044593E-3</v>
      </c>
      <c r="X22" s="172">
        <v>3.2353188047531375E-4</v>
      </c>
      <c r="Y22" s="172">
        <v>3.0898468826352814E-4</v>
      </c>
      <c r="Z22" s="172">
        <v>1.3924663132208853E-4</v>
      </c>
      <c r="AA22" s="172">
        <v>3.2509725876161602E-4</v>
      </c>
      <c r="AB22" s="172">
        <v>1.5028806586255502E-4</v>
      </c>
      <c r="AC22" s="172">
        <v>1.8261592270075596E-4</v>
      </c>
      <c r="AD22" s="172">
        <v>2.4506335714454268E-4</v>
      </c>
      <c r="AE22" s="172">
        <v>6.5693160282355269E-5</v>
      </c>
      <c r="AF22" s="172">
        <v>1.6625157128481537E-4</v>
      </c>
      <c r="AG22" s="172">
        <v>3.8310641350224766E-4</v>
      </c>
      <c r="AH22" s="172">
        <v>4.2364591930978536E-4</v>
      </c>
      <c r="AI22" s="172">
        <v>3.017172658011232E-4</v>
      </c>
      <c r="AJ22" s="172">
        <v>1.1922403496704164E-4</v>
      </c>
      <c r="AK22" s="172">
        <v>1.6967443168590832E-4</v>
      </c>
      <c r="AL22" s="172">
        <v>2.2127395426688942E-3</v>
      </c>
      <c r="AM22" s="172">
        <v>1.1423686762821361E-4</v>
      </c>
      <c r="AN22" s="172">
        <v>4.4706183793242421E-3</v>
      </c>
      <c r="AO22" s="172">
        <v>1.2108514940808891E-4</v>
      </c>
      <c r="AP22" s="175">
        <v>1.1395752927225666</v>
      </c>
      <c r="AQ22" s="176">
        <v>0.88017763886223588</v>
      </c>
    </row>
    <row r="23" spans="1:43">
      <c r="A23" s="161">
        <v>19</v>
      </c>
      <c r="B23" s="3" t="s">
        <v>88</v>
      </c>
      <c r="C23" s="172">
        <v>5.9803697377537523E-5</v>
      </c>
      <c r="D23" s="172">
        <v>3.32465118861572E-5</v>
      </c>
      <c r="E23" s="172">
        <v>2.1722857166145965E-4</v>
      </c>
      <c r="F23" s="172">
        <v>1.3010560815617138E-4</v>
      </c>
      <c r="G23" s="172">
        <v>5.6426998171437207E-5</v>
      </c>
      <c r="H23" s="172">
        <v>4.7515682138853332E-5</v>
      </c>
      <c r="I23" s="172">
        <v>6.063263948860857E-5</v>
      </c>
      <c r="J23" s="172">
        <v>6.9188128156060622E-5</v>
      </c>
      <c r="K23" s="172">
        <v>2.2070435614541496E-5</v>
      </c>
      <c r="L23" s="172">
        <v>6.3975823899540683E-5</v>
      </c>
      <c r="M23" s="172">
        <v>8.5444672358463681E-5</v>
      </c>
      <c r="N23" s="172">
        <v>4.7157862994642303E-5</v>
      </c>
      <c r="O23" s="172">
        <v>3.0785425863833744E-5</v>
      </c>
      <c r="P23" s="172">
        <v>1.9629853396692693E-4</v>
      </c>
      <c r="Q23" s="172">
        <v>4.6496899009238028E-3</v>
      </c>
      <c r="R23" s="172">
        <v>3.317135679974101E-3</v>
      </c>
      <c r="S23" s="172">
        <v>3.701765373705812E-3</v>
      </c>
      <c r="T23" s="172">
        <v>2.7490790257735675E-3</v>
      </c>
      <c r="U23" s="172">
        <v>1.0274541862396018</v>
      </c>
      <c r="V23" s="172">
        <v>4.8400205510365094E-3</v>
      </c>
      <c r="W23" s="172">
        <v>4.5487801639644406E-3</v>
      </c>
      <c r="X23" s="172">
        <v>2.6799457276950302E-4</v>
      </c>
      <c r="Y23" s="172">
        <v>1.4185221456731909E-3</v>
      </c>
      <c r="Z23" s="172">
        <v>1.1057631544686148E-4</v>
      </c>
      <c r="AA23" s="172">
        <v>2.9230763966935146E-4</v>
      </c>
      <c r="AB23" s="172">
        <v>8.2203085898842617E-5</v>
      </c>
      <c r="AC23" s="172">
        <v>1.2672168454076017E-4</v>
      </c>
      <c r="AD23" s="172">
        <v>1.2330159738949684E-4</v>
      </c>
      <c r="AE23" s="172">
        <v>5.4615570491324582E-5</v>
      </c>
      <c r="AF23" s="172">
        <v>1.4339438013416758E-4</v>
      </c>
      <c r="AG23" s="172">
        <v>1.7805815825175974E-4</v>
      </c>
      <c r="AH23" s="172">
        <v>3.538915431796001E-4</v>
      </c>
      <c r="AI23" s="172">
        <v>2.0440474520173603E-4</v>
      </c>
      <c r="AJ23" s="172">
        <v>6.8382938511000533E-5</v>
      </c>
      <c r="AK23" s="172">
        <v>8.3409651733291304E-5</v>
      </c>
      <c r="AL23" s="172">
        <v>1.1498529599993361E-3</v>
      </c>
      <c r="AM23" s="172">
        <v>8.2150189073045189E-5</v>
      </c>
      <c r="AN23" s="172">
        <v>5.2713549741540574E-5</v>
      </c>
      <c r="AO23" s="172">
        <v>1.3258957495573351E-4</v>
      </c>
      <c r="AP23" s="175">
        <v>1.0573056278293751</v>
      </c>
      <c r="AQ23" s="176">
        <v>0.81663473839913714</v>
      </c>
    </row>
    <row r="24" spans="1:43">
      <c r="A24" s="161">
        <v>20</v>
      </c>
      <c r="B24" s="3" t="s">
        <v>89</v>
      </c>
      <c r="C24" s="172">
        <v>1.5295818957505223E-5</v>
      </c>
      <c r="D24" s="172">
        <v>3.0613996432008078E-5</v>
      </c>
      <c r="E24" s="172">
        <v>1.6383943197835582E-5</v>
      </c>
      <c r="F24" s="172">
        <v>3.3904332918142394E-5</v>
      </c>
      <c r="G24" s="172">
        <v>1.814078312098662E-5</v>
      </c>
      <c r="H24" s="172">
        <v>1.3634033952193076E-5</v>
      </c>
      <c r="I24" s="172">
        <v>1.4104016491187867E-5</v>
      </c>
      <c r="J24" s="172">
        <v>2.4811669303024353E-5</v>
      </c>
      <c r="K24" s="172">
        <v>1.3091464158980102E-5</v>
      </c>
      <c r="L24" s="172">
        <v>1.5840724757298251E-5</v>
      </c>
      <c r="M24" s="172">
        <v>2.9392295527668193E-5</v>
      </c>
      <c r="N24" s="172">
        <v>1.3817970701608095E-5</v>
      </c>
      <c r="O24" s="172">
        <v>7.9400508164203434E-6</v>
      </c>
      <c r="P24" s="172">
        <v>1.8888938073448269E-5</v>
      </c>
      <c r="Q24" s="172">
        <v>1.3735173686605569E-4</v>
      </c>
      <c r="R24" s="172">
        <v>4.9335050881908802E-5</v>
      </c>
      <c r="S24" s="172">
        <v>2.0879240080171043E-5</v>
      </c>
      <c r="T24" s="172">
        <v>2.4879672867416052E-5</v>
      </c>
      <c r="U24" s="172">
        <v>2.0968580887111297E-5</v>
      </c>
      <c r="V24" s="172">
        <v>1.0025798348349517</v>
      </c>
      <c r="W24" s="172">
        <v>4.0842826237752819E-4</v>
      </c>
      <c r="X24" s="172">
        <v>2.5545859645879228E-5</v>
      </c>
      <c r="Y24" s="172">
        <v>3.6881266574583687E-4</v>
      </c>
      <c r="Z24" s="172">
        <v>3.1625508317472806E-5</v>
      </c>
      <c r="AA24" s="172">
        <v>6.2229359158841546E-5</v>
      </c>
      <c r="AB24" s="172">
        <v>2.7461382089362527E-5</v>
      </c>
      <c r="AC24" s="172">
        <v>6.7177840120671771E-5</v>
      </c>
      <c r="AD24" s="172">
        <v>5.4144589995866394E-5</v>
      </c>
      <c r="AE24" s="172">
        <v>2.6271702564543607E-5</v>
      </c>
      <c r="AF24" s="172">
        <v>4.7975912038543959E-5</v>
      </c>
      <c r="AG24" s="172">
        <v>6.8851290404717101E-5</v>
      </c>
      <c r="AH24" s="172">
        <v>3.5036987087913536E-4</v>
      </c>
      <c r="AI24" s="172">
        <v>4.4279827431378101E-5</v>
      </c>
      <c r="AJ24" s="172">
        <v>1.896621517986566E-5</v>
      </c>
      <c r="AK24" s="172">
        <v>3.1601003446775815E-5</v>
      </c>
      <c r="AL24" s="172">
        <v>2.9417235390409916E-4</v>
      </c>
      <c r="AM24" s="172">
        <v>3.4330290433564254E-5</v>
      </c>
      <c r="AN24" s="172">
        <v>9.275035847274981E-6</v>
      </c>
      <c r="AO24" s="172">
        <v>5.2752287799753266E-5</v>
      </c>
      <c r="AP24" s="175">
        <v>1.0051233804123239</v>
      </c>
      <c r="AQ24" s="176">
        <v>0.77633055874959911</v>
      </c>
    </row>
    <row r="25" spans="1:43">
      <c r="A25" s="161">
        <v>21</v>
      </c>
      <c r="B25" s="3" t="s">
        <v>90</v>
      </c>
      <c r="C25" s="172">
        <v>2.8536264876777382E-4</v>
      </c>
      <c r="D25" s="172">
        <v>2.3107886046478638E-4</v>
      </c>
      <c r="E25" s="172">
        <v>8.9463482532842978E-3</v>
      </c>
      <c r="F25" s="172">
        <v>5.8460728867746215E-4</v>
      </c>
      <c r="G25" s="172">
        <v>3.3380147645959438E-4</v>
      </c>
      <c r="H25" s="172">
        <v>2.2695757801756165E-4</v>
      </c>
      <c r="I25" s="172">
        <v>2.682448679185163E-4</v>
      </c>
      <c r="J25" s="172">
        <v>3.2134517156961535E-4</v>
      </c>
      <c r="K25" s="172">
        <v>1.6779006005923115E-4</v>
      </c>
      <c r="L25" s="172">
        <v>2.472391602693314E-4</v>
      </c>
      <c r="M25" s="172">
        <v>4.1002935483820538E-4</v>
      </c>
      <c r="N25" s="172">
        <v>2.2075124669555552E-4</v>
      </c>
      <c r="O25" s="172">
        <v>1.5643756676549472E-4</v>
      </c>
      <c r="P25" s="172">
        <v>2.3176979316132129E-4</v>
      </c>
      <c r="Q25" s="172">
        <v>2.4007668091356223E-4</v>
      </c>
      <c r="R25" s="172">
        <v>4.9692309103993809E-4</v>
      </c>
      <c r="S25" s="172">
        <v>2.3884530216988417E-4</v>
      </c>
      <c r="T25" s="172">
        <v>2.7406867375212146E-4</v>
      </c>
      <c r="U25" s="172">
        <v>2.4285361233502371E-4</v>
      </c>
      <c r="V25" s="172">
        <v>2.5377282769329913E-4</v>
      </c>
      <c r="W25" s="172">
        <v>1.0793526024895805</v>
      </c>
      <c r="X25" s="172">
        <v>5.4550383364192136E-4</v>
      </c>
      <c r="Y25" s="172">
        <v>4.9535964787676993E-4</v>
      </c>
      <c r="Z25" s="172">
        <v>3.9488141034994313E-4</v>
      </c>
      <c r="AA25" s="172">
        <v>7.40091892391384E-4</v>
      </c>
      <c r="AB25" s="172">
        <v>4.6006224104104342E-4</v>
      </c>
      <c r="AC25" s="172">
        <v>4.2169058554834539E-4</v>
      </c>
      <c r="AD25" s="172">
        <v>5.6597671504803786E-4</v>
      </c>
      <c r="AE25" s="172">
        <v>1.4392082752322959E-4</v>
      </c>
      <c r="AF25" s="172">
        <v>4.5774789076292533E-3</v>
      </c>
      <c r="AG25" s="172">
        <v>6.7863714615706036E-4</v>
      </c>
      <c r="AH25" s="172">
        <v>2.0599988995091607E-3</v>
      </c>
      <c r="AI25" s="172">
        <v>4.2916552881159679E-4</v>
      </c>
      <c r="AJ25" s="172">
        <v>2.4569932060369268E-4</v>
      </c>
      <c r="AK25" s="172">
        <v>4.0378355368227262E-4</v>
      </c>
      <c r="AL25" s="172">
        <v>4.9200706490447809E-3</v>
      </c>
      <c r="AM25" s="172">
        <v>3.1097615060751493E-4</v>
      </c>
      <c r="AN25" s="172">
        <v>2.5776784651793539E-4</v>
      </c>
      <c r="AO25" s="172">
        <v>4.8390047125636184E-4</v>
      </c>
      <c r="AP25" s="175">
        <v>1.1118658716316736</v>
      </c>
      <c r="AQ25" s="176">
        <v>0.85877561919247525</v>
      </c>
    </row>
    <row r="26" spans="1:43">
      <c r="A26" s="161">
        <v>22</v>
      </c>
      <c r="B26" s="3" t="s">
        <v>64</v>
      </c>
      <c r="C26" s="172">
        <v>9.4900040188927736E-4</v>
      </c>
      <c r="D26" s="172">
        <v>1.0694781382398243E-3</v>
      </c>
      <c r="E26" s="172">
        <v>2.9114019126837087E-3</v>
      </c>
      <c r="F26" s="172">
        <v>2.3875139042287999E-3</v>
      </c>
      <c r="G26" s="172">
        <v>3.2877671972691234E-3</v>
      </c>
      <c r="H26" s="172">
        <v>6.2709062413243109E-3</v>
      </c>
      <c r="I26" s="172">
        <v>6.4378314754431048E-3</v>
      </c>
      <c r="J26" s="172">
        <v>2.5884169239011831E-3</v>
      </c>
      <c r="K26" s="172">
        <v>3.3341968677115964E-3</v>
      </c>
      <c r="L26" s="172">
        <v>2.5282629552203142E-3</v>
      </c>
      <c r="M26" s="172">
        <v>5.154685695193101E-3</v>
      </c>
      <c r="N26" s="172">
        <v>6.238666726659234E-3</v>
      </c>
      <c r="O26" s="172">
        <v>1.1547316519326367E-2</v>
      </c>
      <c r="P26" s="172">
        <v>3.3092750741606975E-3</v>
      </c>
      <c r="Q26" s="172">
        <v>1.3189674554466492E-3</v>
      </c>
      <c r="R26" s="172">
        <v>1.9350786306526154E-3</v>
      </c>
      <c r="S26" s="172">
        <v>4.1221301607812875E-3</v>
      </c>
      <c r="T26" s="172">
        <v>2.1804272804123231E-3</v>
      </c>
      <c r="U26" s="172">
        <v>1.9149943398386183E-3</v>
      </c>
      <c r="V26" s="172">
        <v>2.8492420635109822E-3</v>
      </c>
      <c r="W26" s="172">
        <v>1.7140975953065E-3</v>
      </c>
      <c r="X26" s="172">
        <v>1.0195431105325776</v>
      </c>
      <c r="Y26" s="172">
        <v>2.0812037649778222E-3</v>
      </c>
      <c r="Z26" s="172">
        <v>4.7626175779478704E-3</v>
      </c>
      <c r="AA26" s="172">
        <v>2.9198076452794288E-3</v>
      </c>
      <c r="AB26" s="172">
        <v>3.2258332419089833E-3</v>
      </c>
      <c r="AC26" s="172">
        <v>3.0489627051059147E-3</v>
      </c>
      <c r="AD26" s="172">
        <v>7.0865390395250276E-3</v>
      </c>
      <c r="AE26" s="172">
        <v>6.2224777832107321E-4</v>
      </c>
      <c r="AF26" s="172">
        <v>1.6943808647368901E-3</v>
      </c>
      <c r="AG26" s="172">
        <v>8.0171596380933883E-3</v>
      </c>
      <c r="AH26" s="172">
        <v>3.5142931784829762E-3</v>
      </c>
      <c r="AI26" s="172">
        <v>7.0310086573575617E-3</v>
      </c>
      <c r="AJ26" s="172">
        <v>2.0442991117414493E-3</v>
      </c>
      <c r="AK26" s="172">
        <v>1.715229931627818E-2</v>
      </c>
      <c r="AL26" s="172">
        <v>2.9646669306422667E-3</v>
      </c>
      <c r="AM26" s="172">
        <v>3.1000270677728021E-3</v>
      </c>
      <c r="AN26" s="172">
        <v>5.4032009117511944E-2</v>
      </c>
      <c r="AO26" s="172">
        <v>1.2968507448121785E-3</v>
      </c>
      <c r="AP26" s="175">
        <v>1.2181869744722731</v>
      </c>
      <c r="AQ26" s="176">
        <v>0.94089521046221192</v>
      </c>
    </row>
    <row r="27" spans="1:43">
      <c r="A27" s="161">
        <v>23</v>
      </c>
      <c r="B27" s="3" t="s">
        <v>91</v>
      </c>
      <c r="C27" s="172">
        <v>5.9769981227196052E-3</v>
      </c>
      <c r="D27" s="172">
        <v>1.8118561167933002E-3</v>
      </c>
      <c r="E27" s="172">
        <v>2.6319947893719826E-3</v>
      </c>
      <c r="F27" s="172">
        <v>1.1324661114665048E-2</v>
      </c>
      <c r="G27" s="172">
        <v>2.519958720252386E-3</v>
      </c>
      <c r="H27" s="172">
        <v>5.2643008625176263E-3</v>
      </c>
      <c r="I27" s="172">
        <v>9.0114039143365261E-3</v>
      </c>
      <c r="J27" s="172">
        <v>5.9685543814780757E-3</v>
      </c>
      <c r="K27" s="172">
        <v>3.1085930772256202E-3</v>
      </c>
      <c r="L27" s="172">
        <v>6.8014184251789832E-3</v>
      </c>
      <c r="M27" s="172">
        <v>9.6482434776377669E-3</v>
      </c>
      <c r="N27" s="172">
        <v>1.1003131457440694E-2</v>
      </c>
      <c r="O27" s="172">
        <v>4.6782900096906162E-3</v>
      </c>
      <c r="P27" s="172">
        <v>6.731066660658566E-3</v>
      </c>
      <c r="Q27" s="172">
        <v>4.264279351916935E-3</v>
      </c>
      <c r="R27" s="172">
        <v>3.8862344612273026E-3</v>
      </c>
      <c r="S27" s="172">
        <v>2.6771285746497132E-3</v>
      </c>
      <c r="T27" s="172">
        <v>5.8747521883861361E-3</v>
      </c>
      <c r="U27" s="172">
        <v>4.2169301784325802E-3</v>
      </c>
      <c r="V27" s="172">
        <v>3.696138264196229E-3</v>
      </c>
      <c r="W27" s="172">
        <v>3.5842122392697336E-3</v>
      </c>
      <c r="X27" s="172">
        <v>4.4886614952432758E-3</v>
      </c>
      <c r="Y27" s="172">
        <v>1.0028804419076927</v>
      </c>
      <c r="Z27" s="172">
        <v>2.9618014208654599E-2</v>
      </c>
      <c r="AA27" s="172">
        <v>5.3607375354405865E-2</v>
      </c>
      <c r="AB27" s="172">
        <v>6.9026759810070677E-3</v>
      </c>
      <c r="AC27" s="172">
        <v>6.6155331345711336E-3</v>
      </c>
      <c r="AD27" s="172">
        <v>5.3413645715935645E-3</v>
      </c>
      <c r="AE27" s="172">
        <v>1.4852902629986909E-2</v>
      </c>
      <c r="AF27" s="172">
        <v>1.0320500654825093E-2</v>
      </c>
      <c r="AG27" s="172">
        <v>7.7158397538968099E-3</v>
      </c>
      <c r="AH27" s="172">
        <v>1.0119399178230211E-2</v>
      </c>
      <c r="AI27" s="172">
        <v>1.0465629671255068E-2</v>
      </c>
      <c r="AJ27" s="172">
        <v>4.677969752938267E-3</v>
      </c>
      <c r="AK27" s="172">
        <v>3.1529166538026162E-3</v>
      </c>
      <c r="AL27" s="172">
        <v>2.8696732554950332E-3</v>
      </c>
      <c r="AM27" s="172">
        <v>5.9133009073709048E-3</v>
      </c>
      <c r="AN27" s="172">
        <v>2.3038004525292636E-3</v>
      </c>
      <c r="AO27" s="172">
        <v>1.7084661209258615E-2</v>
      </c>
      <c r="AP27" s="175">
        <v>1.3136108071608026</v>
      </c>
      <c r="AQ27" s="176">
        <v>1.0145980401772317</v>
      </c>
    </row>
    <row r="28" spans="1:43">
      <c r="A28" s="161">
        <v>24</v>
      </c>
      <c r="B28" s="3" t="s">
        <v>92</v>
      </c>
      <c r="C28" s="172">
        <v>1.5686890552538184E-2</v>
      </c>
      <c r="D28" s="172">
        <v>6.2135219415796047E-3</v>
      </c>
      <c r="E28" s="172">
        <v>1.2966359148289905E-2</v>
      </c>
      <c r="F28" s="172">
        <v>2.6035684086800522E-2</v>
      </c>
      <c r="G28" s="172">
        <v>2.1034294715121169E-2</v>
      </c>
      <c r="H28" s="172">
        <v>3.3854156357205338E-2</v>
      </c>
      <c r="I28" s="172">
        <v>5.2763963182971656E-2</v>
      </c>
      <c r="J28" s="172">
        <v>3.5971188419632004E-2</v>
      </c>
      <c r="K28" s="172">
        <v>1.2556113316467296E-2</v>
      </c>
      <c r="L28" s="172">
        <v>3.4721140950078604E-2</v>
      </c>
      <c r="M28" s="172">
        <v>5.9130878460994435E-2</v>
      </c>
      <c r="N28" s="172">
        <v>8.3744018563807393E-2</v>
      </c>
      <c r="O28" s="172">
        <v>3.678570524450453E-2</v>
      </c>
      <c r="P28" s="172">
        <v>3.282870968980519E-2</v>
      </c>
      <c r="Q28" s="172">
        <v>2.160571457953956E-2</v>
      </c>
      <c r="R28" s="172">
        <v>1.8097801024756017E-2</v>
      </c>
      <c r="S28" s="172">
        <v>1.7220023095119542E-2</v>
      </c>
      <c r="T28" s="172">
        <v>3.4300768845874505E-2</v>
      </c>
      <c r="U28" s="172">
        <v>1.7235213150808996E-2</v>
      </c>
      <c r="V28" s="172">
        <v>9.5918197418263899E-3</v>
      </c>
      <c r="W28" s="172">
        <v>2.4280333032355425E-2</v>
      </c>
      <c r="X28" s="172">
        <v>2.6004658764154871E-2</v>
      </c>
      <c r="Y28" s="172">
        <v>9.4408895895664938E-3</v>
      </c>
      <c r="Z28" s="172">
        <v>1.1048787638132456</v>
      </c>
      <c r="AA28" s="172">
        <v>7.0189218706928097E-2</v>
      </c>
      <c r="AB28" s="172">
        <v>7.9017468105971336E-2</v>
      </c>
      <c r="AC28" s="172">
        <v>3.0561563369440492E-2</v>
      </c>
      <c r="AD28" s="172">
        <v>8.6021695161145155E-3</v>
      </c>
      <c r="AE28" s="172">
        <v>6.1677646945316007E-3</v>
      </c>
      <c r="AF28" s="172">
        <v>1.9090392152088822E-2</v>
      </c>
      <c r="AG28" s="172">
        <v>1.2011555556136149E-2</v>
      </c>
      <c r="AH28" s="172">
        <v>1.6208585044275782E-2</v>
      </c>
      <c r="AI28" s="172">
        <v>1.9441555184039887E-2</v>
      </c>
      <c r="AJ28" s="172">
        <v>1.6997978992255719E-2</v>
      </c>
      <c r="AK28" s="172">
        <v>7.3136582943394641E-3</v>
      </c>
      <c r="AL28" s="172">
        <v>7.8919665336798818E-3</v>
      </c>
      <c r="AM28" s="172">
        <v>3.7092717036652859E-2</v>
      </c>
      <c r="AN28" s="172">
        <v>1.1444289435379762E-2</v>
      </c>
      <c r="AO28" s="172">
        <v>7.6859245285245221E-3</v>
      </c>
      <c r="AP28" s="175">
        <v>2.0966654174174022</v>
      </c>
      <c r="AQ28" s="176">
        <v>1.6194085887713532</v>
      </c>
    </row>
    <row r="29" spans="1:43">
      <c r="A29" s="161">
        <v>25</v>
      </c>
      <c r="B29" s="3" t="s">
        <v>1</v>
      </c>
      <c r="C29" s="172">
        <v>1.5808761869149342E-3</v>
      </c>
      <c r="D29" s="172">
        <v>4.5104354666049518E-4</v>
      </c>
      <c r="E29" s="172">
        <v>8.466807516817309E-4</v>
      </c>
      <c r="F29" s="172">
        <v>3.3987743787140322E-3</v>
      </c>
      <c r="G29" s="172">
        <v>2.6247576560047589E-3</v>
      </c>
      <c r="H29" s="172">
        <v>2.3995462730421395E-3</v>
      </c>
      <c r="I29" s="172">
        <v>3.3741765600524194E-3</v>
      </c>
      <c r="J29" s="172">
        <v>3.2147071193387292E-3</v>
      </c>
      <c r="K29" s="172">
        <v>1.836491635845928E-3</v>
      </c>
      <c r="L29" s="172">
        <v>1.0927590688409837E-3</v>
      </c>
      <c r="M29" s="172">
        <v>1.6269822997922699E-3</v>
      </c>
      <c r="N29" s="172">
        <v>3.7480672146612106E-3</v>
      </c>
      <c r="O29" s="172">
        <v>1.010192373586298E-3</v>
      </c>
      <c r="P29" s="172">
        <v>1.3341835751790774E-3</v>
      </c>
      <c r="Q29" s="172">
        <v>9.7734933578675904E-4</v>
      </c>
      <c r="R29" s="172">
        <v>9.2314413627826947E-4</v>
      </c>
      <c r="S29" s="172">
        <v>7.1870281174611791E-4</v>
      </c>
      <c r="T29" s="172">
        <v>1.5900592640114846E-3</v>
      </c>
      <c r="U29" s="172">
        <v>8.2347849255083659E-4</v>
      </c>
      <c r="V29" s="172">
        <v>6.2911254168769755E-4</v>
      </c>
      <c r="W29" s="172">
        <v>1.0598273369424526E-3</v>
      </c>
      <c r="X29" s="172">
        <v>1.3787212620984038E-3</v>
      </c>
      <c r="Y29" s="172">
        <v>1.596604966097939E-3</v>
      </c>
      <c r="Z29" s="172">
        <v>1.6197873378961173E-3</v>
      </c>
      <c r="AA29" s="172">
        <v>1.0805365879839781</v>
      </c>
      <c r="AB29" s="172">
        <v>9.431786051154141E-3</v>
      </c>
      <c r="AC29" s="172">
        <v>3.7757078189078856E-3</v>
      </c>
      <c r="AD29" s="172">
        <v>1.8597300150981044E-3</v>
      </c>
      <c r="AE29" s="172">
        <v>7.7849541756638244E-4</v>
      </c>
      <c r="AF29" s="172">
        <v>3.4335771017647192E-3</v>
      </c>
      <c r="AG29" s="172">
        <v>3.5315427761332258E-3</v>
      </c>
      <c r="AH29" s="172">
        <v>4.8306672975939437E-3</v>
      </c>
      <c r="AI29" s="172">
        <v>8.8096477420229937E-3</v>
      </c>
      <c r="AJ29" s="172">
        <v>5.3577546250428223E-3</v>
      </c>
      <c r="AK29" s="172">
        <v>2.7930983416958894E-3</v>
      </c>
      <c r="AL29" s="172">
        <v>1.2547794992537043E-3</v>
      </c>
      <c r="AM29" s="172">
        <v>9.7110828857583254E-3</v>
      </c>
      <c r="AN29" s="172">
        <v>8.8537634063860944E-4</v>
      </c>
      <c r="AO29" s="172">
        <v>1.987252113612848E-3</v>
      </c>
      <c r="AP29" s="175">
        <v>1.1788331121356328</v>
      </c>
      <c r="AQ29" s="176">
        <v>0.91049933416270157</v>
      </c>
    </row>
    <row r="30" spans="1:43">
      <c r="A30" s="161">
        <v>26</v>
      </c>
      <c r="B30" s="3" t="s">
        <v>2</v>
      </c>
      <c r="C30" s="172">
        <v>1.066235992590525E-3</v>
      </c>
      <c r="D30" s="172">
        <v>5.506901718363577E-4</v>
      </c>
      <c r="E30" s="172">
        <v>7.841562742652385E-4</v>
      </c>
      <c r="F30" s="172">
        <v>2.6114883988233042E-3</v>
      </c>
      <c r="G30" s="172">
        <v>2.4199015256325044E-3</v>
      </c>
      <c r="H30" s="172">
        <v>1.358432074946246E-3</v>
      </c>
      <c r="I30" s="172">
        <v>2.7462284161479627E-3</v>
      </c>
      <c r="J30" s="172">
        <v>4.6386581983624544E-3</v>
      </c>
      <c r="K30" s="172">
        <v>7.3916036204051616E-4</v>
      </c>
      <c r="L30" s="172">
        <v>1.1017698710150069E-3</v>
      </c>
      <c r="M30" s="172">
        <v>4.6854229082241355E-3</v>
      </c>
      <c r="N30" s="172">
        <v>2.0785009050492717E-3</v>
      </c>
      <c r="O30" s="172">
        <v>9.7660944355157939E-4</v>
      </c>
      <c r="P30" s="172">
        <v>1.1479997345039731E-3</v>
      </c>
      <c r="Q30" s="172">
        <v>1.0986162309225907E-3</v>
      </c>
      <c r="R30" s="172">
        <v>7.4171651691332672E-4</v>
      </c>
      <c r="S30" s="172">
        <v>8.4404017425341693E-4</v>
      </c>
      <c r="T30" s="172">
        <v>1.8678299865083345E-3</v>
      </c>
      <c r="U30" s="172">
        <v>9.2957684814661391E-4</v>
      </c>
      <c r="V30" s="172">
        <v>9.0500623853222238E-4</v>
      </c>
      <c r="W30" s="172">
        <v>3.7139158938176747E-3</v>
      </c>
      <c r="X30" s="172">
        <v>1.8786064873354841E-3</v>
      </c>
      <c r="Y30" s="172">
        <v>3.1430982265366315E-3</v>
      </c>
      <c r="Z30" s="172">
        <v>1.6849745061703524E-2</v>
      </c>
      <c r="AA30" s="172">
        <v>4.7719528913502205E-3</v>
      </c>
      <c r="AB30" s="172">
        <v>1.0020401886521324</v>
      </c>
      <c r="AC30" s="172">
        <v>2.6839647805526755E-3</v>
      </c>
      <c r="AD30" s="172">
        <v>5.7939425429475774E-3</v>
      </c>
      <c r="AE30" s="172">
        <v>6.2874077853180231E-4</v>
      </c>
      <c r="AF30" s="172">
        <v>1.1865996661195517E-2</v>
      </c>
      <c r="AG30" s="172">
        <v>9.138435990335923E-3</v>
      </c>
      <c r="AH30" s="172">
        <v>3.2577829076958172E-2</v>
      </c>
      <c r="AI30" s="172">
        <v>8.7436214218173797E-3</v>
      </c>
      <c r="AJ30" s="172">
        <v>6.0171106850724528E-3</v>
      </c>
      <c r="AK30" s="172">
        <v>1.11112994467761E-3</v>
      </c>
      <c r="AL30" s="172">
        <v>2.3001701804199704E-3</v>
      </c>
      <c r="AM30" s="172">
        <v>2.2041335127465519E-2</v>
      </c>
      <c r="AN30" s="172">
        <v>1.081933799451997E-3</v>
      </c>
      <c r="AO30" s="172">
        <v>1.6680979931584759E-2</v>
      </c>
      <c r="AP30" s="175">
        <v>1.186354738406153</v>
      </c>
      <c r="AQ30" s="176">
        <v>0.91630883818886721</v>
      </c>
    </row>
    <row r="31" spans="1:43">
      <c r="A31" s="161">
        <v>27</v>
      </c>
      <c r="B31" s="3" t="s">
        <v>65</v>
      </c>
      <c r="C31" s="172">
        <v>1.6385324151769902E-2</v>
      </c>
      <c r="D31" s="172">
        <v>4.3537408938911608E-3</v>
      </c>
      <c r="E31" s="172">
        <v>1.7503770743344922E-2</v>
      </c>
      <c r="F31" s="172">
        <v>9.0831555008439348E-3</v>
      </c>
      <c r="G31" s="172">
        <v>1.9197272859655796E-2</v>
      </c>
      <c r="H31" s="172">
        <v>2.2954628867011988E-2</v>
      </c>
      <c r="I31" s="172">
        <v>2.2128826206719448E-2</v>
      </c>
      <c r="J31" s="172">
        <v>1.4522508839579781E-2</v>
      </c>
      <c r="K31" s="172">
        <v>3.5322131291446999E-3</v>
      </c>
      <c r="L31" s="172">
        <v>1.551516227366065E-2</v>
      </c>
      <c r="M31" s="172">
        <v>1.0004724671642998E-2</v>
      </c>
      <c r="N31" s="172">
        <v>8.0027487919857986E-3</v>
      </c>
      <c r="O31" s="172">
        <v>6.9388260909822837E-3</v>
      </c>
      <c r="P31" s="172">
        <v>9.5082434828744847E-3</v>
      </c>
      <c r="Q31" s="172">
        <v>1.2681242696155176E-2</v>
      </c>
      <c r="R31" s="172">
        <v>1.0724938713400687E-2</v>
      </c>
      <c r="S31" s="172">
        <v>1.7072360287530289E-2</v>
      </c>
      <c r="T31" s="172">
        <v>1.3408101363595165E-2</v>
      </c>
      <c r="U31" s="172">
        <v>1.440240645906137E-2</v>
      </c>
      <c r="V31" s="172">
        <v>1.5093738446866473E-2</v>
      </c>
      <c r="W31" s="172">
        <v>1.1938032835034548E-2</v>
      </c>
      <c r="X31" s="172">
        <v>1.8718767995567608E-2</v>
      </c>
      <c r="Y31" s="172">
        <v>1.4334399443466072E-2</v>
      </c>
      <c r="Z31" s="172">
        <v>2.8846936417364264E-3</v>
      </c>
      <c r="AA31" s="172">
        <v>7.7732986089394758E-3</v>
      </c>
      <c r="AB31" s="172">
        <v>6.002684109893461E-3</v>
      </c>
      <c r="AC31" s="172">
        <v>1.0040778555169585</v>
      </c>
      <c r="AD31" s="172">
        <v>2.8638315411516299E-3</v>
      </c>
      <c r="AE31" s="172">
        <v>9.7528935767096864E-4</v>
      </c>
      <c r="AF31" s="172">
        <v>3.536162328794053E-3</v>
      </c>
      <c r="AG31" s="172">
        <v>3.9208392263567551E-3</v>
      </c>
      <c r="AH31" s="172">
        <v>3.6981767452685926E-3</v>
      </c>
      <c r="AI31" s="172">
        <v>5.8548390223194637E-3</v>
      </c>
      <c r="AJ31" s="172">
        <v>1.2226820478036691E-2</v>
      </c>
      <c r="AK31" s="172">
        <v>1.0296970643930507E-2</v>
      </c>
      <c r="AL31" s="172">
        <v>6.1254051262334417E-3</v>
      </c>
      <c r="AM31" s="172">
        <v>1.7555847012288271E-2</v>
      </c>
      <c r="AN31" s="172">
        <v>6.3304985472491096E-2</v>
      </c>
      <c r="AO31" s="172">
        <v>2.377070766980341E-3</v>
      </c>
      <c r="AP31" s="175">
        <v>1.4614799043428346</v>
      </c>
      <c r="AQ31" s="176">
        <v>1.1288081969343395</v>
      </c>
    </row>
    <row r="32" spans="1:43">
      <c r="A32" s="161">
        <v>28</v>
      </c>
      <c r="B32" s="3" t="s">
        <v>66</v>
      </c>
      <c r="C32" s="172">
        <v>8.7487918543284644E-3</v>
      </c>
      <c r="D32" s="172">
        <v>1.2309848249988126E-2</v>
      </c>
      <c r="E32" s="172">
        <v>1.1434220598312629E-2</v>
      </c>
      <c r="F32" s="172">
        <v>5.7907024334509567E-2</v>
      </c>
      <c r="G32" s="172">
        <v>8.9795219294675366E-3</v>
      </c>
      <c r="H32" s="172">
        <v>1.9420048668107776E-2</v>
      </c>
      <c r="I32" s="172">
        <v>1.2434542338732472E-2</v>
      </c>
      <c r="J32" s="172">
        <v>9.5624804910073476E-3</v>
      </c>
      <c r="K32" s="172">
        <v>5.1560593882002612E-3</v>
      </c>
      <c r="L32" s="172">
        <v>6.6308328712503823E-3</v>
      </c>
      <c r="M32" s="172">
        <v>1.2982212206344008E-2</v>
      </c>
      <c r="N32" s="172">
        <v>1.0348576689885036E-2</v>
      </c>
      <c r="O32" s="172">
        <v>7.839126247466523E-3</v>
      </c>
      <c r="P32" s="172">
        <v>1.4077058953206906E-2</v>
      </c>
      <c r="Q32" s="172">
        <v>9.582877019803317E-3</v>
      </c>
      <c r="R32" s="172">
        <v>8.5082914988845199E-3</v>
      </c>
      <c r="S32" s="172">
        <v>9.428790455867633E-3</v>
      </c>
      <c r="T32" s="172">
        <v>7.4999758811232133E-3</v>
      </c>
      <c r="U32" s="172">
        <v>8.0998777327693072E-3</v>
      </c>
      <c r="V32" s="172">
        <v>6.9890036783097952E-3</v>
      </c>
      <c r="W32" s="172">
        <v>1.2815210389224917E-2</v>
      </c>
      <c r="X32" s="172">
        <v>2.4887163563181117E-2</v>
      </c>
      <c r="Y32" s="172">
        <v>1.2947419130022021E-2</v>
      </c>
      <c r="Z32" s="172">
        <v>1.911152763045406E-2</v>
      </c>
      <c r="AA32" s="172">
        <v>2.174692567722895E-2</v>
      </c>
      <c r="AB32" s="172">
        <v>2.5576433214694761E-2</v>
      </c>
      <c r="AC32" s="172">
        <v>2.075813226792703E-2</v>
      </c>
      <c r="AD32" s="172">
        <v>1.0670988919589308</v>
      </c>
      <c r="AE32" s="172">
        <v>6.71359332393653E-2</v>
      </c>
      <c r="AF32" s="172">
        <v>2.3199581721692321E-2</v>
      </c>
      <c r="AG32" s="172">
        <v>1.0759871045623008E-2</v>
      </c>
      <c r="AH32" s="172">
        <v>1.6825685960387658E-2</v>
      </c>
      <c r="AI32" s="172">
        <v>1.1067813752358732E-2</v>
      </c>
      <c r="AJ32" s="172">
        <v>9.7061900932715259E-3</v>
      </c>
      <c r="AK32" s="172">
        <v>2.5101325935954811E-2</v>
      </c>
      <c r="AL32" s="172">
        <v>1.2708343774812409E-2</v>
      </c>
      <c r="AM32" s="172">
        <v>1.6122784139297627E-2</v>
      </c>
      <c r="AN32" s="172">
        <v>5.1538102442506241E-3</v>
      </c>
      <c r="AO32" s="172">
        <v>3.2905156875257427E-2</v>
      </c>
      <c r="AP32" s="175">
        <v>1.6835673617014999</v>
      </c>
      <c r="AQ32" s="176">
        <v>1.3003426405882148</v>
      </c>
    </row>
    <row r="33" spans="1:43">
      <c r="A33" s="161">
        <v>29</v>
      </c>
      <c r="B33" s="3" t="s">
        <v>93</v>
      </c>
      <c r="C33" s="172">
        <v>3.4754658749550208E-3</v>
      </c>
      <c r="D33" s="172">
        <v>3.8251776626511552E-3</v>
      </c>
      <c r="E33" s="172">
        <v>4.1776777573061669E-3</v>
      </c>
      <c r="F33" s="172">
        <v>1.2122020858848557E-2</v>
      </c>
      <c r="G33" s="172">
        <v>7.3787561414133665E-3</v>
      </c>
      <c r="H33" s="172">
        <v>8.4979870761884239E-3</v>
      </c>
      <c r="I33" s="172">
        <v>6.5603594370919607E-3</v>
      </c>
      <c r="J33" s="172">
        <v>6.3640834130509289E-3</v>
      </c>
      <c r="K33" s="172">
        <v>2.6379754108844431E-3</v>
      </c>
      <c r="L33" s="172">
        <v>7.1706388011251228E-3</v>
      </c>
      <c r="M33" s="172">
        <v>7.9980865147120123E-3</v>
      </c>
      <c r="N33" s="172">
        <v>5.4507044164156812E-3</v>
      </c>
      <c r="O33" s="172">
        <v>2.9755759207931282E-3</v>
      </c>
      <c r="P33" s="172">
        <v>7.3361472870701544E-3</v>
      </c>
      <c r="Q33" s="172">
        <v>6.1232072313038453E-3</v>
      </c>
      <c r="R33" s="172">
        <v>5.1391549894178852E-3</v>
      </c>
      <c r="S33" s="172">
        <v>6.4087371718133191E-3</v>
      </c>
      <c r="T33" s="172">
        <v>4.2053740772823797E-3</v>
      </c>
      <c r="U33" s="172">
        <v>4.6752098889672987E-3</v>
      </c>
      <c r="V33" s="172">
        <v>5.0057710198568913E-3</v>
      </c>
      <c r="W33" s="172">
        <v>3.4259631331617782E-3</v>
      </c>
      <c r="X33" s="172">
        <v>9.1297638226774409E-3</v>
      </c>
      <c r="Y33" s="172">
        <v>9.8397607256116969E-3</v>
      </c>
      <c r="Z33" s="172">
        <v>1.2350314821203438E-2</v>
      </c>
      <c r="AA33" s="172">
        <v>6.6927440710321433E-3</v>
      </c>
      <c r="AB33" s="172">
        <v>6.0189745211257856E-3</v>
      </c>
      <c r="AC33" s="172">
        <v>4.0941267202729177E-2</v>
      </c>
      <c r="AD33" s="172">
        <v>2.3732176139123668E-2</v>
      </c>
      <c r="AE33" s="172">
        <v>1.0524855735867189</v>
      </c>
      <c r="AF33" s="172">
        <v>3.9554966533433732E-2</v>
      </c>
      <c r="AG33" s="172">
        <v>2.9432551363981947E-2</v>
      </c>
      <c r="AH33" s="172">
        <v>6.8468843145677825E-3</v>
      </c>
      <c r="AI33" s="172">
        <v>1.1805705966891988E-2</v>
      </c>
      <c r="AJ33" s="172">
        <v>2.373547293278961E-2</v>
      </c>
      <c r="AK33" s="172">
        <v>2.1608394226427137E-2</v>
      </c>
      <c r="AL33" s="172">
        <v>1.4656457138805108E-2</v>
      </c>
      <c r="AM33" s="172">
        <v>4.1270956047609587E-2</v>
      </c>
      <c r="AN33" s="172">
        <v>5.2999224422566032E-3</v>
      </c>
      <c r="AO33" s="172">
        <v>2.3773904794158963E-2</v>
      </c>
      <c r="AP33" s="175">
        <v>1.5001298647354542</v>
      </c>
      <c r="AQ33" s="176">
        <v>1.1586603980988806</v>
      </c>
    </row>
    <row r="34" spans="1:43">
      <c r="A34" s="161">
        <v>30</v>
      </c>
      <c r="B34" s="3" t="s">
        <v>94</v>
      </c>
      <c r="C34" s="172">
        <v>2.3166187336510668E-2</v>
      </c>
      <c r="D34" s="172">
        <v>2.7204293411599651E-2</v>
      </c>
      <c r="E34" s="172">
        <v>2.0160530938448031E-2</v>
      </c>
      <c r="F34" s="172">
        <v>2.3701054449602025E-2</v>
      </c>
      <c r="G34" s="172">
        <v>2.7885124797206763E-2</v>
      </c>
      <c r="H34" s="172">
        <v>1.6803504924648511E-2</v>
      </c>
      <c r="I34" s="172">
        <v>3.1347905381557371E-2</v>
      </c>
      <c r="J34" s="172">
        <v>1.9133503960475442E-2</v>
      </c>
      <c r="K34" s="172">
        <v>2.5029863604329954E-2</v>
      </c>
      <c r="L34" s="172">
        <v>1.3883527929242606E-2</v>
      </c>
      <c r="M34" s="172">
        <v>3.4217790466657343E-2</v>
      </c>
      <c r="N34" s="172">
        <v>2.3843602100457814E-2</v>
      </c>
      <c r="O34" s="172">
        <v>1.7491617230716936E-2</v>
      </c>
      <c r="P34" s="172">
        <v>1.8434285819357979E-2</v>
      </c>
      <c r="Q34" s="172">
        <v>1.5876174788712619E-2</v>
      </c>
      <c r="R34" s="172">
        <v>1.2149074716516118E-2</v>
      </c>
      <c r="S34" s="172">
        <v>1.4879316469948301E-2</v>
      </c>
      <c r="T34" s="172">
        <v>1.2383348508119838E-2</v>
      </c>
      <c r="U34" s="172">
        <v>1.5535967239361995E-2</v>
      </c>
      <c r="V34" s="172">
        <v>1.3967537197094124E-2</v>
      </c>
      <c r="W34" s="172">
        <v>1.3745453347526153E-2</v>
      </c>
      <c r="X34" s="172">
        <v>7.7161337008414543E-2</v>
      </c>
      <c r="Y34" s="172">
        <v>2.1407425908614112E-2</v>
      </c>
      <c r="Z34" s="172">
        <v>2.5805982302712617E-2</v>
      </c>
      <c r="AA34" s="172">
        <v>1.7345940153457789E-2</v>
      </c>
      <c r="AB34" s="172">
        <v>4.0564973269342351E-2</v>
      </c>
      <c r="AC34" s="172">
        <v>1.5877119949099957E-2</v>
      </c>
      <c r="AD34" s="172">
        <v>2.1828945789480695E-2</v>
      </c>
      <c r="AE34" s="172">
        <v>2.9793250881872649E-3</v>
      </c>
      <c r="AF34" s="172">
        <v>1.0528373876240369</v>
      </c>
      <c r="AG34" s="172">
        <v>1.3669768520372149E-2</v>
      </c>
      <c r="AH34" s="172">
        <v>1.7941050902598114E-2</v>
      </c>
      <c r="AI34" s="172">
        <v>1.4963798271982158E-2</v>
      </c>
      <c r="AJ34" s="172">
        <v>1.0836614235130201E-2</v>
      </c>
      <c r="AK34" s="172">
        <v>2.2812148330261798E-2</v>
      </c>
      <c r="AL34" s="172">
        <v>8.3671568470595429E-3</v>
      </c>
      <c r="AM34" s="172">
        <v>1.7528850713738275E-2</v>
      </c>
      <c r="AN34" s="172">
        <v>4.7022631125266293E-2</v>
      </c>
      <c r="AO34" s="172">
        <v>3.1623741187753622E-2</v>
      </c>
      <c r="AP34" s="175">
        <v>1.8814138618455987</v>
      </c>
      <c r="AQ34" s="176">
        <v>1.4531540137954653</v>
      </c>
    </row>
    <row r="35" spans="1:43">
      <c r="A35" s="161">
        <v>31</v>
      </c>
      <c r="B35" s="3" t="s">
        <v>95</v>
      </c>
      <c r="C35" s="172">
        <v>4.1536436686280239E-3</v>
      </c>
      <c r="D35" s="172">
        <v>2.8695051700737572E-3</v>
      </c>
      <c r="E35" s="172">
        <v>4.7119314302402435E-3</v>
      </c>
      <c r="F35" s="172">
        <v>6.8536013840718403E-3</v>
      </c>
      <c r="G35" s="172">
        <v>4.985468184185415E-3</v>
      </c>
      <c r="H35" s="172">
        <v>4.9061688096984002E-3</v>
      </c>
      <c r="I35" s="172">
        <v>4.8336013703004863E-3</v>
      </c>
      <c r="J35" s="172">
        <v>8.2836005890108404E-3</v>
      </c>
      <c r="K35" s="172">
        <v>1.6227310636808831E-3</v>
      </c>
      <c r="L35" s="172">
        <v>4.1887791002988926E-3</v>
      </c>
      <c r="M35" s="172">
        <v>5.6897053046872847E-3</v>
      </c>
      <c r="N35" s="172">
        <v>4.2655363044918748E-3</v>
      </c>
      <c r="O35" s="172">
        <v>2.2761004181332646E-3</v>
      </c>
      <c r="P35" s="172">
        <v>6.0359701652818688E-3</v>
      </c>
      <c r="Q35" s="172">
        <v>5.7858970620284847E-3</v>
      </c>
      <c r="R35" s="172">
        <v>7.3203259174162575E-3</v>
      </c>
      <c r="S35" s="172">
        <v>5.056581758636383E-3</v>
      </c>
      <c r="T35" s="172">
        <v>4.6353598321095587E-3</v>
      </c>
      <c r="U35" s="172">
        <v>7.6965533576789343E-3</v>
      </c>
      <c r="V35" s="172">
        <v>1.2553957283549425E-2</v>
      </c>
      <c r="W35" s="172">
        <v>4.2422914605282679E-3</v>
      </c>
      <c r="X35" s="172">
        <v>6.6266560874838221E-3</v>
      </c>
      <c r="Y35" s="172">
        <v>7.8401788361434962E-3</v>
      </c>
      <c r="Z35" s="172">
        <v>9.5677692702329613E-3</v>
      </c>
      <c r="AA35" s="172">
        <v>2.6722573786712719E-2</v>
      </c>
      <c r="AB35" s="172">
        <v>8.6451300458817906E-3</v>
      </c>
      <c r="AC35" s="172">
        <v>2.460088837228883E-2</v>
      </c>
      <c r="AD35" s="172">
        <v>3.4361548495744708E-2</v>
      </c>
      <c r="AE35" s="172">
        <v>4.5148069278812116E-3</v>
      </c>
      <c r="AF35" s="172">
        <v>9.6990646042297759E-3</v>
      </c>
      <c r="AG35" s="172">
        <v>1.1074411860586295</v>
      </c>
      <c r="AH35" s="172">
        <v>1.7694624313530149E-2</v>
      </c>
      <c r="AI35" s="172">
        <v>1.7806833744268329E-2</v>
      </c>
      <c r="AJ35" s="172">
        <v>9.0608543123938123E-3</v>
      </c>
      <c r="AK35" s="172">
        <v>3.5651783564375809E-2</v>
      </c>
      <c r="AL35" s="172">
        <v>2.3170174565456482E-2</v>
      </c>
      <c r="AM35" s="172">
        <v>1.4301632854171397E-2</v>
      </c>
      <c r="AN35" s="172">
        <v>2.8790478658257666E-3</v>
      </c>
      <c r="AO35" s="172">
        <v>2.5967071064229272E-2</v>
      </c>
      <c r="AP35" s="175">
        <v>1.49951913440421</v>
      </c>
      <c r="AQ35" s="176">
        <v>1.1581886862388842</v>
      </c>
    </row>
    <row r="36" spans="1:43">
      <c r="A36" s="161">
        <v>32</v>
      </c>
      <c r="B36" s="3" t="s">
        <v>67</v>
      </c>
      <c r="C36" s="172">
        <v>4.1919269447459061E-4</v>
      </c>
      <c r="D36" s="172">
        <v>9.2478703530532243E-5</v>
      </c>
      <c r="E36" s="172">
        <v>6.5653911213016359E-4</v>
      </c>
      <c r="F36" s="172">
        <v>4.6907083412531421E-4</v>
      </c>
      <c r="G36" s="172">
        <v>3.4175016195953643E-4</v>
      </c>
      <c r="H36" s="172">
        <v>2.3826168085790654E-4</v>
      </c>
      <c r="I36" s="172">
        <v>2.7583937340223708E-4</v>
      </c>
      <c r="J36" s="172">
        <v>1.323533413879003E-4</v>
      </c>
      <c r="K36" s="172">
        <v>2.817383702072034E-4</v>
      </c>
      <c r="L36" s="172">
        <v>2.023856552434582E-4</v>
      </c>
      <c r="M36" s="172">
        <v>8.3215259035591699E-4</v>
      </c>
      <c r="N36" s="172">
        <v>7.2949600741411538E-4</v>
      </c>
      <c r="O36" s="172">
        <v>3.514923416610339E-4</v>
      </c>
      <c r="P36" s="172">
        <v>5.4429985866528312E-4</v>
      </c>
      <c r="Q36" s="172">
        <v>5.7954339766832196E-4</v>
      </c>
      <c r="R36" s="172">
        <v>5.1970154741009644E-4</v>
      </c>
      <c r="S36" s="172">
        <v>2.7429717008914151E-4</v>
      </c>
      <c r="T36" s="172">
        <v>1.4097449779824461E-4</v>
      </c>
      <c r="U36" s="172">
        <v>3.1551610901501978E-4</v>
      </c>
      <c r="V36" s="172">
        <v>1.9560846202797214E-4</v>
      </c>
      <c r="W36" s="172">
        <v>4.0763109704361483E-4</v>
      </c>
      <c r="X36" s="172">
        <v>2.0226021550664126E-4</v>
      </c>
      <c r="Y36" s="172">
        <v>1.0572023897887492E-3</v>
      </c>
      <c r="Z36" s="172">
        <v>3.0689850065658054E-4</v>
      </c>
      <c r="AA36" s="172">
        <v>6.7297979621575683E-4</v>
      </c>
      <c r="AB36" s="172">
        <v>5.7643640536124516E-4</v>
      </c>
      <c r="AC36" s="172">
        <v>3.4956366161647336E-4</v>
      </c>
      <c r="AD36" s="172">
        <v>7.4764045894772199E-4</v>
      </c>
      <c r="AE36" s="172">
        <v>3.0471974151256094E-4</v>
      </c>
      <c r="AF36" s="172">
        <v>3.7006315404857252E-4</v>
      </c>
      <c r="AG36" s="172">
        <v>4.3204655793430125E-4</v>
      </c>
      <c r="AH36" s="172">
        <v>1.0000988643638855</v>
      </c>
      <c r="AI36" s="172">
        <v>4.7603314355880032E-4</v>
      </c>
      <c r="AJ36" s="172">
        <v>2.3513744069776667E-4</v>
      </c>
      <c r="AK36" s="172">
        <v>8.8083071468293423E-4</v>
      </c>
      <c r="AL36" s="172">
        <v>2.8921011958762689E-4</v>
      </c>
      <c r="AM36" s="172">
        <v>3.7292891817485306E-4</v>
      </c>
      <c r="AN36" s="172">
        <v>1.1757721054037347E-4</v>
      </c>
      <c r="AO36" s="172">
        <v>0.10158756409431778</v>
      </c>
      <c r="AP36" s="175">
        <v>1.1170782798935019</v>
      </c>
      <c r="AQ36" s="176">
        <v>0.86280154466311365</v>
      </c>
    </row>
    <row r="37" spans="1:43">
      <c r="A37" s="161">
        <v>33</v>
      </c>
      <c r="B37" s="3" t="s">
        <v>96</v>
      </c>
      <c r="C37" s="172">
        <v>2.1226447830700307E-4</v>
      </c>
      <c r="D37" s="172">
        <v>1.2692320075662579E-3</v>
      </c>
      <c r="E37" s="172">
        <v>1.6033567212066788E-4</v>
      </c>
      <c r="F37" s="172">
        <v>7.3491771288395073E-4</v>
      </c>
      <c r="G37" s="172">
        <v>5.5935522559213524E-4</v>
      </c>
      <c r="H37" s="172">
        <v>2.1401646997524877E-4</v>
      </c>
      <c r="I37" s="172">
        <v>4.213921697457399E-4</v>
      </c>
      <c r="J37" s="172">
        <v>8.5629841089318853E-4</v>
      </c>
      <c r="K37" s="172">
        <v>1.4651740150555057E-4</v>
      </c>
      <c r="L37" s="172">
        <v>4.2826860856947453E-4</v>
      </c>
      <c r="M37" s="172">
        <v>8.4590066207996888E-4</v>
      </c>
      <c r="N37" s="172">
        <v>3.6815993530873233E-4</v>
      </c>
      <c r="O37" s="172">
        <v>1.5572347933552139E-4</v>
      </c>
      <c r="P37" s="172">
        <v>8.4781338850705454E-4</v>
      </c>
      <c r="Q37" s="172">
        <v>8.4113395687965319E-4</v>
      </c>
      <c r="R37" s="172">
        <v>1.0890290703059733E-3</v>
      </c>
      <c r="S37" s="172">
        <v>6.2650720355731174E-4</v>
      </c>
      <c r="T37" s="172">
        <v>1.792953094686705E-3</v>
      </c>
      <c r="U37" s="172">
        <v>1.8035032523487536E-3</v>
      </c>
      <c r="V37" s="172">
        <v>4.8121408153794466E-3</v>
      </c>
      <c r="W37" s="172">
        <v>6.3448771401664029E-4</v>
      </c>
      <c r="X37" s="172">
        <v>3.8256770717185726E-4</v>
      </c>
      <c r="Y37" s="172">
        <v>5.5771755149184254E-4</v>
      </c>
      <c r="Z37" s="172">
        <v>1.2529808928842241E-3</v>
      </c>
      <c r="AA37" s="172">
        <v>6.6574533270167147E-4</v>
      </c>
      <c r="AB37" s="172">
        <v>6.875168067467923E-4</v>
      </c>
      <c r="AC37" s="172">
        <v>7.1180719411306618E-4</v>
      </c>
      <c r="AD37" s="172">
        <v>7.7976910503446152E-4</v>
      </c>
      <c r="AE37" s="172">
        <v>1.1369397978425557E-4</v>
      </c>
      <c r="AF37" s="172">
        <v>1.6840906040591725E-3</v>
      </c>
      <c r="AG37" s="172">
        <v>9.077341443363883E-3</v>
      </c>
      <c r="AH37" s="172">
        <v>4.8086447899476709E-4</v>
      </c>
      <c r="AI37" s="172">
        <v>1.0003021149476563</v>
      </c>
      <c r="AJ37" s="172">
        <v>3.5854449397412043E-4</v>
      </c>
      <c r="AK37" s="172">
        <v>4.487525866124515E-4</v>
      </c>
      <c r="AL37" s="172">
        <v>1.2126820268083991E-3</v>
      </c>
      <c r="AM37" s="172">
        <v>1.1456961552824085E-3</v>
      </c>
      <c r="AN37" s="172">
        <v>1.9475283801854935E-4</v>
      </c>
      <c r="AO37" s="172">
        <v>4.0298582412846319E-3</v>
      </c>
      <c r="AP37" s="175">
        <v>1.0429064471155478</v>
      </c>
      <c r="AQ37" s="176">
        <v>0.80551319429127211</v>
      </c>
    </row>
    <row r="38" spans="1:43">
      <c r="A38" s="161">
        <v>34</v>
      </c>
      <c r="B38" s="3" t="s">
        <v>97</v>
      </c>
      <c r="C38" s="172">
        <v>3.4958122214289896E-5</v>
      </c>
      <c r="D38" s="172">
        <v>3.8527913010951292E-5</v>
      </c>
      <c r="E38" s="172">
        <v>3.1335647031173042E-5</v>
      </c>
      <c r="F38" s="172">
        <v>4.3348043393828541E-5</v>
      </c>
      <c r="G38" s="172">
        <v>4.1332546007481798E-5</v>
      </c>
      <c r="H38" s="172">
        <v>2.7907878372516397E-5</v>
      </c>
      <c r="I38" s="172">
        <v>4.5802539376554962E-5</v>
      </c>
      <c r="J38" s="172">
        <v>3.5768964843155065E-5</v>
      </c>
      <c r="K38" s="172">
        <v>3.4516346795135875E-5</v>
      </c>
      <c r="L38" s="172">
        <v>2.2310887093234076E-5</v>
      </c>
      <c r="M38" s="172">
        <v>5.093645996188841E-5</v>
      </c>
      <c r="N38" s="172">
        <v>3.9002953262279216E-5</v>
      </c>
      <c r="O38" s="172">
        <v>2.558352722017024E-5</v>
      </c>
      <c r="P38" s="172">
        <v>3.0161599617400428E-5</v>
      </c>
      <c r="Q38" s="172">
        <v>2.6299933484713305E-5</v>
      </c>
      <c r="R38" s="172">
        <v>2.1809485228387504E-5</v>
      </c>
      <c r="S38" s="172">
        <v>2.4170124676882232E-5</v>
      </c>
      <c r="T38" s="172">
        <v>2.06277006294016E-5</v>
      </c>
      <c r="U38" s="172">
        <v>2.6001223818729765E-5</v>
      </c>
      <c r="V38" s="172">
        <v>2.5708695742562549E-5</v>
      </c>
      <c r="W38" s="172">
        <v>2.2789358819016883E-5</v>
      </c>
      <c r="X38" s="172">
        <v>1.0974652609788095E-4</v>
      </c>
      <c r="Y38" s="172">
        <v>3.6875516014316693E-5</v>
      </c>
      <c r="Z38" s="172">
        <v>4.2365403631771647E-5</v>
      </c>
      <c r="AA38" s="172">
        <v>1.5538765362080513E-4</v>
      </c>
      <c r="AB38" s="172">
        <v>6.214523312577599E-5</v>
      </c>
      <c r="AC38" s="172">
        <v>5.6432640584744887E-5</v>
      </c>
      <c r="AD38" s="172">
        <v>1.613775221160274E-4</v>
      </c>
      <c r="AE38" s="172">
        <v>2.5478534657274463E-5</v>
      </c>
      <c r="AF38" s="172">
        <v>1.3657151661618709E-3</v>
      </c>
      <c r="AG38" s="172">
        <v>4.7081921518374499E-4</v>
      </c>
      <c r="AH38" s="172">
        <v>5.2398686967616488E-5</v>
      </c>
      <c r="AI38" s="172">
        <v>4.4182876079358945E-5</v>
      </c>
      <c r="AJ38" s="172">
        <v>1.0147591127415121</v>
      </c>
      <c r="AK38" s="172">
        <v>5.5819025060794438E-5</v>
      </c>
      <c r="AL38" s="172">
        <v>4.8191285682844961E-5</v>
      </c>
      <c r="AM38" s="172">
        <v>3.2421381878836134E-4</v>
      </c>
      <c r="AN38" s="172">
        <v>6.4434736812686995E-5</v>
      </c>
      <c r="AO38" s="172">
        <v>1.9191785057038927E-4</v>
      </c>
      <c r="AP38" s="175">
        <v>1.0186955143832683</v>
      </c>
      <c r="AQ38" s="176">
        <v>0.78681331395599519</v>
      </c>
    </row>
    <row r="39" spans="1:43">
      <c r="A39" s="161">
        <v>35</v>
      </c>
      <c r="B39" s="3" t="s">
        <v>3</v>
      </c>
      <c r="C39" s="172">
        <v>2.2973315482239559E-3</v>
      </c>
      <c r="D39" s="172">
        <v>1.8141875156790035E-3</v>
      </c>
      <c r="E39" s="172">
        <v>1.2435703278184196E-2</v>
      </c>
      <c r="F39" s="172">
        <v>2.4405953827863719E-3</v>
      </c>
      <c r="G39" s="172">
        <v>1.6093691182112976E-3</v>
      </c>
      <c r="H39" s="172">
        <v>1.0627835949351069E-3</v>
      </c>
      <c r="I39" s="172">
        <v>9.2817972039196191E-4</v>
      </c>
      <c r="J39" s="172">
        <v>1.4342956680954047E-3</v>
      </c>
      <c r="K39" s="172">
        <v>4.5212917082923266E-4</v>
      </c>
      <c r="L39" s="172">
        <v>7.33229381506467E-4</v>
      </c>
      <c r="M39" s="172">
        <v>1.182412654939255E-3</v>
      </c>
      <c r="N39" s="172">
        <v>1.4091137275227508E-3</v>
      </c>
      <c r="O39" s="172">
        <v>1.4321268976804644E-3</v>
      </c>
      <c r="P39" s="172">
        <v>6.7795356074956366E-4</v>
      </c>
      <c r="Q39" s="172">
        <v>1.662422970082142E-3</v>
      </c>
      <c r="R39" s="172">
        <v>7.4799737675256038E-4</v>
      </c>
      <c r="S39" s="172">
        <v>1.0892547491091549E-3</v>
      </c>
      <c r="T39" s="172">
        <v>8.3378403985603477E-4</v>
      </c>
      <c r="U39" s="172">
        <v>5.4267473810392134E-4</v>
      </c>
      <c r="V39" s="172">
        <v>5.6634189550414115E-4</v>
      </c>
      <c r="W39" s="172">
        <v>5.4334528483373406E-4</v>
      </c>
      <c r="X39" s="172">
        <v>1.3713034458440266E-3</v>
      </c>
      <c r="Y39" s="172">
        <v>1.2285534338097857E-3</v>
      </c>
      <c r="Z39" s="172">
        <v>2.6598656838778267E-3</v>
      </c>
      <c r="AA39" s="172">
        <v>8.4356238858927009E-3</v>
      </c>
      <c r="AB39" s="172">
        <v>2.3557488202751694E-3</v>
      </c>
      <c r="AC39" s="172">
        <v>9.8195678926751308E-4</v>
      </c>
      <c r="AD39" s="172">
        <v>3.5816261091850148E-3</v>
      </c>
      <c r="AE39" s="172">
        <v>5.2683734082497127E-4</v>
      </c>
      <c r="AF39" s="172">
        <v>2.1167577732343914E-3</v>
      </c>
      <c r="AG39" s="172">
        <v>1.6268226069431984E-3</v>
      </c>
      <c r="AH39" s="172">
        <v>3.972366453354071E-4</v>
      </c>
      <c r="AI39" s="172">
        <v>2.4501717313077983E-3</v>
      </c>
      <c r="AJ39" s="172">
        <v>1.4021137449218063E-3</v>
      </c>
      <c r="AK39" s="172">
        <v>1.0003633260186116</v>
      </c>
      <c r="AL39" s="172">
        <v>2.1195649452147359E-3</v>
      </c>
      <c r="AM39" s="172">
        <v>2.7568393891609895E-3</v>
      </c>
      <c r="AN39" s="172">
        <v>3.4500153820264895E-4</v>
      </c>
      <c r="AO39" s="172">
        <v>5.9368154259106332E-4</v>
      </c>
      <c r="AP39" s="175">
        <v>1.0712082637184774</v>
      </c>
      <c r="AQ39" s="176">
        <v>0.82737276449445241</v>
      </c>
    </row>
    <row r="40" spans="1:43">
      <c r="A40" s="161">
        <v>36</v>
      </c>
      <c r="B40" s="3" t="s">
        <v>98</v>
      </c>
      <c r="C40" s="172">
        <v>4.3875070135565554E-2</v>
      </c>
      <c r="D40" s="172">
        <v>2.8032077860509312E-2</v>
      </c>
      <c r="E40" s="172">
        <v>2.4718555690358475E-2</v>
      </c>
      <c r="F40" s="172">
        <v>0.10522063900875514</v>
      </c>
      <c r="G40" s="172">
        <v>4.8218746993558263E-2</v>
      </c>
      <c r="H40" s="172">
        <v>3.6802608892315833E-2</v>
      </c>
      <c r="I40" s="172">
        <v>3.2698788901692297E-2</v>
      </c>
      <c r="J40" s="172">
        <v>5.6554823413935987E-2</v>
      </c>
      <c r="K40" s="172">
        <v>1.527896755366156E-2</v>
      </c>
      <c r="L40" s="172">
        <v>4.4223139737275978E-2</v>
      </c>
      <c r="M40" s="172">
        <v>6.2501080574853388E-2</v>
      </c>
      <c r="N40" s="172">
        <v>2.8549049461271778E-2</v>
      </c>
      <c r="O40" s="172">
        <v>1.9727074801085133E-2</v>
      </c>
      <c r="P40" s="172">
        <v>3.626414694574287E-2</v>
      </c>
      <c r="Q40" s="172">
        <v>4.0529915116316838E-2</v>
      </c>
      <c r="R40" s="172">
        <v>4.1497558941647424E-2</v>
      </c>
      <c r="S40" s="172">
        <v>4.1326617944882363E-2</v>
      </c>
      <c r="T40" s="172">
        <v>5.1879203159918653E-2</v>
      </c>
      <c r="U40" s="172">
        <v>4.1613155826984112E-2</v>
      </c>
      <c r="V40" s="172">
        <v>4.5684591846431422E-2</v>
      </c>
      <c r="W40" s="172">
        <v>3.4902379901333928E-2</v>
      </c>
      <c r="X40" s="172">
        <v>5.3345853929574839E-2</v>
      </c>
      <c r="Y40" s="172">
        <v>9.4379874626564414E-2</v>
      </c>
      <c r="Z40" s="172">
        <v>6.7289693751644286E-2</v>
      </c>
      <c r="AA40" s="172">
        <v>0.1552984828638693</v>
      </c>
      <c r="AB40" s="172">
        <v>6.8238643207234509E-2</v>
      </c>
      <c r="AC40" s="172">
        <v>8.2612081744642379E-2</v>
      </c>
      <c r="AD40" s="172">
        <v>0.11062807948466209</v>
      </c>
      <c r="AE40" s="172">
        <v>3.0502482102998073E-2</v>
      </c>
      <c r="AF40" s="172">
        <v>7.2915136159092286E-2</v>
      </c>
      <c r="AG40" s="172">
        <v>0.14451680751099161</v>
      </c>
      <c r="AH40" s="172">
        <v>8.1525897545150064E-2</v>
      </c>
      <c r="AI40" s="172">
        <v>8.0137544521399429E-2</v>
      </c>
      <c r="AJ40" s="172">
        <v>4.6580579299503884E-2</v>
      </c>
      <c r="AK40" s="172">
        <v>7.1965277766053798E-2</v>
      </c>
      <c r="AL40" s="172">
        <v>1.1347549842176599</v>
      </c>
      <c r="AM40" s="172">
        <v>4.7979692429861755E-2</v>
      </c>
      <c r="AN40" s="172">
        <v>1.554668735462268E-2</v>
      </c>
      <c r="AO40" s="172">
        <v>4.4000273890239812E-2</v>
      </c>
      <c r="AP40" s="175">
        <v>3.2823162651138613</v>
      </c>
      <c r="AQ40" s="176">
        <v>2.5351737605023463</v>
      </c>
    </row>
    <row r="41" spans="1:43">
      <c r="A41" s="161">
        <v>37</v>
      </c>
      <c r="B41" s="3" t="s">
        <v>99</v>
      </c>
      <c r="C41" s="172">
        <v>1.1716138614599077E-3</v>
      </c>
      <c r="D41" s="172">
        <v>1.2992885752534283E-4</v>
      </c>
      <c r="E41" s="172">
        <v>7.2494434481711967E-4</v>
      </c>
      <c r="F41" s="172">
        <v>2.5678017972382465E-4</v>
      </c>
      <c r="G41" s="172">
        <v>3.2263184944947683E-4</v>
      </c>
      <c r="H41" s="172">
        <v>1.610149803051387E-4</v>
      </c>
      <c r="I41" s="172">
        <v>1.4088241162565383E-4</v>
      </c>
      <c r="J41" s="172">
        <v>2.8468524589709155E-4</v>
      </c>
      <c r="K41" s="172">
        <v>7.7093026682780377E-5</v>
      </c>
      <c r="L41" s="172">
        <v>1.4773334420543685E-4</v>
      </c>
      <c r="M41" s="172">
        <v>2.5932899915194138E-4</v>
      </c>
      <c r="N41" s="172">
        <v>1.5111828094507211E-4</v>
      </c>
      <c r="O41" s="172">
        <v>7.4388098905445323E-5</v>
      </c>
      <c r="P41" s="172">
        <v>1.6756059257127891E-4</v>
      </c>
      <c r="Q41" s="172">
        <v>1.7305858093914048E-4</v>
      </c>
      <c r="R41" s="172">
        <v>2.2529702751517992E-4</v>
      </c>
      <c r="S41" s="172">
        <v>2.1700867756372104E-4</v>
      </c>
      <c r="T41" s="172">
        <v>2.4197403273077168E-4</v>
      </c>
      <c r="U41" s="172">
        <v>1.8432467488570958E-4</v>
      </c>
      <c r="V41" s="172">
        <v>2.646402801468434E-4</v>
      </c>
      <c r="W41" s="172">
        <v>2.1901607189103351E-4</v>
      </c>
      <c r="X41" s="172">
        <v>2.6730728420363583E-4</v>
      </c>
      <c r="Y41" s="172">
        <v>3.4827723048283347E-4</v>
      </c>
      <c r="Z41" s="172">
        <v>1.9923343834490068E-4</v>
      </c>
      <c r="AA41" s="172">
        <v>5.5091788628060213E-4</v>
      </c>
      <c r="AB41" s="172">
        <v>1.8369352262433391E-4</v>
      </c>
      <c r="AC41" s="172">
        <v>5.7332090852273664E-4</v>
      </c>
      <c r="AD41" s="172">
        <v>4.2655812471799971E-4</v>
      </c>
      <c r="AE41" s="172">
        <v>5.2768583784657008E-4</v>
      </c>
      <c r="AF41" s="172">
        <v>5.9853349075577559E-4</v>
      </c>
      <c r="AG41" s="172">
        <v>3.8132570396115189E-3</v>
      </c>
      <c r="AH41" s="172">
        <v>4.0468725678607383E-4</v>
      </c>
      <c r="AI41" s="172">
        <v>5.9033846937513118E-3</v>
      </c>
      <c r="AJ41" s="172">
        <v>1.3047763255661751E-2</v>
      </c>
      <c r="AK41" s="172">
        <v>1.5767090801350912E-3</v>
      </c>
      <c r="AL41" s="172">
        <v>1.1649602365486067E-3</v>
      </c>
      <c r="AM41" s="172">
        <v>1.0082007686953627</v>
      </c>
      <c r="AN41" s="172">
        <v>9.2216236914246562E-5</v>
      </c>
      <c r="AO41" s="172">
        <v>2.1423753593607228E-3</v>
      </c>
      <c r="AP41" s="175">
        <v>1.0456166729968495</v>
      </c>
      <c r="AQ41" s="176">
        <v>0.80760650065919826</v>
      </c>
    </row>
    <row r="42" spans="1:43">
      <c r="A42" s="161">
        <v>38</v>
      </c>
      <c r="B42" s="3" t="s">
        <v>4</v>
      </c>
      <c r="C42" s="172">
        <v>6.4938866432852924E-4</v>
      </c>
      <c r="D42" s="172">
        <v>4.8485947129603135E-3</v>
      </c>
      <c r="E42" s="172">
        <v>1.3211180088101048E-3</v>
      </c>
      <c r="F42" s="172">
        <v>1.7218241354889439E-3</v>
      </c>
      <c r="G42" s="172">
        <v>1.1394363118673637E-3</v>
      </c>
      <c r="H42" s="172">
        <v>1.3794367839096017E-3</v>
      </c>
      <c r="I42" s="172">
        <v>1.0167134974834807E-3</v>
      </c>
      <c r="J42" s="172">
        <v>1.0058130843820132E-3</v>
      </c>
      <c r="K42" s="172">
        <v>2.1622220070321126E-4</v>
      </c>
      <c r="L42" s="172">
        <v>4.0415837638478299E-4</v>
      </c>
      <c r="M42" s="172">
        <v>1.4491167174445797E-3</v>
      </c>
      <c r="N42" s="172">
        <v>4.6109129403851446E-4</v>
      </c>
      <c r="O42" s="172">
        <v>3.9048520004273638E-4</v>
      </c>
      <c r="P42" s="172">
        <v>8.0359351356157555E-4</v>
      </c>
      <c r="Q42" s="172">
        <v>8.5857010652923922E-4</v>
      </c>
      <c r="R42" s="172">
        <v>1.2396649603979369E-3</v>
      </c>
      <c r="S42" s="172">
        <v>1.5444256540954764E-3</v>
      </c>
      <c r="T42" s="172">
        <v>1.8736583636558995E-3</v>
      </c>
      <c r="U42" s="172">
        <v>1.1221246979458721E-3</v>
      </c>
      <c r="V42" s="172">
        <v>1.0992001777111922E-3</v>
      </c>
      <c r="W42" s="172">
        <v>1.0685643927751361E-3</v>
      </c>
      <c r="X42" s="172">
        <v>1.6690909183376009E-3</v>
      </c>
      <c r="Y42" s="172">
        <v>1.1226798011502574E-3</v>
      </c>
      <c r="Z42" s="172">
        <v>4.2964706542451928E-4</v>
      </c>
      <c r="AA42" s="172">
        <v>1.6617540052146155E-3</v>
      </c>
      <c r="AB42" s="172">
        <v>3.2718002559381037E-3</v>
      </c>
      <c r="AC42" s="172">
        <v>2.3684725099105378E-3</v>
      </c>
      <c r="AD42" s="172">
        <v>3.9738588427874998E-3</v>
      </c>
      <c r="AE42" s="172">
        <v>6.767195662000364E-4</v>
      </c>
      <c r="AF42" s="172">
        <v>3.0107935750844344E-3</v>
      </c>
      <c r="AG42" s="172">
        <v>2.6572685500220279E-3</v>
      </c>
      <c r="AH42" s="172">
        <v>3.1288923055992923E-3</v>
      </c>
      <c r="AI42" s="172">
        <v>3.8972857498901065E-3</v>
      </c>
      <c r="AJ42" s="172">
        <v>2.7191541725788159E-3</v>
      </c>
      <c r="AK42" s="172">
        <v>4.8381964955165769E-3</v>
      </c>
      <c r="AL42" s="172">
        <v>1.9363353064791612E-3</v>
      </c>
      <c r="AM42" s="172">
        <v>2.2785456208720403E-3</v>
      </c>
      <c r="AN42" s="172">
        <v>1.0004869774224474</v>
      </c>
      <c r="AO42" s="172">
        <v>8.1800009739963365E-4</v>
      </c>
      <c r="AP42" s="175">
        <v>1.0665586731153691</v>
      </c>
      <c r="AQ42" s="176">
        <v>0.82378154441022033</v>
      </c>
    </row>
    <row r="43" spans="1:43">
      <c r="A43" s="163">
        <v>39</v>
      </c>
      <c r="B43" s="3" t="s">
        <v>5</v>
      </c>
      <c r="C43" s="172">
        <v>4.1301280528875531E-3</v>
      </c>
      <c r="D43" s="172">
        <v>9.1115349284617429E-4</v>
      </c>
      <c r="E43" s="172">
        <v>6.4686017685144535E-3</v>
      </c>
      <c r="F43" s="172">
        <v>4.6215562349924385E-3</v>
      </c>
      <c r="G43" s="172">
        <v>3.3671195838874588E-3</v>
      </c>
      <c r="H43" s="172">
        <v>2.3474914162632896E-3</v>
      </c>
      <c r="I43" s="172">
        <v>2.7177285033734289E-3</v>
      </c>
      <c r="J43" s="172">
        <v>1.3040214091629516E-3</v>
      </c>
      <c r="K43" s="172">
        <v>2.7758488201375902E-3</v>
      </c>
      <c r="L43" s="172">
        <v>1.99402013260444E-3</v>
      </c>
      <c r="M43" s="172">
        <v>8.1988469813858954E-3</v>
      </c>
      <c r="N43" s="172">
        <v>7.1874151539468977E-3</v>
      </c>
      <c r="O43" s="172">
        <v>3.4631051537978748E-3</v>
      </c>
      <c r="P43" s="172">
        <v>5.3627559475335294E-3</v>
      </c>
      <c r="Q43" s="172">
        <v>5.7099956085250696E-3</v>
      </c>
      <c r="R43" s="172">
        <v>5.1203992063311504E-3</v>
      </c>
      <c r="S43" s="172">
        <v>2.7025338273911682E-3</v>
      </c>
      <c r="T43" s="172">
        <v>1.3889620114397232E-3</v>
      </c>
      <c r="U43" s="172">
        <v>3.1086465727036888E-3</v>
      </c>
      <c r="V43" s="172">
        <v>1.9272473186025137E-3</v>
      </c>
      <c r="W43" s="172">
        <v>4.0162165307754709E-3</v>
      </c>
      <c r="X43" s="172">
        <v>1.992784228012582E-3</v>
      </c>
      <c r="Y43" s="172">
        <v>1.04161673263868E-2</v>
      </c>
      <c r="Z43" s="172">
        <v>3.0237409278794192E-3</v>
      </c>
      <c r="AA43" s="172">
        <v>6.6305848647028971E-3</v>
      </c>
      <c r="AB43" s="172">
        <v>5.6793837294138476E-3</v>
      </c>
      <c r="AC43" s="172">
        <v>3.4441026862881106E-3</v>
      </c>
      <c r="AD43" s="172">
        <v>7.3661847491020196E-3</v>
      </c>
      <c r="AE43" s="172">
        <v>3.002274536933653E-3</v>
      </c>
      <c r="AF43" s="172">
        <v>3.6460755018446582E-3</v>
      </c>
      <c r="AG43" s="172">
        <v>4.256771724789987E-3</v>
      </c>
      <c r="AH43" s="172">
        <v>9.7406869942293225E-4</v>
      </c>
      <c r="AI43" s="172">
        <v>4.6901529206769682E-3</v>
      </c>
      <c r="AJ43" s="172">
        <v>2.3167096013618524E-3</v>
      </c>
      <c r="AK43" s="172">
        <v>8.6784519208206127E-3</v>
      </c>
      <c r="AL43" s="172">
        <v>2.8494648018257034E-3</v>
      </c>
      <c r="AM43" s="172">
        <v>3.674310661872304E-3</v>
      </c>
      <c r="AN43" s="172">
        <v>1.1584384509413196E-3</v>
      </c>
      <c r="AO43" s="172">
        <v>1.000899237560273</v>
      </c>
      <c r="AP43" s="175">
        <v>1.1535226986196514</v>
      </c>
      <c r="AQ43" s="176">
        <v>0.89095024412065649</v>
      </c>
    </row>
    <row r="44" spans="1:43">
      <c r="A44" s="168"/>
      <c r="B44" s="4" t="s">
        <v>35</v>
      </c>
      <c r="C44" s="177">
        <v>1.2337071551142613</v>
      </c>
      <c r="D44" s="177">
        <v>1.1927883623754092</v>
      </c>
      <c r="E44" s="177">
        <v>1.2052399315810052</v>
      </c>
      <c r="F44" s="177">
        <v>1.306434225566738</v>
      </c>
      <c r="G44" s="177">
        <v>1.2748135546740775</v>
      </c>
      <c r="H44" s="177">
        <v>1.2264137241181465</v>
      </c>
      <c r="I44" s="177">
        <v>1.3261715947825043</v>
      </c>
      <c r="J44" s="177">
        <v>1.2819953411909104</v>
      </c>
      <c r="K44" s="177">
        <v>1.1082993073421799</v>
      </c>
      <c r="L44" s="177">
        <v>1.2456114110142513</v>
      </c>
      <c r="M44" s="177">
        <v>1.3030645040002025</v>
      </c>
      <c r="N44" s="177">
        <v>1.8659871330509152</v>
      </c>
      <c r="O44" s="177">
        <v>1.1553738756744276</v>
      </c>
      <c r="P44" s="177">
        <v>1.4115239007926292</v>
      </c>
      <c r="Q44" s="177">
        <v>1.3604767489913889</v>
      </c>
      <c r="R44" s="177">
        <v>1.3274289517958109</v>
      </c>
      <c r="S44" s="177">
        <v>1.2207278217423239</v>
      </c>
      <c r="T44" s="177">
        <v>1.2383409287375042</v>
      </c>
      <c r="U44" s="177">
        <v>1.2690361522039737</v>
      </c>
      <c r="V44" s="177">
        <v>1.2252596715928863</v>
      </c>
      <c r="W44" s="177">
        <v>1.3272507932689503</v>
      </c>
      <c r="X44" s="177">
        <v>1.3218359601192711</v>
      </c>
      <c r="Y44" s="177">
        <v>1.3080567781663281</v>
      </c>
      <c r="Z44" s="177">
        <v>1.3215914328473619</v>
      </c>
      <c r="AA44" s="177">
        <v>1.5037446081771826</v>
      </c>
      <c r="AB44" s="177">
        <v>1.2882925485808523</v>
      </c>
      <c r="AC44" s="177">
        <v>1.256087873665235</v>
      </c>
      <c r="AD44" s="177">
        <v>1.3145688316594355</v>
      </c>
      <c r="AE44" s="177">
        <v>1.190467217599865</v>
      </c>
      <c r="AF44" s="177">
        <v>1.2814207512143763</v>
      </c>
      <c r="AG44" s="177">
        <v>1.3840965213560188</v>
      </c>
      <c r="AH44" s="177">
        <v>1.2307108438025025</v>
      </c>
      <c r="AI44" s="177">
        <v>1.2294338770331572</v>
      </c>
      <c r="AJ44" s="177">
        <v>1.2311061259961336</v>
      </c>
      <c r="AK44" s="177">
        <v>1.2543027255669874</v>
      </c>
      <c r="AL44" s="177">
        <v>1.2541776830293137</v>
      </c>
      <c r="AM44" s="177">
        <v>1.2985813684867873</v>
      </c>
      <c r="AN44" s="177">
        <v>1.3880388125767185</v>
      </c>
      <c r="AO44" s="177">
        <v>1.3312531898163391</v>
      </c>
      <c r="AP44" s="173"/>
      <c r="AQ44" s="178"/>
    </row>
    <row r="45" spans="1:43">
      <c r="A45" s="163"/>
      <c r="B45" s="4" t="s">
        <v>36</v>
      </c>
      <c r="C45" s="177">
        <v>0.95288258509153034</v>
      </c>
      <c r="D45" s="177">
        <v>0.92127799818272638</v>
      </c>
      <c r="E45" s="177">
        <v>0.93089525897584835</v>
      </c>
      <c r="F45" s="177">
        <v>1.0090550394795992</v>
      </c>
      <c r="G45" s="177">
        <v>0.98463207451775914</v>
      </c>
      <c r="H45" s="177">
        <v>0.94724933302441328</v>
      </c>
      <c r="I45" s="177">
        <v>1.0242996583693091</v>
      </c>
      <c r="J45" s="177">
        <v>0.99017909535926618</v>
      </c>
      <c r="K45" s="177">
        <v>0.85602089982007012</v>
      </c>
      <c r="L45" s="177">
        <v>0.96207711564811371</v>
      </c>
      <c r="M45" s="177">
        <v>1.0064523561896075</v>
      </c>
      <c r="N45" s="177">
        <v>1.4412388188868142</v>
      </c>
      <c r="O45" s="177">
        <v>0.89238004402909088</v>
      </c>
      <c r="P45" s="177">
        <v>1.0902235088206091</v>
      </c>
      <c r="Q45" s="177">
        <v>1.0507960468266639</v>
      </c>
      <c r="R45" s="177">
        <v>1.0252708074756882</v>
      </c>
      <c r="S45" s="177">
        <v>0.94285769329695279</v>
      </c>
      <c r="T45" s="177">
        <v>0.95646158856130903</v>
      </c>
      <c r="U45" s="177">
        <v>0.98016976255174249</v>
      </c>
      <c r="V45" s="177">
        <v>0.94635797355629092</v>
      </c>
      <c r="W45" s="177">
        <v>1.0251332025692668</v>
      </c>
      <c r="X45" s="177">
        <v>1.0209509295005594</v>
      </c>
      <c r="Y45" s="177">
        <v>1.0103082559411678</v>
      </c>
      <c r="Z45" s="177">
        <v>1.0207620631411352</v>
      </c>
      <c r="AA45" s="177">
        <v>1.1614523297667145</v>
      </c>
      <c r="AB45" s="177">
        <v>0.99504289081648678</v>
      </c>
      <c r="AC45" s="177">
        <v>0.97016885668414554</v>
      </c>
      <c r="AD45" s="177">
        <v>1.0153379928127124</v>
      </c>
      <c r="AE45" s="177">
        <v>0.91948520770978193</v>
      </c>
      <c r="AF45" s="177">
        <v>0.98973529734777066</v>
      </c>
      <c r="AG45" s="177">
        <v>1.0690393306211861</v>
      </c>
      <c r="AH45" s="177">
        <v>0.95056831394812979</v>
      </c>
      <c r="AI45" s="177">
        <v>0.94958201878788406</v>
      </c>
      <c r="AJ45" s="177">
        <v>0.95087361939841142</v>
      </c>
      <c r="AK45" s="177">
        <v>0.96879005578510091</v>
      </c>
      <c r="AL45" s="177">
        <v>0.96869347625563063</v>
      </c>
      <c r="AM45" s="177">
        <v>1.0029897015882867</v>
      </c>
      <c r="AN45" s="177">
        <v>1.0720842514794233</v>
      </c>
      <c r="AO45" s="177">
        <v>1.0282245471827978</v>
      </c>
      <c r="AP45" s="175"/>
      <c r="AQ45" s="179"/>
    </row>
    <row r="46" spans="1:43">
      <c r="A46" s="109" t="s">
        <v>211</v>
      </c>
    </row>
  </sheetData>
  <phoneticPr fontId="3"/>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430AF-A328-46BE-8300-CD86936D7F97}">
  <dimension ref="A1:L48"/>
  <sheetViews>
    <sheetView workbookViewId="0">
      <pane xSplit="2" ySplit="7" topLeftCell="C8" activePane="bottomRight" state="frozen"/>
      <selection pane="topRight"/>
      <selection pane="bottomLeft"/>
      <selection pane="bottomRight" activeCell="C8" sqref="C8"/>
    </sheetView>
  </sheetViews>
  <sheetFormatPr defaultRowHeight="12"/>
  <cols>
    <col min="1" max="1" width="4.1640625" style="109" customWidth="1"/>
    <col min="2" max="2" width="21.58203125" style="109" customWidth="1"/>
    <col min="3" max="12" width="10.58203125" style="109" customWidth="1"/>
    <col min="13" max="16384" width="8.6640625" style="109"/>
  </cols>
  <sheetData>
    <row r="1" spans="1:12">
      <c r="A1" s="109" t="s">
        <v>0</v>
      </c>
    </row>
    <row r="2" spans="1:12">
      <c r="A2" s="109" t="s">
        <v>53</v>
      </c>
    </row>
    <row r="3" spans="1:12" ht="9.5" customHeight="1">
      <c r="A3" s="159"/>
      <c r="B3" s="160"/>
      <c r="C3" s="712" t="s">
        <v>54</v>
      </c>
      <c r="D3" s="9"/>
      <c r="E3" s="9"/>
      <c r="F3" s="9"/>
      <c r="G3" s="9"/>
      <c r="H3" s="9"/>
      <c r="I3" s="9"/>
      <c r="J3" s="9"/>
      <c r="K3" s="9"/>
      <c r="L3" s="10"/>
    </row>
    <row r="4" spans="1:12" ht="9.5" customHeight="1">
      <c r="A4" s="161"/>
      <c r="B4" s="162"/>
      <c r="C4" s="713"/>
      <c r="D4" s="715" t="s">
        <v>55</v>
      </c>
      <c r="E4" s="715" t="s">
        <v>56</v>
      </c>
      <c r="F4" s="718" t="s">
        <v>61</v>
      </c>
      <c r="G4" s="9"/>
      <c r="H4" s="9"/>
      <c r="I4" s="9"/>
      <c r="J4" s="9"/>
      <c r="K4" s="9"/>
      <c r="L4" s="10"/>
    </row>
    <row r="5" spans="1:12" ht="9.5" customHeight="1">
      <c r="A5" s="161"/>
      <c r="B5" s="162" t="s">
        <v>100</v>
      </c>
      <c r="C5" s="713"/>
      <c r="D5" s="717"/>
      <c r="E5" s="717"/>
      <c r="F5" s="719"/>
      <c r="G5" s="715" t="s">
        <v>57</v>
      </c>
      <c r="H5" s="712" t="s">
        <v>58</v>
      </c>
      <c r="I5" s="9"/>
      <c r="J5" s="9"/>
      <c r="K5" s="9"/>
      <c r="L5" s="10"/>
    </row>
    <row r="6" spans="1:12" ht="9.5" customHeight="1">
      <c r="A6" s="161"/>
      <c r="B6" s="162"/>
      <c r="C6" s="713"/>
      <c r="D6" s="717"/>
      <c r="E6" s="717"/>
      <c r="F6" s="719"/>
      <c r="G6" s="717"/>
      <c r="H6" s="721"/>
      <c r="I6" s="712" t="s">
        <v>59</v>
      </c>
      <c r="J6" s="9"/>
      <c r="K6" s="9"/>
      <c r="L6" s="715" t="s">
        <v>60</v>
      </c>
    </row>
    <row r="7" spans="1:12" ht="30" customHeight="1">
      <c r="A7" s="163"/>
      <c r="B7" s="164"/>
      <c r="C7" s="714"/>
      <c r="D7" s="716"/>
      <c r="E7" s="716"/>
      <c r="F7" s="720"/>
      <c r="G7" s="716"/>
      <c r="H7" s="722"/>
      <c r="I7" s="722"/>
      <c r="J7" s="11" t="s">
        <v>62</v>
      </c>
      <c r="K7" s="11" t="s">
        <v>63</v>
      </c>
      <c r="L7" s="716"/>
    </row>
    <row r="8" spans="1:12">
      <c r="A8" s="161">
        <v>1</v>
      </c>
      <c r="B8" s="3" t="s">
        <v>73</v>
      </c>
      <c r="C8" s="165">
        <v>52513</v>
      </c>
      <c r="D8" s="166">
        <v>23352</v>
      </c>
      <c r="E8" s="166">
        <v>9219</v>
      </c>
      <c r="F8" s="165">
        <v>19942</v>
      </c>
      <c r="G8" s="167">
        <v>2038</v>
      </c>
      <c r="H8" s="166">
        <v>17904</v>
      </c>
      <c r="I8" s="166">
        <v>9048</v>
      </c>
      <c r="J8" s="165">
        <v>6300</v>
      </c>
      <c r="K8" s="166">
        <v>2748</v>
      </c>
      <c r="L8" s="166">
        <v>8856</v>
      </c>
    </row>
    <row r="9" spans="1:12">
      <c r="A9" s="161">
        <v>2</v>
      </c>
      <c r="B9" s="3" t="s">
        <v>74</v>
      </c>
      <c r="C9" s="165">
        <v>2815</v>
      </c>
      <c r="D9" s="166">
        <v>183</v>
      </c>
      <c r="E9" s="166">
        <v>75</v>
      </c>
      <c r="F9" s="165">
        <v>2557</v>
      </c>
      <c r="G9" s="166">
        <v>597</v>
      </c>
      <c r="H9" s="166">
        <v>1960</v>
      </c>
      <c r="I9" s="166">
        <v>1389</v>
      </c>
      <c r="J9" s="165">
        <v>1137</v>
      </c>
      <c r="K9" s="166">
        <v>252</v>
      </c>
      <c r="L9" s="166">
        <v>571</v>
      </c>
    </row>
    <row r="10" spans="1:12">
      <c r="A10" s="161">
        <v>3</v>
      </c>
      <c r="B10" s="3" t="s">
        <v>75</v>
      </c>
      <c r="C10" s="165">
        <v>4840</v>
      </c>
      <c r="D10" s="166">
        <v>2542</v>
      </c>
      <c r="E10" s="166">
        <v>145</v>
      </c>
      <c r="F10" s="165">
        <v>2153</v>
      </c>
      <c r="G10" s="166">
        <v>281</v>
      </c>
      <c r="H10" s="166">
        <v>1872</v>
      </c>
      <c r="I10" s="166">
        <v>1772</v>
      </c>
      <c r="J10" s="165">
        <v>1147</v>
      </c>
      <c r="K10" s="166">
        <v>625</v>
      </c>
      <c r="L10" s="166">
        <v>100</v>
      </c>
    </row>
    <row r="11" spans="1:12">
      <c r="A11" s="161">
        <v>4</v>
      </c>
      <c r="B11" s="3" t="s">
        <v>76</v>
      </c>
      <c r="C11" s="165">
        <v>268</v>
      </c>
      <c r="D11" s="166">
        <v>7</v>
      </c>
      <c r="E11" s="166">
        <v>3</v>
      </c>
      <c r="F11" s="165">
        <v>258</v>
      </c>
      <c r="G11" s="166">
        <v>38</v>
      </c>
      <c r="H11" s="166">
        <v>220</v>
      </c>
      <c r="I11" s="166">
        <v>218</v>
      </c>
      <c r="J11" s="165">
        <v>191</v>
      </c>
      <c r="K11" s="166">
        <v>27</v>
      </c>
      <c r="L11" s="166">
        <v>2</v>
      </c>
    </row>
    <row r="12" spans="1:12">
      <c r="A12" s="161">
        <v>5</v>
      </c>
      <c r="B12" s="3" t="s">
        <v>77</v>
      </c>
      <c r="C12" s="165">
        <v>73064</v>
      </c>
      <c r="D12" s="166">
        <v>1835</v>
      </c>
      <c r="E12" s="166">
        <v>749</v>
      </c>
      <c r="F12" s="165">
        <v>70480</v>
      </c>
      <c r="G12" s="166">
        <v>2485</v>
      </c>
      <c r="H12" s="166">
        <v>67995</v>
      </c>
      <c r="I12" s="166">
        <v>66770</v>
      </c>
      <c r="J12" s="165">
        <v>32185</v>
      </c>
      <c r="K12" s="166">
        <v>34585</v>
      </c>
      <c r="L12" s="166">
        <v>1225</v>
      </c>
    </row>
    <row r="13" spans="1:12">
      <c r="A13" s="161">
        <v>6</v>
      </c>
      <c r="B13" s="3" t="s">
        <v>78</v>
      </c>
      <c r="C13" s="165">
        <v>10581</v>
      </c>
      <c r="D13" s="166">
        <v>1944</v>
      </c>
      <c r="E13" s="166">
        <v>694</v>
      </c>
      <c r="F13" s="165">
        <v>7943</v>
      </c>
      <c r="G13" s="166">
        <v>872</v>
      </c>
      <c r="H13" s="166">
        <v>7071</v>
      </c>
      <c r="I13" s="166">
        <v>6941</v>
      </c>
      <c r="J13" s="165">
        <v>4102</v>
      </c>
      <c r="K13" s="166">
        <v>2839</v>
      </c>
      <c r="L13" s="166">
        <v>130</v>
      </c>
    </row>
    <row r="14" spans="1:12">
      <c r="A14" s="161">
        <v>7</v>
      </c>
      <c r="B14" s="3" t="s">
        <v>79</v>
      </c>
      <c r="C14" s="165">
        <v>16373</v>
      </c>
      <c r="D14" s="166">
        <v>1416</v>
      </c>
      <c r="E14" s="166">
        <v>480</v>
      </c>
      <c r="F14" s="165">
        <v>14477</v>
      </c>
      <c r="G14" s="166">
        <v>1230</v>
      </c>
      <c r="H14" s="166">
        <v>13247</v>
      </c>
      <c r="I14" s="166">
        <v>13146</v>
      </c>
      <c r="J14" s="165">
        <v>9575</v>
      </c>
      <c r="K14" s="166">
        <v>3571</v>
      </c>
      <c r="L14" s="166">
        <v>101</v>
      </c>
    </row>
    <row r="15" spans="1:12">
      <c r="A15" s="161">
        <v>8</v>
      </c>
      <c r="B15" s="3" t="s">
        <v>80</v>
      </c>
      <c r="C15" s="165">
        <v>26780</v>
      </c>
      <c r="D15" s="166">
        <v>54</v>
      </c>
      <c r="E15" s="166">
        <v>21</v>
      </c>
      <c r="F15" s="165">
        <v>26705</v>
      </c>
      <c r="G15" s="166">
        <v>665</v>
      </c>
      <c r="H15" s="166">
        <v>26040</v>
      </c>
      <c r="I15" s="166">
        <v>25894</v>
      </c>
      <c r="J15" s="165">
        <v>21301</v>
      </c>
      <c r="K15" s="166">
        <v>4593</v>
      </c>
      <c r="L15" s="166">
        <v>146</v>
      </c>
    </row>
    <row r="16" spans="1:12">
      <c r="A16" s="161">
        <v>9</v>
      </c>
      <c r="B16" s="3" t="s">
        <v>81</v>
      </c>
      <c r="C16" s="165">
        <v>1419</v>
      </c>
      <c r="D16" s="166">
        <v>0</v>
      </c>
      <c r="E16" s="166">
        <v>0</v>
      </c>
      <c r="F16" s="165">
        <v>1419</v>
      </c>
      <c r="G16" s="166">
        <v>61</v>
      </c>
      <c r="H16" s="166">
        <v>1358</v>
      </c>
      <c r="I16" s="166">
        <v>1355</v>
      </c>
      <c r="J16" s="165">
        <v>1211</v>
      </c>
      <c r="K16" s="166">
        <v>144</v>
      </c>
      <c r="L16" s="166">
        <v>3</v>
      </c>
    </row>
    <row r="17" spans="1:12">
      <c r="A17" s="161">
        <v>10</v>
      </c>
      <c r="B17" s="3" t="s">
        <v>82</v>
      </c>
      <c r="C17" s="165">
        <v>26350</v>
      </c>
      <c r="D17" s="166">
        <v>948</v>
      </c>
      <c r="E17" s="166">
        <v>356</v>
      </c>
      <c r="F17" s="165">
        <v>25046</v>
      </c>
      <c r="G17" s="166">
        <v>1267</v>
      </c>
      <c r="H17" s="166">
        <v>23779</v>
      </c>
      <c r="I17" s="166">
        <v>23494</v>
      </c>
      <c r="J17" s="165">
        <v>16467</v>
      </c>
      <c r="K17" s="166">
        <v>7027</v>
      </c>
      <c r="L17" s="166">
        <v>285</v>
      </c>
    </row>
    <row r="18" spans="1:12">
      <c r="A18" s="161">
        <v>11</v>
      </c>
      <c r="B18" s="3" t="s">
        <v>83</v>
      </c>
      <c r="C18" s="165">
        <v>10820</v>
      </c>
      <c r="D18" s="166">
        <v>410</v>
      </c>
      <c r="E18" s="166">
        <v>148</v>
      </c>
      <c r="F18" s="165">
        <v>10262</v>
      </c>
      <c r="G18" s="166">
        <v>854</v>
      </c>
      <c r="H18" s="166">
        <v>9408</v>
      </c>
      <c r="I18" s="166">
        <v>9158</v>
      </c>
      <c r="J18" s="165">
        <v>7697</v>
      </c>
      <c r="K18" s="166">
        <v>1461</v>
      </c>
      <c r="L18" s="166">
        <v>250</v>
      </c>
    </row>
    <row r="19" spans="1:12">
      <c r="A19" s="161">
        <v>12</v>
      </c>
      <c r="B19" s="3" t="s">
        <v>84</v>
      </c>
      <c r="C19" s="165">
        <v>27572</v>
      </c>
      <c r="D19" s="166">
        <v>391</v>
      </c>
      <c r="E19" s="166">
        <v>69</v>
      </c>
      <c r="F19" s="165">
        <v>27112</v>
      </c>
      <c r="G19" s="166">
        <v>732</v>
      </c>
      <c r="H19" s="166">
        <v>26380</v>
      </c>
      <c r="I19" s="166">
        <v>26252</v>
      </c>
      <c r="J19" s="165">
        <v>23793</v>
      </c>
      <c r="K19" s="166">
        <v>2459</v>
      </c>
      <c r="L19" s="166">
        <v>128</v>
      </c>
    </row>
    <row r="20" spans="1:12">
      <c r="A20" s="161">
        <v>13</v>
      </c>
      <c r="B20" s="3" t="s">
        <v>85</v>
      </c>
      <c r="C20" s="165">
        <v>7691</v>
      </c>
      <c r="D20" s="166">
        <v>162</v>
      </c>
      <c r="E20" s="166">
        <v>44</v>
      </c>
      <c r="F20" s="165">
        <v>7485</v>
      </c>
      <c r="G20" s="166">
        <v>331</v>
      </c>
      <c r="H20" s="166">
        <v>7154</v>
      </c>
      <c r="I20" s="166">
        <v>7085</v>
      </c>
      <c r="J20" s="165">
        <v>5716</v>
      </c>
      <c r="K20" s="166">
        <v>1369</v>
      </c>
      <c r="L20" s="166">
        <v>69</v>
      </c>
    </row>
    <row r="21" spans="1:12">
      <c r="A21" s="161">
        <v>14</v>
      </c>
      <c r="B21" s="3" t="s">
        <v>86</v>
      </c>
      <c r="C21" s="165">
        <v>38812</v>
      </c>
      <c r="D21" s="166">
        <v>2797</v>
      </c>
      <c r="E21" s="166">
        <v>488</v>
      </c>
      <c r="F21" s="165">
        <v>35527</v>
      </c>
      <c r="G21" s="166">
        <v>3516</v>
      </c>
      <c r="H21" s="166">
        <v>32011</v>
      </c>
      <c r="I21" s="166">
        <v>31642</v>
      </c>
      <c r="J21" s="165">
        <v>24713</v>
      </c>
      <c r="K21" s="166">
        <v>6929</v>
      </c>
      <c r="L21" s="166">
        <v>369</v>
      </c>
    </row>
    <row r="22" spans="1:12">
      <c r="A22" s="161">
        <v>15</v>
      </c>
      <c r="B22" s="3" t="s">
        <v>70</v>
      </c>
      <c r="C22" s="165">
        <v>30162</v>
      </c>
      <c r="D22" s="166">
        <v>775</v>
      </c>
      <c r="E22" s="166">
        <v>218</v>
      </c>
      <c r="F22" s="165">
        <v>29169</v>
      </c>
      <c r="G22" s="166">
        <v>1283</v>
      </c>
      <c r="H22" s="166">
        <v>27886</v>
      </c>
      <c r="I22" s="166">
        <v>27795</v>
      </c>
      <c r="J22" s="165">
        <v>24282</v>
      </c>
      <c r="K22" s="166">
        <v>3513</v>
      </c>
      <c r="L22" s="166">
        <v>91</v>
      </c>
    </row>
    <row r="23" spans="1:12">
      <c r="A23" s="161">
        <v>16</v>
      </c>
      <c r="B23" s="3" t="s">
        <v>71</v>
      </c>
      <c r="C23" s="165">
        <v>34303</v>
      </c>
      <c r="D23" s="166">
        <v>995</v>
      </c>
      <c r="E23" s="166">
        <v>156</v>
      </c>
      <c r="F23" s="165">
        <v>33152</v>
      </c>
      <c r="G23" s="166">
        <v>2220</v>
      </c>
      <c r="H23" s="166">
        <v>30932</v>
      </c>
      <c r="I23" s="166">
        <v>30722</v>
      </c>
      <c r="J23" s="165">
        <v>24915</v>
      </c>
      <c r="K23" s="166">
        <v>5807</v>
      </c>
      <c r="L23" s="166">
        <v>210</v>
      </c>
    </row>
    <row r="24" spans="1:12">
      <c r="A24" s="161">
        <v>17</v>
      </c>
      <c r="B24" s="3" t="s">
        <v>72</v>
      </c>
      <c r="C24" s="165">
        <v>8703</v>
      </c>
      <c r="D24" s="166">
        <v>132</v>
      </c>
      <c r="E24" s="166">
        <v>36</v>
      </c>
      <c r="F24" s="165">
        <v>8535</v>
      </c>
      <c r="G24" s="166">
        <v>347</v>
      </c>
      <c r="H24" s="166">
        <v>8188</v>
      </c>
      <c r="I24" s="166">
        <v>8171</v>
      </c>
      <c r="J24" s="165">
        <v>6465</v>
      </c>
      <c r="K24" s="166">
        <v>1706</v>
      </c>
      <c r="L24" s="166">
        <v>17</v>
      </c>
    </row>
    <row r="25" spans="1:12">
      <c r="A25" s="161">
        <v>18</v>
      </c>
      <c r="B25" s="3" t="s">
        <v>87</v>
      </c>
      <c r="C25" s="165">
        <v>11795</v>
      </c>
      <c r="D25" s="166">
        <v>84</v>
      </c>
      <c r="E25" s="166">
        <v>10</v>
      </c>
      <c r="F25" s="165">
        <v>11701</v>
      </c>
      <c r="G25" s="166">
        <v>298</v>
      </c>
      <c r="H25" s="166">
        <v>11403</v>
      </c>
      <c r="I25" s="166">
        <v>11369</v>
      </c>
      <c r="J25" s="165">
        <v>8040</v>
      </c>
      <c r="K25" s="166">
        <v>3329</v>
      </c>
      <c r="L25" s="166">
        <v>34</v>
      </c>
    </row>
    <row r="26" spans="1:12">
      <c r="A26" s="161">
        <v>19</v>
      </c>
      <c r="B26" s="3" t="s">
        <v>88</v>
      </c>
      <c r="C26" s="165">
        <v>41202</v>
      </c>
      <c r="D26" s="166">
        <v>409</v>
      </c>
      <c r="E26" s="166">
        <v>74</v>
      </c>
      <c r="F26" s="165">
        <v>40719</v>
      </c>
      <c r="G26" s="166">
        <v>1218</v>
      </c>
      <c r="H26" s="166">
        <v>39501</v>
      </c>
      <c r="I26" s="166">
        <v>39311</v>
      </c>
      <c r="J26" s="165">
        <v>29976</v>
      </c>
      <c r="K26" s="166">
        <v>9335</v>
      </c>
      <c r="L26" s="166">
        <v>190</v>
      </c>
    </row>
    <row r="27" spans="1:12">
      <c r="A27" s="161">
        <v>20</v>
      </c>
      <c r="B27" s="3" t="s">
        <v>89</v>
      </c>
      <c r="C27" s="165">
        <v>8528</v>
      </c>
      <c r="D27" s="166">
        <v>25</v>
      </c>
      <c r="E27" s="166">
        <v>7</v>
      </c>
      <c r="F27" s="165">
        <v>8496</v>
      </c>
      <c r="G27" s="166">
        <v>110</v>
      </c>
      <c r="H27" s="166">
        <v>8386</v>
      </c>
      <c r="I27" s="166">
        <v>7980</v>
      </c>
      <c r="J27" s="165">
        <v>6348</v>
      </c>
      <c r="K27" s="166">
        <v>1632</v>
      </c>
      <c r="L27" s="166">
        <v>406</v>
      </c>
    </row>
    <row r="28" spans="1:12">
      <c r="A28" s="161">
        <v>21</v>
      </c>
      <c r="B28" s="3" t="s">
        <v>90</v>
      </c>
      <c r="C28" s="165">
        <v>36505</v>
      </c>
      <c r="D28" s="166">
        <v>340</v>
      </c>
      <c r="E28" s="166">
        <v>98</v>
      </c>
      <c r="F28" s="165">
        <v>36067</v>
      </c>
      <c r="G28" s="166">
        <v>1299</v>
      </c>
      <c r="H28" s="166">
        <v>34768</v>
      </c>
      <c r="I28" s="166">
        <v>34454</v>
      </c>
      <c r="J28" s="165">
        <v>29854</v>
      </c>
      <c r="K28" s="166">
        <v>4600</v>
      </c>
      <c r="L28" s="166">
        <v>314</v>
      </c>
    </row>
    <row r="29" spans="1:12">
      <c r="A29" s="161">
        <v>22</v>
      </c>
      <c r="B29" s="3" t="s">
        <v>64</v>
      </c>
      <c r="C29" s="165">
        <v>29777</v>
      </c>
      <c r="D29" s="166">
        <v>3799</v>
      </c>
      <c r="E29" s="166">
        <v>1183</v>
      </c>
      <c r="F29" s="165">
        <v>24795</v>
      </c>
      <c r="G29" s="166">
        <v>2498</v>
      </c>
      <c r="H29" s="166">
        <v>22297</v>
      </c>
      <c r="I29" s="166">
        <v>22025</v>
      </c>
      <c r="J29" s="165">
        <v>16002</v>
      </c>
      <c r="K29" s="166">
        <v>6023</v>
      </c>
      <c r="L29" s="166">
        <v>272</v>
      </c>
    </row>
    <row r="30" spans="1:12">
      <c r="A30" s="161">
        <v>23</v>
      </c>
      <c r="B30" s="3" t="s">
        <v>91</v>
      </c>
      <c r="C30" s="165">
        <v>161860</v>
      </c>
      <c r="D30" s="166">
        <v>30337</v>
      </c>
      <c r="E30" s="166">
        <v>6662</v>
      </c>
      <c r="F30" s="165">
        <v>124861</v>
      </c>
      <c r="G30" s="166">
        <v>24377</v>
      </c>
      <c r="H30" s="166">
        <v>100484</v>
      </c>
      <c r="I30" s="166">
        <v>96491</v>
      </c>
      <c r="J30" s="165">
        <v>81403</v>
      </c>
      <c r="K30" s="166">
        <v>15088</v>
      </c>
      <c r="L30" s="166">
        <v>3993</v>
      </c>
    </row>
    <row r="31" spans="1:12">
      <c r="A31" s="161">
        <v>24</v>
      </c>
      <c r="B31" s="3" t="s">
        <v>92</v>
      </c>
      <c r="C31" s="165">
        <v>4035</v>
      </c>
      <c r="D31" s="166">
        <v>0</v>
      </c>
      <c r="E31" s="166">
        <v>0</v>
      </c>
      <c r="F31" s="165">
        <v>4035</v>
      </c>
      <c r="G31" s="166">
        <v>111</v>
      </c>
      <c r="H31" s="166">
        <v>3924</v>
      </c>
      <c r="I31" s="166">
        <v>3910</v>
      </c>
      <c r="J31" s="165">
        <v>3560</v>
      </c>
      <c r="K31" s="166">
        <v>350</v>
      </c>
      <c r="L31" s="166">
        <v>14</v>
      </c>
    </row>
    <row r="32" spans="1:12">
      <c r="A32" s="161">
        <v>25</v>
      </c>
      <c r="B32" s="3" t="s">
        <v>1</v>
      </c>
      <c r="C32" s="165">
        <v>4011</v>
      </c>
      <c r="D32" s="166">
        <v>0</v>
      </c>
      <c r="E32" s="166">
        <v>0</v>
      </c>
      <c r="F32" s="165">
        <v>4011</v>
      </c>
      <c r="G32" s="166">
        <v>6</v>
      </c>
      <c r="H32" s="166">
        <v>4005</v>
      </c>
      <c r="I32" s="166">
        <v>4004</v>
      </c>
      <c r="J32" s="165">
        <v>3078</v>
      </c>
      <c r="K32" s="166">
        <v>926</v>
      </c>
      <c r="L32" s="166">
        <v>1</v>
      </c>
    </row>
    <row r="33" spans="1:12">
      <c r="A33" s="161">
        <v>26</v>
      </c>
      <c r="B33" s="3" t="s">
        <v>2</v>
      </c>
      <c r="C33" s="165">
        <v>19565</v>
      </c>
      <c r="D33" s="166">
        <v>581</v>
      </c>
      <c r="E33" s="166">
        <v>170</v>
      </c>
      <c r="F33" s="165">
        <v>18814</v>
      </c>
      <c r="G33" s="166">
        <v>1085</v>
      </c>
      <c r="H33" s="166">
        <v>17729</v>
      </c>
      <c r="I33" s="166">
        <v>17566</v>
      </c>
      <c r="J33" s="165">
        <v>13409</v>
      </c>
      <c r="K33" s="166">
        <v>4157</v>
      </c>
      <c r="L33" s="166">
        <v>163</v>
      </c>
    </row>
    <row r="34" spans="1:12">
      <c r="A34" s="161">
        <v>27</v>
      </c>
      <c r="B34" s="3" t="s">
        <v>65</v>
      </c>
      <c r="C34" s="165">
        <v>450446</v>
      </c>
      <c r="D34" s="166">
        <v>22473</v>
      </c>
      <c r="E34" s="166">
        <v>8431</v>
      </c>
      <c r="F34" s="165">
        <v>419542</v>
      </c>
      <c r="G34" s="166">
        <v>30504</v>
      </c>
      <c r="H34" s="166">
        <v>389038</v>
      </c>
      <c r="I34" s="166">
        <v>382537</v>
      </c>
      <c r="J34" s="165">
        <v>174076</v>
      </c>
      <c r="K34" s="166">
        <v>208461</v>
      </c>
      <c r="L34" s="166">
        <v>6501</v>
      </c>
    </row>
    <row r="35" spans="1:12">
      <c r="A35" s="161">
        <v>28</v>
      </c>
      <c r="B35" s="3" t="s">
        <v>66</v>
      </c>
      <c r="C35" s="165">
        <v>47969</v>
      </c>
      <c r="D35" s="166">
        <v>1298</v>
      </c>
      <c r="E35" s="166">
        <v>139</v>
      </c>
      <c r="F35" s="165">
        <v>46532</v>
      </c>
      <c r="G35" s="166">
        <v>1834</v>
      </c>
      <c r="H35" s="166">
        <v>44698</v>
      </c>
      <c r="I35" s="166">
        <v>44584</v>
      </c>
      <c r="J35" s="165">
        <v>36945</v>
      </c>
      <c r="K35" s="166">
        <v>7639</v>
      </c>
      <c r="L35" s="166">
        <v>114</v>
      </c>
    </row>
    <row r="36" spans="1:12">
      <c r="A36" s="161">
        <v>29</v>
      </c>
      <c r="B36" s="3" t="s">
        <v>93</v>
      </c>
      <c r="C36" s="165">
        <v>55394</v>
      </c>
      <c r="D36" s="166">
        <v>6975</v>
      </c>
      <c r="E36" s="166">
        <v>1961</v>
      </c>
      <c r="F36" s="165">
        <v>46458</v>
      </c>
      <c r="G36" s="166">
        <v>16091</v>
      </c>
      <c r="H36" s="166">
        <v>30367</v>
      </c>
      <c r="I36" s="166">
        <v>29520</v>
      </c>
      <c r="J36" s="165">
        <v>17518</v>
      </c>
      <c r="K36" s="166">
        <v>12002</v>
      </c>
      <c r="L36" s="166">
        <v>847</v>
      </c>
    </row>
    <row r="37" spans="1:12">
      <c r="A37" s="161">
        <v>30</v>
      </c>
      <c r="B37" s="3" t="s">
        <v>94</v>
      </c>
      <c r="C37" s="165">
        <v>142494</v>
      </c>
      <c r="D37" s="166">
        <v>8628</v>
      </c>
      <c r="E37" s="166">
        <v>1447</v>
      </c>
      <c r="F37" s="165">
        <v>132419</v>
      </c>
      <c r="G37" s="166">
        <v>5324</v>
      </c>
      <c r="H37" s="166">
        <v>127095</v>
      </c>
      <c r="I37" s="166">
        <v>124745</v>
      </c>
      <c r="J37" s="165">
        <v>87510</v>
      </c>
      <c r="K37" s="166">
        <v>37235</v>
      </c>
      <c r="L37" s="166">
        <v>2350</v>
      </c>
    </row>
    <row r="38" spans="1:12">
      <c r="A38" s="161">
        <v>31</v>
      </c>
      <c r="B38" s="3" t="s">
        <v>95</v>
      </c>
      <c r="C38" s="165">
        <v>37940</v>
      </c>
      <c r="D38" s="166">
        <v>4696</v>
      </c>
      <c r="E38" s="166">
        <v>134</v>
      </c>
      <c r="F38" s="165">
        <v>33110</v>
      </c>
      <c r="G38" s="166">
        <v>3271</v>
      </c>
      <c r="H38" s="166">
        <v>29839</v>
      </c>
      <c r="I38" s="166">
        <v>29642</v>
      </c>
      <c r="J38" s="165">
        <v>23887</v>
      </c>
      <c r="K38" s="166">
        <v>5755</v>
      </c>
      <c r="L38" s="166">
        <v>197</v>
      </c>
    </row>
    <row r="39" spans="1:12">
      <c r="A39" s="161">
        <v>32</v>
      </c>
      <c r="B39" s="3" t="s">
        <v>67</v>
      </c>
      <c r="C39" s="165">
        <v>69095</v>
      </c>
      <c r="D39" s="166">
        <v>0</v>
      </c>
      <c r="E39" s="166">
        <v>0</v>
      </c>
      <c r="F39" s="165">
        <v>69095</v>
      </c>
      <c r="G39" s="166">
        <v>0</v>
      </c>
      <c r="H39" s="166">
        <v>69095</v>
      </c>
      <c r="I39" s="166">
        <v>68762</v>
      </c>
      <c r="J39" s="165">
        <v>56997</v>
      </c>
      <c r="K39" s="166">
        <v>11765</v>
      </c>
      <c r="L39" s="166">
        <v>333</v>
      </c>
    </row>
    <row r="40" spans="1:12">
      <c r="A40" s="161">
        <v>33</v>
      </c>
      <c r="B40" s="3" t="s">
        <v>96</v>
      </c>
      <c r="C40" s="165">
        <v>156134</v>
      </c>
      <c r="D40" s="166">
        <v>194</v>
      </c>
      <c r="E40" s="166">
        <v>38</v>
      </c>
      <c r="F40" s="165">
        <v>155902</v>
      </c>
      <c r="G40" s="166">
        <v>1338</v>
      </c>
      <c r="H40" s="166">
        <v>154564</v>
      </c>
      <c r="I40" s="166">
        <v>151212</v>
      </c>
      <c r="J40" s="165">
        <v>106516</v>
      </c>
      <c r="K40" s="166">
        <v>44696</v>
      </c>
      <c r="L40" s="166">
        <v>3352</v>
      </c>
    </row>
    <row r="41" spans="1:12">
      <c r="A41" s="161">
        <v>34</v>
      </c>
      <c r="B41" s="3" t="s">
        <v>97</v>
      </c>
      <c r="C41" s="165">
        <v>374325</v>
      </c>
      <c r="D41" s="166">
        <v>8877</v>
      </c>
      <c r="E41" s="166">
        <v>3243</v>
      </c>
      <c r="F41" s="165">
        <v>362205</v>
      </c>
      <c r="G41" s="166">
        <v>12758</v>
      </c>
      <c r="H41" s="166">
        <v>349447</v>
      </c>
      <c r="I41" s="166">
        <v>340769</v>
      </c>
      <c r="J41" s="165">
        <v>207810</v>
      </c>
      <c r="K41" s="166">
        <v>132959</v>
      </c>
      <c r="L41" s="166">
        <v>8678</v>
      </c>
    </row>
    <row r="42" spans="1:12">
      <c r="A42" s="161">
        <v>35</v>
      </c>
      <c r="B42" s="3" t="s">
        <v>3</v>
      </c>
      <c r="C42" s="165">
        <v>23838</v>
      </c>
      <c r="D42" s="166">
        <v>793</v>
      </c>
      <c r="E42" s="166">
        <v>665</v>
      </c>
      <c r="F42" s="165">
        <v>22380</v>
      </c>
      <c r="G42" s="166">
        <v>6574</v>
      </c>
      <c r="H42" s="166">
        <v>15806</v>
      </c>
      <c r="I42" s="166">
        <v>15217</v>
      </c>
      <c r="J42" s="165">
        <v>9798</v>
      </c>
      <c r="K42" s="166">
        <v>5419</v>
      </c>
      <c r="L42" s="166">
        <v>589</v>
      </c>
    </row>
    <row r="43" spans="1:12">
      <c r="A43" s="161">
        <v>36</v>
      </c>
      <c r="B43" s="3" t="s">
        <v>98</v>
      </c>
      <c r="C43" s="165">
        <v>287281</v>
      </c>
      <c r="D43" s="166">
        <v>34908</v>
      </c>
      <c r="E43" s="166">
        <v>3777</v>
      </c>
      <c r="F43" s="165">
        <v>248596</v>
      </c>
      <c r="G43" s="166">
        <v>14103</v>
      </c>
      <c r="H43" s="166">
        <v>234493</v>
      </c>
      <c r="I43" s="166">
        <v>223730</v>
      </c>
      <c r="J43" s="165">
        <v>107083</v>
      </c>
      <c r="K43" s="166">
        <v>116647</v>
      </c>
      <c r="L43" s="166">
        <v>10763</v>
      </c>
    </row>
    <row r="44" spans="1:12">
      <c r="A44" s="161">
        <v>37</v>
      </c>
      <c r="B44" s="3" t="s">
        <v>99</v>
      </c>
      <c r="C44" s="165">
        <v>297626</v>
      </c>
      <c r="D44" s="166">
        <v>43392</v>
      </c>
      <c r="E44" s="166">
        <v>10713</v>
      </c>
      <c r="F44" s="165">
        <v>243521</v>
      </c>
      <c r="G44" s="166">
        <v>9133</v>
      </c>
      <c r="H44" s="166">
        <v>234388</v>
      </c>
      <c r="I44" s="166">
        <v>221817</v>
      </c>
      <c r="J44" s="165">
        <v>65553</v>
      </c>
      <c r="K44" s="166">
        <v>156264</v>
      </c>
      <c r="L44" s="166">
        <v>12571</v>
      </c>
    </row>
    <row r="45" spans="1:12">
      <c r="A45" s="161">
        <v>38</v>
      </c>
      <c r="B45" s="3" t="s">
        <v>4</v>
      </c>
      <c r="C45" s="165">
        <v>0</v>
      </c>
      <c r="D45" s="166">
        <v>0</v>
      </c>
      <c r="E45" s="166">
        <v>0</v>
      </c>
      <c r="F45" s="165">
        <v>0</v>
      </c>
      <c r="G45" s="166">
        <v>0</v>
      </c>
      <c r="H45" s="166">
        <v>0</v>
      </c>
      <c r="I45" s="166">
        <v>0</v>
      </c>
      <c r="J45" s="165">
        <v>0</v>
      </c>
      <c r="K45" s="166">
        <v>0</v>
      </c>
      <c r="L45" s="166">
        <v>0</v>
      </c>
    </row>
    <row r="46" spans="1:12">
      <c r="A46" s="161">
        <v>39</v>
      </c>
      <c r="B46" s="3" t="s">
        <v>5</v>
      </c>
      <c r="C46" s="165">
        <v>700</v>
      </c>
      <c r="D46" s="166">
        <v>14</v>
      </c>
      <c r="E46" s="166">
        <v>2</v>
      </c>
      <c r="F46" s="165">
        <v>684</v>
      </c>
      <c r="G46" s="166">
        <v>15</v>
      </c>
      <c r="H46" s="166">
        <v>669</v>
      </c>
      <c r="I46" s="166">
        <v>655</v>
      </c>
      <c r="J46" s="165">
        <v>224</v>
      </c>
      <c r="K46" s="166">
        <v>431</v>
      </c>
      <c r="L46" s="166">
        <v>14</v>
      </c>
    </row>
    <row r="47" spans="1:12">
      <c r="A47" s="168">
        <v>40</v>
      </c>
      <c r="B47" s="4" t="s">
        <v>39</v>
      </c>
      <c r="C47" s="169">
        <v>2633586</v>
      </c>
      <c r="D47" s="170">
        <v>205766</v>
      </c>
      <c r="E47" s="170">
        <v>51655</v>
      </c>
      <c r="F47" s="169">
        <v>2376165</v>
      </c>
      <c r="G47" s="170">
        <v>150764</v>
      </c>
      <c r="H47" s="170">
        <v>2225401</v>
      </c>
      <c r="I47" s="170">
        <v>2161152</v>
      </c>
      <c r="J47" s="169">
        <v>1296784</v>
      </c>
      <c r="K47" s="170">
        <v>864368</v>
      </c>
      <c r="L47" s="170">
        <v>64249</v>
      </c>
    </row>
    <row r="48" spans="1:12">
      <c r="A48" s="109" t="s">
        <v>211</v>
      </c>
    </row>
  </sheetData>
  <mergeCells count="8">
    <mergeCell ref="C3:C7"/>
    <mergeCell ref="L6:L7"/>
    <mergeCell ref="D4:D7"/>
    <mergeCell ref="E4:E7"/>
    <mergeCell ref="F4:F7"/>
    <mergeCell ref="G5:G7"/>
    <mergeCell ref="H5:H7"/>
    <mergeCell ref="I6:I7"/>
  </mergeCells>
  <phoneticPr fontId="3"/>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CD287-3788-41D0-AD21-03B8ABE6EC78}">
  <sheetPr>
    <tabColor rgb="FFFFFF00"/>
    <pageSetUpPr fitToPage="1"/>
  </sheetPr>
  <dimension ref="A1:N51"/>
  <sheetViews>
    <sheetView showGridLines="0" workbookViewId="0">
      <pane xSplit="2" ySplit="5" topLeftCell="C6" activePane="bottomRight" state="frozen"/>
      <selection pane="topRight"/>
      <selection pane="bottomLeft"/>
      <selection pane="bottomRight" activeCell="C6" sqref="C6"/>
    </sheetView>
  </sheetViews>
  <sheetFormatPr defaultRowHeight="13"/>
  <cols>
    <col min="1" max="1" width="2.9140625" style="52" customWidth="1"/>
    <col min="2" max="2" width="20.83203125" style="52" customWidth="1"/>
    <col min="3" max="7" width="11.6640625" style="52" customWidth="1"/>
    <col min="8" max="8" width="6.4140625" style="52" customWidth="1"/>
    <col min="9" max="9" width="4" style="52" customWidth="1"/>
    <col min="10" max="10" width="16.5" style="52" customWidth="1"/>
    <col min="11" max="11" width="10.1640625" style="52" customWidth="1"/>
    <col min="12" max="12" width="11.9140625" style="52" customWidth="1"/>
    <col min="13" max="14" width="11.58203125" style="52" customWidth="1"/>
    <col min="15" max="16384" width="8.6640625" style="52"/>
  </cols>
  <sheetData>
    <row r="1" spans="1:14">
      <c r="A1" s="51" t="s">
        <v>805</v>
      </c>
      <c r="J1" s="53"/>
      <c r="K1" s="53"/>
      <c r="L1" s="53"/>
      <c r="M1" s="53"/>
      <c r="N1" s="53"/>
    </row>
    <row r="2" spans="1:14">
      <c r="A2" s="54" t="s">
        <v>223</v>
      </c>
      <c r="B2" s="55"/>
      <c r="C2" s="55"/>
      <c r="D2" s="55"/>
      <c r="E2" s="55"/>
      <c r="F2" s="55"/>
      <c r="G2" s="56"/>
      <c r="H2" s="244"/>
      <c r="J2" s="53"/>
      <c r="K2" s="53"/>
      <c r="L2" s="53"/>
      <c r="M2" s="53"/>
      <c r="N2" s="53"/>
    </row>
    <row r="3" spans="1:14">
      <c r="A3" s="51" t="s">
        <v>243</v>
      </c>
      <c r="D3" s="253" t="s">
        <v>404</v>
      </c>
      <c r="E3" s="252"/>
      <c r="F3" s="252"/>
      <c r="G3" s="252"/>
      <c r="J3" s="59" t="s">
        <v>244</v>
      </c>
      <c r="K3" s="53"/>
      <c r="L3" s="53"/>
      <c r="M3" s="53"/>
      <c r="N3" s="53"/>
    </row>
    <row r="4" spans="1:14">
      <c r="A4" s="60"/>
      <c r="B4" s="61"/>
      <c r="C4" s="239" t="s">
        <v>226</v>
      </c>
      <c r="D4" s="198"/>
      <c r="E4" s="63" t="s">
        <v>401</v>
      </c>
      <c r="F4" s="64" t="s">
        <v>227</v>
      </c>
      <c r="G4" s="65"/>
      <c r="H4" s="113" t="s">
        <v>228</v>
      </c>
      <c r="J4" s="200"/>
      <c r="K4" s="201" t="s">
        <v>231</v>
      </c>
      <c r="L4" s="202" t="s">
        <v>245</v>
      </c>
      <c r="M4" s="203" t="s">
        <v>233</v>
      </c>
      <c r="N4" s="202" t="s">
        <v>246</v>
      </c>
    </row>
    <row r="5" spans="1:14">
      <c r="A5" s="99"/>
      <c r="B5" s="118"/>
      <c r="C5" s="249" t="s">
        <v>230</v>
      </c>
      <c r="D5" s="199" t="s">
        <v>231</v>
      </c>
      <c r="E5" s="250" t="s">
        <v>232</v>
      </c>
      <c r="F5" s="251" t="s">
        <v>233</v>
      </c>
      <c r="G5" s="250" t="s">
        <v>234</v>
      </c>
      <c r="H5" s="204" t="s">
        <v>235</v>
      </c>
      <c r="J5" s="205"/>
      <c r="K5" s="206" t="s">
        <v>230</v>
      </c>
      <c r="L5" s="207" t="s">
        <v>230</v>
      </c>
      <c r="M5" s="208" t="s">
        <v>247</v>
      </c>
      <c r="N5" s="207" t="s">
        <v>247</v>
      </c>
    </row>
    <row r="6" spans="1:14">
      <c r="A6" s="273">
        <v>1</v>
      </c>
      <c r="B6" s="76" t="s">
        <v>73</v>
      </c>
      <c r="C6" s="246">
        <f>IF(ISNUMBER('データ入力（最終需要額等）'!C6)=FALSE,"",'データ入力（最終需要額等）'!C6)</f>
        <v>100</v>
      </c>
      <c r="D6" s="216">
        <f>'1'!S5+'2'!S5+'3'!S5+'4'!S5+'5'!S5+'6'!S5+'7'!S5+'8'!S5+'9'!S5+'10'!S5+'11'!S5+'12'!S5+'13'!S5+'14'!S5+'15'!S5+'16'!S5+'17'!S5+'18'!S5+'19'!S5+'20'!S5+'21'!S5+'22'!S5+'23'!S5+'24'!S5+'25'!S5+'26'!S5+'27'!S5+'28'!S5+'29'!S5+'30'!S5+'31'!S5+'32'!S5+'33'!S5+'34'!S5+'35'!S5+'36'!S5+'37'!S5+'38'!S5+'39'!S5</f>
        <v>108.61696060083774</v>
      </c>
      <c r="E6" s="210">
        <f>'1'!U5+'2'!U5+'3'!U5+'4'!U5+'5'!U5+'6'!U5+'7'!U5+'8'!U5+'9'!U5+'10'!U5+'11'!U5+'12'!U5+'13'!U5+'14'!U5+'15'!U5+'16'!U5+'17'!U5+'18'!U5+'19'!U5+'20'!U5+'21'!U5+'22'!U5+'23'!U5+'24'!U5+'25'!U5+'26'!U5+'27'!U5+'28'!U5+'29'!U5+'30'!U5+'31'!U5+'32'!U5+'33'!U5+'34'!U5+'35'!U5+'36'!U5+'37'!U5+'38'!U5+'39'!U5</f>
        <v>46.402293258375551</v>
      </c>
      <c r="F6" s="85">
        <f>'1'!W5+'2'!W5+'3'!W5+'4'!W5+'5'!W5+'6'!W5+'7'!W5+'8'!W5+'9'!W5+'10'!W5+'11'!W5+'12'!W5+'13'!W5+'14'!W5+'15'!W5+'16'!W5+'17'!W5+'18'!W5+'19'!W5+'20'!W5+'21'!W5+'22'!W5+'23'!W5+'24'!W5+'25'!W5+'26'!W5+'27'!W5+'28'!W5+'29'!W5+'30'!W5+'31'!W5+'32'!W5+'33'!W5+'34'!W5+'35'!W5+'36'!W5+'37'!W5+'38'!W5+'39'!W5</f>
        <v>34</v>
      </c>
      <c r="G6" s="86">
        <f>'1'!Y5+'2'!Y5+'3'!Y5+'4'!Y5+'5'!Y5+'6'!Y5+'7'!Y5+'8'!Y5+'9'!Y5+'10'!Y5+'11'!Y5+'12'!Y5+'13'!Y5+'14'!Y5+'15'!Y5+'16'!Y5+'17'!Y5+'18'!Y5+'19'!Y5+'20'!Y5+'21'!Y5+'22'!Y5+'23'!Y5+'24'!Y5+'25'!Y5+'26'!Y5+'27'!Y5+'28'!Y5+'29'!Y5+'30'!Y5+'31'!Y5+'32'!Y5+'33'!Y5+'34'!Y5+'35'!Y5+'36'!Y5+'37'!Y5+'38'!Y5+'39'!Y5</f>
        <v>13</v>
      </c>
      <c r="H6" s="217">
        <v>1</v>
      </c>
      <c r="J6" s="212" t="s">
        <v>248</v>
      </c>
      <c r="K6" s="213">
        <f>D45</f>
        <v>5610.4166203036975</v>
      </c>
      <c r="L6" s="213">
        <f>E45</f>
        <v>2730.9264795116578</v>
      </c>
      <c r="M6" s="214">
        <f>F45</f>
        <v>322</v>
      </c>
      <c r="N6" s="215">
        <f>G45</f>
        <v>270</v>
      </c>
    </row>
    <row r="7" spans="1:14">
      <c r="A7" s="274">
        <v>2</v>
      </c>
      <c r="B7" s="83" t="s">
        <v>74</v>
      </c>
      <c r="C7" s="246">
        <f>IF(ISNUMBER('データ入力（最終需要額等）'!C7)=FALSE,"",'データ入力（最終需要額等）'!C7)</f>
        <v>100</v>
      </c>
      <c r="D7" s="216">
        <f>'1'!S6+'2'!S6+'3'!S6+'4'!S6+'5'!S6+'6'!S6+'7'!S6+'8'!S6+'9'!S6+'10'!S6+'11'!S6+'12'!S6+'13'!S6+'14'!S6+'15'!S6+'16'!S6+'17'!S6+'18'!S6+'19'!S6+'20'!S6+'21'!S6+'22'!S6+'23'!S6+'24'!S6+'25'!S6+'26'!S6+'27'!S6+'28'!S6+'29'!S6+'30'!S6+'31'!S6+'32'!S6+'33'!S6+'34'!S6+'35'!S6+'36'!S6+'37'!S6+'38'!S6+'39'!S6</f>
        <v>109.47956809831862</v>
      </c>
      <c r="E7" s="210">
        <f>'1'!U6+'2'!U6+'3'!U6+'4'!U6+'5'!U6+'6'!U6+'7'!U6+'8'!U6+'9'!U6+'10'!U6+'11'!U6+'12'!U6+'13'!U6+'14'!U6+'15'!U6+'16'!U6+'17'!U6+'18'!U6+'19'!U6+'20'!U6+'21'!U6+'22'!U6+'23'!U6+'24'!U6+'25'!U6+'26'!U6+'27'!U6+'28'!U6+'29'!U6+'30'!U6+'31'!U6+'32'!U6+'33'!U6+'34'!U6+'35'!U6+'36'!U6+'37'!U6+'38'!U6+'39'!U6</f>
        <v>70.053582234148408</v>
      </c>
      <c r="F7" s="85">
        <f>'1'!W6+'2'!W6+'3'!W6+'4'!W6+'5'!W6+'6'!W6+'7'!W6+'8'!W6+'9'!W6+'10'!W6+'11'!W6+'12'!W6+'13'!W6+'14'!W6+'15'!W6+'16'!W6+'17'!W6+'18'!W6+'19'!W6+'20'!W6+'21'!W6+'22'!W6+'23'!W6+'24'!W6+'25'!W6+'26'!W6+'27'!W6+'28'!W6+'29'!W6+'30'!W6+'31'!W6+'32'!W6+'33'!W6+'34'!W6+'35'!W6+'36'!W6+'37'!W6+'38'!W6+'39'!W6</f>
        <v>32</v>
      </c>
      <c r="G7" s="86">
        <f>'1'!Y6+'2'!Y6+'3'!Y6+'4'!Y6+'5'!Y6+'6'!Y6+'7'!Y6+'8'!Y6+'9'!Y6+'10'!Y6+'11'!Y6+'12'!Y6+'13'!Y6+'14'!Y6+'15'!Y6+'16'!Y6+'17'!Y6+'18'!Y6+'19'!Y6+'20'!Y6+'21'!Y6+'22'!Y6+'23'!Y6+'24'!Y6+'25'!Y6+'26'!Y6+'27'!Y6+'28'!Y6+'29'!Y6+'30'!Y6+'31'!Y6+'32'!Y6+'33'!Y6+'34'!Y6+'35'!Y6+'36'!Y6+'37'!Y6+'38'!Y6+'39'!Y6</f>
        <v>29</v>
      </c>
      <c r="H7" s="217">
        <v>2</v>
      </c>
      <c r="J7" s="212" t="s">
        <v>249</v>
      </c>
      <c r="K7" s="213">
        <f>C45</f>
        <v>3900</v>
      </c>
      <c r="L7" s="215">
        <f>'データ入力（最終需要額等）'!L8</f>
        <v>23462649</v>
      </c>
      <c r="M7" s="218" t="s">
        <v>250</v>
      </c>
      <c r="N7" s="219" t="s">
        <v>250</v>
      </c>
    </row>
    <row r="8" spans="1:14">
      <c r="A8" s="274">
        <v>3</v>
      </c>
      <c r="B8" s="83" t="s">
        <v>75</v>
      </c>
      <c r="C8" s="246">
        <f>IF(ISNUMBER('データ入力（最終需要額等）'!C8)=FALSE,"",'データ入力（最終需要額等）'!C8)</f>
        <v>100</v>
      </c>
      <c r="D8" s="216">
        <f>'1'!S7+'2'!S7+'3'!S7+'4'!S7+'5'!S7+'6'!S7+'7'!S7+'8'!S7+'9'!S7+'10'!S7+'11'!S7+'12'!S7+'13'!S7+'14'!S7+'15'!S7+'16'!S7+'17'!S7+'18'!S7+'19'!S7+'20'!S7+'21'!S7+'22'!S7+'23'!S7+'24'!S7+'25'!S7+'26'!S7+'27'!S7+'28'!S7+'29'!S7+'30'!S7+'31'!S7+'32'!S7+'33'!S7+'34'!S7+'35'!S7+'36'!S7+'37'!S7+'38'!S7+'39'!S7</f>
        <v>101.0928306597237</v>
      </c>
      <c r="E8" s="210">
        <f>'1'!U7+'2'!U7+'3'!U7+'4'!U7+'5'!U7+'6'!U7+'7'!U7+'8'!U7+'9'!U7+'10'!U7+'11'!U7+'12'!U7+'13'!U7+'14'!U7+'15'!U7+'16'!U7+'17'!U7+'18'!U7+'19'!U7+'20'!U7+'21'!U7+'22'!U7+'23'!U7+'24'!U7+'25'!U7+'26'!U7+'27'!U7+'28'!U7+'29'!U7+'30'!U7+'31'!U7+'32'!U7+'33'!U7+'34'!U7+'35'!U7+'36'!U7+'37'!U7+'38'!U7+'39'!U7</f>
        <v>47.899138270679522</v>
      </c>
      <c r="F8" s="85">
        <f>'1'!W7+'2'!W7+'3'!W7+'4'!W7+'5'!W7+'6'!W7+'7'!W7+'8'!W7+'9'!W7+'10'!W7+'11'!W7+'12'!W7+'13'!W7+'14'!W7+'15'!W7+'16'!W7+'17'!W7+'18'!W7+'19'!W7+'20'!W7+'21'!W7+'22'!W7+'23'!W7+'24'!W7+'25'!W7+'26'!W7+'27'!W7+'28'!W7+'29'!W7+'30'!W7+'31'!W7+'32'!W7+'33'!W7+'34'!W7+'35'!W7+'36'!W7+'37'!W7+'38'!W7+'39'!W7</f>
        <v>10</v>
      </c>
      <c r="G8" s="86">
        <f>'1'!Y7+'2'!Y7+'3'!Y7+'4'!Y7+'5'!Y7+'6'!Y7+'7'!Y7+'8'!Y7+'9'!Y7+'10'!Y7+'11'!Y7+'12'!Y7+'13'!Y7+'14'!Y7+'15'!Y7+'16'!Y7+'17'!Y7+'18'!Y7+'19'!Y7+'20'!Y7+'21'!Y7+'22'!Y7+'23'!Y7+'24'!Y7+'25'!Y7+'26'!Y7+'27'!Y7+'28'!Y7+'29'!Y7+'30'!Y7+'31'!Y7+'32'!Y7+'33'!Y7+'34'!Y7+'35'!Y7+'36'!Y7+'37'!Y7+'38'!Y7+'39'!Y7</f>
        <v>4</v>
      </c>
      <c r="H8" s="217">
        <v>3</v>
      </c>
      <c r="J8" s="212" t="s">
        <v>251</v>
      </c>
      <c r="K8" s="220">
        <f>K6/K7</f>
        <v>1.4385683641804352</v>
      </c>
      <c r="L8" s="221">
        <f>L6/L7</f>
        <v>1.1639463555507555E-4</v>
      </c>
      <c r="M8" s="218" t="s">
        <v>250</v>
      </c>
      <c r="N8" s="222" t="s">
        <v>250</v>
      </c>
    </row>
    <row r="9" spans="1:14">
      <c r="A9" s="274">
        <v>4</v>
      </c>
      <c r="B9" s="83" t="s">
        <v>76</v>
      </c>
      <c r="C9" s="246">
        <f>IF(ISNUMBER('データ入力（最終需要額等）'!C9)=FALSE,"",'データ入力（最終需要額等）'!C9)</f>
        <v>100</v>
      </c>
      <c r="D9" s="216">
        <f>'1'!S8+'2'!S8+'3'!S8+'4'!S8+'5'!S8+'6'!S8+'7'!S8+'8'!S8+'9'!S8+'10'!S8+'11'!S8+'12'!S8+'13'!S8+'14'!S8+'15'!S8+'16'!S8+'17'!S8+'18'!S8+'19'!S8+'20'!S8+'21'!S8+'22'!S8+'23'!S8+'24'!S8+'25'!S8+'26'!S8+'27'!S8+'28'!S8+'29'!S8+'30'!S8+'31'!S8+'32'!S8+'33'!S8+'34'!S8+'35'!S8+'36'!S8+'37'!S8+'38'!S8+'39'!S8</f>
        <v>101.4511253980784</v>
      </c>
      <c r="E9" s="210">
        <f>'1'!U8+'2'!U8+'3'!U8+'4'!U8+'5'!U8+'6'!U8+'7'!U8+'8'!U8+'9'!U8+'10'!U8+'11'!U8+'12'!U8+'13'!U8+'14'!U8+'15'!U8+'16'!U8+'17'!U8+'18'!U8+'19'!U8+'20'!U8+'21'!U8+'22'!U8+'23'!U8+'24'!U8+'25'!U8+'26'!U8+'27'!U8+'28'!U8+'29'!U8+'30'!U8+'31'!U8+'32'!U8+'33'!U8+'34'!U8+'35'!U8+'36'!U8+'37'!U8+'38'!U8+'39'!U8</f>
        <v>55.148899698970617</v>
      </c>
      <c r="F9" s="85">
        <f>'1'!W8+'2'!W8+'3'!W8+'4'!W8+'5'!W8+'6'!W8+'7'!W8+'8'!W8+'9'!W8+'10'!W8+'11'!W8+'12'!W8+'13'!W8+'14'!W8+'15'!W8+'16'!W8+'17'!W8+'18'!W8+'19'!W8+'20'!W8+'21'!W8+'22'!W8+'23'!W8+'24'!W8+'25'!W8+'26'!W8+'27'!W8+'28'!W8+'29'!W8+'30'!W8+'31'!W8+'32'!W8+'33'!W8+'34'!W8+'35'!W8+'36'!W8+'37'!W8+'38'!W8+'39'!W8</f>
        <v>4</v>
      </c>
      <c r="G9" s="86">
        <f>'1'!Y8+'2'!Y8+'3'!Y8+'4'!Y8+'5'!Y8+'6'!Y8+'7'!Y8+'8'!Y8+'9'!Y8+'10'!Y8+'11'!Y8+'12'!Y8+'13'!Y8+'14'!Y8+'15'!Y8+'16'!Y8+'17'!Y8+'18'!Y8+'19'!Y8+'20'!Y8+'21'!Y8+'22'!Y8+'23'!Y8+'24'!Y8+'25'!Y8+'26'!Y8+'27'!Y8+'28'!Y8+'29'!Y8+'30'!Y8+'31'!Y8+'32'!Y8+'33'!Y8+'34'!Y8+'35'!Y8+'36'!Y8+'37'!Y8+'38'!Y8+'39'!Y8</f>
        <v>4</v>
      </c>
      <c r="H9" s="217">
        <v>4</v>
      </c>
      <c r="J9" s="223" t="s">
        <v>228</v>
      </c>
      <c r="K9" s="689" t="s">
        <v>416</v>
      </c>
      <c r="L9" s="690"/>
      <c r="M9" s="224"/>
      <c r="N9" s="225"/>
    </row>
    <row r="10" spans="1:14">
      <c r="A10" s="273">
        <v>5</v>
      </c>
      <c r="B10" s="76" t="s">
        <v>77</v>
      </c>
      <c r="C10" s="245">
        <f>IF(ISNUMBER('データ入力（最終需要額等）'!C10)=FALSE,"",'データ入力（最終需要額等）'!C10)</f>
        <v>100</v>
      </c>
      <c r="D10" s="209">
        <f>'1'!S9+'2'!S9+'3'!S9+'4'!S9+'5'!S9+'6'!S9+'7'!S9+'8'!S9+'9'!S9+'10'!S9+'11'!S9+'12'!S9+'13'!S9+'14'!S9+'15'!S9+'16'!S9+'17'!S9+'18'!S9+'19'!S9+'20'!S9+'21'!S9+'22'!S9+'23'!S9+'24'!S9+'25'!S9+'26'!S9+'27'!S9+'28'!S9+'29'!S9+'30'!S9+'31'!S9+'32'!S9+'33'!S9+'34'!S9+'35'!S9+'36'!S9+'37'!S9+'38'!S9+'39'!S9</f>
        <v>140.82535910691979</v>
      </c>
      <c r="E10" s="226">
        <f>'1'!U9+'2'!U9+'3'!U9+'4'!U9+'5'!U9+'6'!U9+'7'!U9+'8'!U9+'9'!U9+'10'!U9+'11'!U9+'12'!U9+'13'!U9+'14'!U9+'15'!U9+'16'!U9+'17'!U9+'18'!U9+'19'!U9+'20'!U9+'21'!U9+'22'!U9+'23'!U9+'24'!U9+'25'!U9+'26'!U9+'27'!U9+'28'!U9+'29'!U9+'30'!U9+'31'!U9+'32'!U9+'33'!U9+'34'!U9+'35'!U9+'36'!U9+'37'!U9+'38'!U9+'39'!U9</f>
        <v>47.389895553489694</v>
      </c>
      <c r="F10" s="78">
        <f>'1'!W9+'2'!W9+'3'!W9+'4'!W9+'5'!W9+'6'!W9+'7'!W9+'8'!W9+'9'!W9+'10'!W9+'11'!W9+'12'!W9+'13'!W9+'14'!W9+'15'!W9+'16'!W9+'17'!W9+'18'!W9+'19'!W9+'20'!W9+'21'!W9+'22'!W9+'23'!W9+'24'!W9+'25'!W9+'26'!W9+'27'!W9+'28'!W9+'29'!W9+'30'!W9+'31'!W9+'32'!W9+'33'!W9+'34'!W9+'35'!W9+'36'!W9+'37'!W9+'38'!W9+'39'!W9</f>
        <v>4</v>
      </c>
      <c r="G10" s="79">
        <f>'1'!Y9+'2'!Y9+'3'!Y9+'4'!Y9+'5'!Y9+'6'!Y9+'7'!Y9+'8'!Y9+'9'!Y9+'10'!Y9+'11'!Y9+'12'!Y9+'13'!Y9+'14'!Y9+'15'!Y9+'16'!Y9+'17'!Y9+'18'!Y9+'19'!Y9+'20'!Y9+'21'!Y9+'22'!Y9+'23'!Y9+'24'!Y9+'25'!Y9+'26'!Y9+'27'!Y9+'28'!Y9+'29'!Y9+'30'!Y9+'31'!Y9+'32'!Y9+'33'!Y9+'34'!Y9+'35'!Y9+'36'!Y9+'37'!Y9+'38'!Y9+'39'!Y9</f>
        <v>4</v>
      </c>
      <c r="H10" s="211">
        <v>5</v>
      </c>
      <c r="J10" s="107" t="s">
        <v>252</v>
      </c>
      <c r="K10" s="53"/>
      <c r="L10" s="53"/>
      <c r="M10" s="53"/>
      <c r="N10" s="53"/>
    </row>
    <row r="11" spans="1:14">
      <c r="A11" s="274">
        <v>6</v>
      </c>
      <c r="B11" s="83" t="s">
        <v>78</v>
      </c>
      <c r="C11" s="246">
        <f>IF(ISNUMBER('データ入力（最終需要額等）'!C11)=FALSE,"",'データ入力（最終需要額等）'!C11)</f>
        <v>100</v>
      </c>
      <c r="D11" s="216">
        <f>'1'!S10+'2'!S10+'3'!S10+'4'!S10+'5'!S10+'6'!S10+'7'!S10+'8'!S10+'9'!S10+'10'!S10+'11'!S10+'12'!S10+'13'!S10+'14'!S10+'15'!S10+'16'!S10+'17'!S10+'18'!S10+'19'!S10+'20'!S10+'21'!S10+'22'!S10+'23'!S10+'24'!S10+'25'!S10+'26'!S10+'27'!S10+'28'!S10+'29'!S10+'30'!S10+'31'!S10+'32'!S10+'33'!S10+'34'!S10+'35'!S10+'36'!S10+'37'!S10+'38'!S10+'39'!S10</f>
        <v>103.8694246429968</v>
      </c>
      <c r="E11" s="210">
        <f>'1'!U10+'2'!U10+'3'!U10+'4'!U10+'5'!U10+'6'!U10+'7'!U10+'8'!U10+'9'!U10+'10'!U10+'11'!U10+'12'!U10+'13'!U10+'14'!U10+'15'!U10+'16'!U10+'17'!U10+'18'!U10+'19'!U10+'20'!U10+'21'!U10+'22'!U10+'23'!U10+'24'!U10+'25'!U10+'26'!U10+'27'!U10+'28'!U10+'29'!U10+'30'!U10+'31'!U10+'32'!U10+'33'!U10+'34'!U10+'35'!U10+'36'!U10+'37'!U10+'38'!U10+'39'!U10</f>
        <v>40.589232601930391</v>
      </c>
      <c r="F11" s="85">
        <f>'1'!W10+'2'!W10+'3'!W10+'4'!W10+'5'!W10+'6'!W10+'7'!W10+'8'!W10+'9'!W10+'10'!W10+'11'!W10+'12'!W10+'13'!W10+'14'!W10+'15'!W10+'16'!W10+'17'!W10+'18'!W10+'19'!W10+'20'!W10+'21'!W10+'22'!W10+'23'!W10+'24'!W10+'25'!W10+'26'!W10+'27'!W10+'28'!W10+'29'!W10+'30'!W10+'31'!W10+'32'!W10+'33'!W10+'34'!W10+'35'!W10+'36'!W10+'37'!W10+'38'!W10+'39'!W10</f>
        <v>13</v>
      </c>
      <c r="G11" s="86">
        <f>'1'!Y10+'2'!Y10+'3'!Y10+'4'!Y10+'5'!Y10+'6'!Y10+'7'!Y10+'8'!Y10+'9'!Y10+'10'!Y10+'11'!Y10+'12'!Y10+'13'!Y10+'14'!Y10+'15'!Y10+'16'!Y10+'17'!Y10+'18'!Y10+'19'!Y10+'20'!Y10+'21'!Y10+'22'!Y10+'23'!Y10+'24'!Y10+'25'!Y10+'26'!Y10+'27'!Y10+'28'!Y10+'29'!Y10+'30'!Y10+'31'!Y10+'32'!Y10+'33'!Y10+'34'!Y10+'35'!Y10+'36'!Y10+'37'!Y10+'38'!Y10+'39'!Y10</f>
        <v>10</v>
      </c>
      <c r="H11" s="217">
        <v>6</v>
      </c>
      <c r="J11" s="53"/>
      <c r="K11" s="53"/>
      <c r="L11" s="53"/>
      <c r="M11" s="53"/>
      <c r="N11" s="53"/>
    </row>
    <row r="12" spans="1:14" ht="14">
      <c r="A12" s="274">
        <v>7</v>
      </c>
      <c r="B12" s="83" t="s">
        <v>79</v>
      </c>
      <c r="C12" s="246">
        <f>IF(ISNUMBER('データ入力（最終需要額等）'!C12)=FALSE,"",'データ入力（最終需要額等）'!C12)</f>
        <v>100</v>
      </c>
      <c r="D12" s="216">
        <f>'1'!S11+'2'!S11+'3'!S11+'4'!S11+'5'!S11+'6'!S11+'7'!S11+'8'!S11+'9'!S11+'10'!S11+'11'!S11+'12'!S11+'13'!S11+'14'!S11+'15'!S11+'16'!S11+'17'!S11+'18'!S11+'19'!S11+'20'!S11+'21'!S11+'22'!S11+'23'!S11+'24'!S11+'25'!S11+'26'!S11+'27'!S11+'28'!S11+'29'!S11+'30'!S11+'31'!S11+'32'!S11+'33'!S11+'34'!S11+'35'!S11+'36'!S11+'37'!S11+'38'!S11+'39'!S11</f>
        <v>139.60286351080356</v>
      </c>
      <c r="E12" s="210">
        <f>'1'!U11+'2'!U11+'3'!U11+'4'!U11+'5'!U11+'6'!U11+'7'!U11+'8'!U11+'9'!U11+'10'!U11+'11'!U11+'12'!U11+'13'!U11+'14'!U11+'15'!U11+'16'!U11+'17'!U11+'18'!U11+'19'!U11+'20'!U11+'21'!U11+'22'!U11+'23'!U11+'24'!U11+'25'!U11+'26'!U11+'27'!U11+'28'!U11+'29'!U11+'30'!U11+'31'!U11+'32'!U11+'33'!U11+'34'!U11+'35'!U11+'36'!U11+'37'!U11+'38'!U11+'39'!U11</f>
        <v>49.696737263462914</v>
      </c>
      <c r="F12" s="85">
        <f>'1'!W11+'2'!W11+'3'!W11+'4'!W11+'5'!W11+'6'!W11+'7'!W11+'8'!W11+'9'!W11+'10'!W11+'11'!W11+'12'!W11+'13'!W11+'14'!W11+'15'!W11+'16'!W11+'17'!W11+'18'!W11+'19'!W11+'20'!W11+'21'!W11+'22'!W11+'23'!W11+'24'!W11+'25'!W11+'26'!W11+'27'!W11+'28'!W11+'29'!W11+'30'!W11+'31'!W11+'32'!W11+'33'!W11+'34'!W11+'35'!W11+'36'!W11+'37'!W11+'38'!W11+'39'!W11</f>
        <v>6</v>
      </c>
      <c r="G12" s="86">
        <f>'1'!Y11+'2'!Y11+'3'!Y11+'4'!Y11+'5'!Y11+'6'!Y11+'7'!Y11+'8'!Y11+'9'!Y11+'10'!Y11+'11'!Y11+'12'!Y11+'13'!Y11+'14'!Y11+'15'!Y11+'16'!Y11+'17'!Y11+'18'!Y11+'19'!Y11+'20'!Y11+'21'!Y11+'22'!Y11+'23'!Y11+'24'!Y11+'25'!Y11+'26'!Y11+'27'!Y11+'28'!Y11+'29'!Y11+'30'!Y11+'31'!Y11+'32'!Y11+'33'!Y11+'34'!Y11+'35'!Y11+'36'!Y11+'37'!Y11+'38'!Y11+'39'!Y11</f>
        <v>5</v>
      </c>
      <c r="H12" s="217">
        <v>7</v>
      </c>
      <c r="J12" s="107" t="s">
        <v>253</v>
      </c>
      <c r="K12" s="227">
        <f>C45</f>
        <v>3900</v>
      </c>
      <c r="L12" s="53"/>
      <c r="M12" s="53"/>
      <c r="N12" s="53"/>
    </row>
    <row r="13" spans="1:14" ht="14">
      <c r="A13" s="274">
        <v>8</v>
      </c>
      <c r="B13" s="83" t="s">
        <v>80</v>
      </c>
      <c r="C13" s="246">
        <f>IF(ISNUMBER('データ入力（最終需要額等）'!C13)=FALSE,"",'データ入力（最終需要額等）'!C13)</f>
        <v>100</v>
      </c>
      <c r="D13" s="216">
        <f>'1'!S12+'2'!S12+'3'!S12+'4'!S12+'5'!S12+'6'!S12+'7'!S12+'8'!S12+'9'!S12+'10'!S12+'11'!S12+'12'!S12+'13'!S12+'14'!S12+'15'!S12+'16'!S12+'17'!S12+'18'!S12+'19'!S12+'20'!S12+'21'!S12+'22'!S12+'23'!S12+'24'!S12+'25'!S12+'26'!S12+'27'!S12+'28'!S12+'29'!S12+'30'!S12+'31'!S12+'32'!S12+'33'!S12+'34'!S12+'35'!S12+'36'!S12+'37'!S12+'38'!S12+'39'!S12</f>
        <v>131.70666048901097</v>
      </c>
      <c r="E13" s="210">
        <f>'1'!U12+'2'!U12+'3'!U12+'4'!U12+'5'!U12+'6'!U12+'7'!U12+'8'!U12+'9'!U12+'10'!U12+'11'!U12+'12'!U12+'13'!U12+'14'!U12+'15'!U12+'16'!U12+'17'!U12+'18'!U12+'19'!U12+'20'!U12+'21'!U12+'22'!U12+'23'!U12+'24'!U12+'25'!U12+'26'!U12+'27'!U12+'28'!U12+'29'!U12+'30'!U12+'31'!U12+'32'!U12+'33'!U12+'34'!U12+'35'!U12+'36'!U12+'37'!U12+'38'!U12+'39'!U12</f>
        <v>47.206518378629568</v>
      </c>
      <c r="F13" s="85">
        <f>'1'!W12+'2'!W12+'3'!W12+'4'!W12+'5'!W12+'6'!W12+'7'!W12+'8'!W12+'9'!W12+'10'!W12+'11'!W12+'12'!W12+'13'!W12+'14'!W12+'15'!W12+'16'!W12+'17'!W12+'18'!W12+'19'!W12+'20'!W12+'21'!W12+'22'!W12+'23'!W12+'24'!W12+'25'!W12+'26'!W12+'27'!W12+'28'!W12+'29'!W12+'30'!W12+'31'!W12+'32'!W12+'33'!W12+'34'!W12+'35'!W12+'36'!W12+'37'!W12+'38'!W12+'39'!W12</f>
        <v>2</v>
      </c>
      <c r="G13" s="86">
        <f>'1'!Y12+'2'!Y12+'3'!Y12+'4'!Y12+'5'!Y12+'6'!Y12+'7'!Y12+'8'!Y12+'9'!Y12+'10'!Y12+'11'!Y12+'12'!Y12+'13'!Y12+'14'!Y12+'15'!Y12+'16'!Y12+'17'!Y12+'18'!Y12+'19'!Y12+'20'!Y12+'21'!Y12+'22'!Y12+'23'!Y12+'24'!Y12+'25'!Y12+'26'!Y12+'27'!Y12+'28'!Y12+'29'!Y12+'30'!Y12+'31'!Y12+'32'!Y12+'33'!Y12+'34'!Y12+'35'!Y12+'36'!Y12+'37'!Y12+'38'!Y12+'39'!Y12</f>
        <v>2</v>
      </c>
      <c r="H13" s="217">
        <v>8</v>
      </c>
      <c r="J13" s="228" t="s">
        <v>254</v>
      </c>
      <c r="K13" s="229">
        <f>'1'!H44+'2'!H44+'3'!H44+'4'!H44+'5'!H44+'6'!H44+'7'!H44+'8'!H44+'9'!H44+'10'!H44+'11'!H44+'12'!H44+'13'!H44+'14'!H44+'15'!H44+'16'!H44+'17'!H44+'18'!H44+'19'!H44+'20'!H44+'21'!H44+'22'!H44+'23'!H44+'24'!H44+'25'!H44+'26'!H44+'27'!H44+'28'!H44+'29'!H44+'30'!H44+'31'!H44+'32'!H44+'33'!H44+'34'!H44+'35'!H44+'36'!H44+'37'!H44+'38'!H44+'39'!H44</f>
        <v>1149.3712239304361</v>
      </c>
      <c r="L13" s="53"/>
      <c r="M13" s="53"/>
      <c r="N13" s="53"/>
    </row>
    <row r="14" spans="1:14" ht="14">
      <c r="A14" s="274">
        <v>9</v>
      </c>
      <c r="B14" s="83" t="s">
        <v>81</v>
      </c>
      <c r="C14" s="246">
        <f>IF(ISNUMBER('データ入力（最終需要額等）'!C14)=FALSE,"",'データ入力（最終需要額等）'!C14)</f>
        <v>100</v>
      </c>
      <c r="D14" s="216">
        <f>'1'!S13+'2'!S13+'3'!S13+'4'!S13+'5'!S13+'6'!S13+'7'!S13+'8'!S13+'9'!S13+'10'!S13+'11'!S13+'12'!S13+'13'!S13+'14'!S13+'15'!S13+'16'!S13+'17'!S13+'18'!S13+'19'!S13+'20'!S13+'21'!S13+'22'!S13+'23'!S13+'24'!S13+'25'!S13+'26'!S13+'27'!S13+'28'!S13+'29'!S13+'30'!S13+'31'!S13+'32'!S13+'33'!S13+'34'!S13+'35'!S13+'36'!S13+'37'!S13+'38'!S13+'39'!S13</f>
        <v>115.48278519347059</v>
      </c>
      <c r="E14" s="210">
        <f>'1'!U13+'2'!U13+'3'!U13+'4'!U13+'5'!U13+'6'!U13+'7'!U13+'8'!U13+'9'!U13+'10'!U13+'11'!U13+'12'!U13+'13'!U13+'14'!U13+'15'!U13+'16'!U13+'17'!U13+'18'!U13+'19'!U13+'20'!U13+'21'!U13+'22'!U13+'23'!U13+'24'!U13+'25'!U13+'26'!U13+'27'!U13+'28'!U13+'29'!U13+'30'!U13+'31'!U13+'32'!U13+'33'!U13+'34'!U13+'35'!U13+'36'!U13+'37'!U13+'38'!U13+'39'!U13</f>
        <v>30.345343862900048</v>
      </c>
      <c r="F14" s="85">
        <f>'1'!W13+'2'!W13+'3'!W13+'4'!W13+'5'!W13+'6'!W13+'7'!W13+'8'!W13+'9'!W13+'10'!W13+'11'!W13+'12'!W13+'13'!W13+'14'!W13+'15'!W13+'16'!W13+'17'!W13+'18'!W13+'19'!W13+'20'!W13+'21'!W13+'22'!W13+'23'!W13+'24'!W13+'25'!W13+'26'!W13+'27'!W13+'28'!W13+'29'!W13+'30'!W13+'31'!W13+'32'!W13+'33'!W13+'34'!W13+'35'!W13+'36'!W13+'37'!W13+'38'!W13+'39'!W13</f>
        <v>1</v>
      </c>
      <c r="G14" s="86">
        <f>'1'!Y13+'2'!Y13+'3'!Y13+'4'!Y13+'5'!Y13+'6'!Y13+'7'!Y13+'8'!Y13+'9'!Y13+'10'!Y13+'11'!Y13+'12'!Y13+'13'!Y13+'14'!Y13+'15'!Y13+'16'!Y13+'17'!Y13+'18'!Y13+'19'!Y13+'20'!Y13+'21'!Y13+'22'!Y13+'23'!Y13+'24'!Y13+'25'!Y13+'26'!Y13+'27'!Y13+'28'!Y13+'29'!Y13+'30'!Y13+'31'!Y13+'32'!Y13+'33'!Y13+'34'!Y13+'35'!Y13+'36'!Y13+'37'!Y13+'38'!Y13+'39'!Y13</f>
        <v>1</v>
      </c>
      <c r="H14" s="217">
        <v>9</v>
      </c>
      <c r="J14" s="230" t="s">
        <v>255</v>
      </c>
      <c r="K14" s="231">
        <f>'1'!R44+'2'!R44+'3'!R44+'4'!R44+'5'!R44+'6'!R44+'7'!R44+'8'!R44+'9'!R44+'10'!R44+'11'!R44+'12'!R44+'13'!R44+'14'!R44+'15'!R44+'16'!R44+'17'!R44+'18'!R44+'19'!R44+'20'!R44+'21'!R44+'22'!R44+'23'!R44+'24'!R44+'25'!R44+'26'!R44+'27'!R44+'28'!R44+'29'!R44+'30'!R44+'31'!R44+'32'!R44+'33'!R44+'34'!R44+'35'!R44+'36'!R44+'37'!R44+'38'!R44+'39'!R44</f>
        <v>560.97241820965962</v>
      </c>
      <c r="L14" s="53"/>
      <c r="M14" s="53"/>
      <c r="N14" s="53"/>
    </row>
    <row r="15" spans="1:14" ht="14">
      <c r="A15" s="274">
        <v>10</v>
      </c>
      <c r="B15" s="83" t="s">
        <v>82</v>
      </c>
      <c r="C15" s="246">
        <f>IF(ISNUMBER('データ入力（最終需要額等）'!C15)=FALSE,"",'データ入力（最終需要額等）'!C15)</f>
        <v>100</v>
      </c>
      <c r="D15" s="216">
        <f>'1'!S14+'2'!S14+'3'!S14+'4'!S14+'5'!S14+'6'!S14+'7'!S14+'8'!S14+'9'!S14+'10'!S14+'11'!S14+'12'!S14+'13'!S14+'14'!S14+'15'!S14+'16'!S14+'17'!S14+'18'!S14+'19'!S14+'20'!S14+'21'!S14+'22'!S14+'23'!S14+'24'!S14+'25'!S14+'26'!S14+'27'!S14+'28'!S14+'29'!S14+'30'!S14+'31'!S14+'32'!S14+'33'!S14+'34'!S14+'35'!S14+'36'!S14+'37'!S14+'38'!S14+'39'!S14</f>
        <v>123.06108882269245</v>
      </c>
      <c r="E15" s="210">
        <f>'1'!U14+'2'!U14+'3'!U14+'4'!U14+'5'!U14+'6'!U14+'7'!U14+'8'!U14+'9'!U14+'10'!U14+'11'!U14+'12'!U14+'13'!U14+'14'!U14+'15'!U14+'16'!U14+'17'!U14+'18'!U14+'19'!U14+'20'!U14+'21'!U14+'22'!U14+'23'!U14+'24'!U14+'25'!U14+'26'!U14+'27'!U14+'28'!U14+'29'!U14+'30'!U14+'31'!U14+'32'!U14+'33'!U14+'34'!U14+'35'!U14+'36'!U14+'37'!U14+'38'!U14+'39'!U14</f>
        <v>52.701732235771559</v>
      </c>
      <c r="F15" s="85">
        <f>'1'!W14+'2'!W14+'3'!W14+'4'!W14+'5'!W14+'6'!W14+'7'!W14+'8'!W14+'9'!W14+'10'!W14+'11'!W14+'12'!W14+'13'!W14+'14'!W14+'15'!W14+'16'!W14+'17'!W14+'18'!W14+'19'!W14+'20'!W14+'21'!W14+'22'!W14+'23'!W14+'24'!W14+'25'!W14+'26'!W14+'27'!W14+'28'!W14+'29'!W14+'30'!W14+'31'!W14+'32'!W14+'33'!W14+'34'!W14+'35'!W14+'36'!W14+'37'!W14+'38'!W14+'39'!W14</f>
        <v>5</v>
      </c>
      <c r="G15" s="86">
        <f>'1'!Y14+'2'!Y14+'3'!Y14+'4'!Y14+'5'!Y14+'6'!Y14+'7'!Y14+'8'!Y14+'9'!Y14+'10'!Y14+'11'!Y14+'12'!Y14+'13'!Y14+'14'!Y14+'15'!Y14+'16'!Y14+'17'!Y14+'18'!Y14+'19'!Y14+'20'!Y14+'21'!Y14+'22'!Y14+'23'!Y14+'24'!Y14+'25'!Y14+'26'!Y14+'27'!Y14+'28'!Y14+'29'!Y14+'30'!Y14+'31'!Y14+'32'!Y14+'33'!Y14+'34'!Y14+'35'!Y14+'36'!Y14+'37'!Y14+'38'!Y14+'39'!Y14</f>
        <v>5</v>
      </c>
      <c r="H15" s="217">
        <v>10</v>
      </c>
      <c r="J15" s="232" t="s">
        <v>256</v>
      </c>
      <c r="K15" s="233">
        <f>K12+K13+K14</f>
        <v>5610.3436421400957</v>
      </c>
      <c r="L15" s="53"/>
      <c r="M15" s="53"/>
      <c r="N15" s="53"/>
    </row>
    <row r="16" spans="1:14">
      <c r="A16" s="274">
        <v>11</v>
      </c>
      <c r="B16" s="83" t="s">
        <v>83</v>
      </c>
      <c r="C16" s="246">
        <f>IF(ISNUMBER('データ入力（最終需要額等）'!C16)=FALSE,"",'データ入力（最終需要額等）'!C16)</f>
        <v>100</v>
      </c>
      <c r="D16" s="216">
        <f>'1'!S15+'2'!S15+'3'!S15+'4'!S15+'5'!S15+'6'!S15+'7'!S15+'8'!S15+'9'!S15+'10'!S15+'11'!S15+'12'!S15+'13'!S15+'14'!S15+'15'!S15+'16'!S15+'17'!S15+'18'!S15+'19'!S15+'20'!S15+'21'!S15+'22'!S15+'23'!S15+'24'!S15+'25'!S15+'26'!S15+'27'!S15+'28'!S15+'29'!S15+'30'!S15+'31'!S15+'32'!S15+'33'!S15+'34'!S15+'35'!S15+'36'!S15+'37'!S15+'38'!S15+'39'!S15</f>
        <v>113.97292060827155</v>
      </c>
      <c r="E16" s="210">
        <f>'1'!U15+'2'!U15+'3'!U15+'4'!U15+'5'!U15+'6'!U15+'7'!U15+'8'!U15+'9'!U15+'10'!U15+'11'!U15+'12'!U15+'13'!U15+'14'!U15+'15'!U15+'16'!U15+'17'!U15+'18'!U15+'19'!U15+'20'!U15+'21'!U15+'22'!U15+'23'!U15+'24'!U15+'25'!U15+'26'!U15+'27'!U15+'28'!U15+'29'!U15+'30'!U15+'31'!U15+'32'!U15+'33'!U15+'34'!U15+'35'!U15+'36'!U15+'37'!U15+'38'!U15+'39'!U15</f>
        <v>55.843534073195201</v>
      </c>
      <c r="F16" s="85">
        <f>'1'!W15+'2'!W15+'3'!W15+'4'!W15+'5'!W15+'6'!W15+'7'!W15+'8'!W15+'9'!W15+'10'!W15+'11'!W15+'12'!W15+'13'!W15+'14'!W15+'15'!W15+'16'!W15+'17'!W15+'18'!W15+'19'!W15+'20'!W15+'21'!W15+'22'!W15+'23'!W15+'24'!W15+'25'!W15+'26'!W15+'27'!W15+'28'!W15+'29'!W15+'30'!W15+'31'!W15+'32'!W15+'33'!W15+'34'!W15+'35'!W15+'36'!W15+'37'!W15+'38'!W15+'39'!W15</f>
        <v>4</v>
      </c>
      <c r="G16" s="86">
        <f>'1'!Y15+'2'!Y15+'3'!Y15+'4'!Y15+'5'!Y15+'6'!Y15+'7'!Y15+'8'!Y15+'9'!Y15+'10'!Y15+'11'!Y15+'12'!Y15+'13'!Y15+'14'!Y15+'15'!Y15+'16'!Y15+'17'!Y15+'18'!Y15+'19'!Y15+'20'!Y15+'21'!Y15+'22'!Y15+'23'!Y15+'24'!Y15+'25'!Y15+'26'!Y15+'27'!Y15+'28'!Y15+'29'!Y15+'30'!Y15+'31'!Y15+'32'!Y15+'33'!Y15+'34'!Y15+'35'!Y15+'36'!Y15+'37'!Y15+'38'!Y15+'39'!Y15</f>
        <v>4</v>
      </c>
      <c r="H16" s="217">
        <v>11</v>
      </c>
      <c r="J16" s="53"/>
      <c r="K16" s="234" t="s">
        <v>132</v>
      </c>
      <c r="L16" s="53"/>
      <c r="M16" s="53"/>
      <c r="N16" s="53"/>
    </row>
    <row r="17" spans="1:14">
      <c r="A17" s="274">
        <v>12</v>
      </c>
      <c r="B17" s="83" t="s">
        <v>84</v>
      </c>
      <c r="C17" s="246">
        <f>IF(ISNUMBER('データ入力（最終需要額等）'!C17)=FALSE,"",'データ入力（最終需要額等）'!C17)</f>
        <v>100</v>
      </c>
      <c r="D17" s="216">
        <f>'1'!S16+'2'!S16+'3'!S16+'4'!S16+'5'!S16+'6'!S16+'7'!S16+'8'!S16+'9'!S16+'10'!S16+'11'!S16+'12'!S16+'13'!S16+'14'!S16+'15'!S16+'16'!S16+'17'!S16+'18'!S16+'19'!S16+'20'!S16+'21'!S16+'22'!S16+'23'!S16+'24'!S16+'25'!S16+'26'!S16+'27'!S16+'28'!S16+'29'!S16+'30'!S16+'31'!S16+'32'!S16+'33'!S16+'34'!S16+'35'!S16+'36'!S16+'37'!S16+'38'!S16+'39'!S16</f>
        <v>240.46710790931817</v>
      </c>
      <c r="E17" s="210">
        <f>'1'!U16+'2'!U16+'3'!U16+'4'!U16+'5'!U16+'6'!U16+'7'!U16+'8'!U16+'9'!U16+'10'!U16+'11'!U16+'12'!U16+'13'!U16+'14'!U16+'15'!U16+'16'!U16+'17'!U16+'18'!U16+'19'!U16+'20'!U16+'21'!U16+'22'!U16+'23'!U16+'24'!U16+'25'!U16+'26'!U16+'27'!U16+'28'!U16+'29'!U16+'30'!U16+'31'!U16+'32'!U16+'33'!U16+'34'!U16+'35'!U16+'36'!U16+'37'!U16+'38'!U16+'39'!U16</f>
        <v>51.29428388907715</v>
      </c>
      <c r="F17" s="85">
        <f>'1'!W16+'2'!W16+'3'!W16+'4'!W16+'5'!W16+'6'!W16+'7'!W16+'8'!W16+'9'!W16+'10'!W16+'11'!W16+'12'!W16+'13'!W16+'14'!W16+'15'!W16+'16'!W16+'17'!W16+'18'!W16+'19'!W16+'20'!W16+'21'!W16+'22'!W16+'23'!W16+'24'!W16+'25'!W16+'26'!W16+'27'!W16+'28'!W16+'29'!W16+'30'!W16+'31'!W16+'32'!W16+'33'!W16+'34'!W16+'35'!W16+'36'!W16+'37'!W16+'38'!W16+'39'!W16</f>
        <v>2</v>
      </c>
      <c r="G17" s="86">
        <f>'1'!Y16+'2'!Y16+'3'!Y16+'4'!Y16+'5'!Y16+'6'!Y16+'7'!Y16+'8'!Y16+'9'!Y16+'10'!Y16+'11'!Y16+'12'!Y16+'13'!Y16+'14'!Y16+'15'!Y16+'16'!Y16+'17'!Y16+'18'!Y16+'19'!Y16+'20'!Y16+'21'!Y16+'22'!Y16+'23'!Y16+'24'!Y16+'25'!Y16+'26'!Y16+'27'!Y16+'28'!Y16+'29'!Y16+'30'!Y16+'31'!Y16+'32'!Y16+'33'!Y16+'34'!Y16+'35'!Y16+'36'!Y16+'37'!Y16+'38'!Y16+'39'!Y16</f>
        <v>2</v>
      </c>
      <c r="H17" s="217">
        <v>12</v>
      </c>
      <c r="J17" s="53"/>
      <c r="K17" s="53"/>
      <c r="L17" s="53"/>
      <c r="M17" s="53"/>
      <c r="N17" s="53"/>
    </row>
    <row r="18" spans="1:14">
      <c r="A18" s="274">
        <v>13</v>
      </c>
      <c r="B18" s="83" t="s">
        <v>85</v>
      </c>
      <c r="C18" s="246">
        <f>IF(ISNUMBER('データ入力（最終需要額等）'!C18)=FALSE,"",'データ入力（最終需要額等）'!C18)</f>
        <v>100</v>
      </c>
      <c r="D18" s="216">
        <f>'1'!S17+'2'!S17+'3'!S17+'4'!S17+'5'!S17+'6'!S17+'7'!S17+'8'!S17+'9'!S17+'10'!S17+'11'!S17+'12'!S17+'13'!S17+'14'!S17+'15'!S17+'16'!S17+'17'!S17+'18'!S17+'19'!S17+'20'!S17+'21'!S17+'22'!S17+'23'!S17+'24'!S17+'25'!S17+'26'!S17+'27'!S17+'28'!S17+'29'!S17+'30'!S17+'31'!S17+'32'!S17+'33'!S17+'34'!S17+'35'!S17+'36'!S17+'37'!S17+'38'!S17+'39'!S17</f>
        <v>104.83280822712987</v>
      </c>
      <c r="E18" s="210">
        <f>'1'!U17+'2'!U17+'3'!U17+'4'!U17+'5'!U17+'6'!U17+'7'!U17+'8'!U17+'9'!U17+'10'!U17+'11'!U17+'12'!U17+'13'!U17+'14'!U17+'15'!U17+'16'!U17+'17'!U17+'18'!U17+'19'!U17+'20'!U17+'21'!U17+'22'!U17+'23'!U17+'24'!U17+'25'!U17+'26'!U17+'27'!U17+'28'!U17+'29'!U17+'30'!U17+'31'!U17+'32'!U17+'33'!U17+'34'!U17+'35'!U17+'36'!U17+'37'!U17+'38'!U17+'39'!U17</f>
        <v>22.115357983004063</v>
      </c>
      <c r="F18" s="85">
        <f>'1'!W17+'2'!W17+'3'!W17+'4'!W17+'5'!W17+'6'!W17+'7'!W17+'8'!W17+'9'!W17+'10'!W17+'11'!W17+'12'!W17+'13'!W17+'14'!W17+'15'!W17+'16'!W17+'17'!W17+'18'!W17+'19'!W17+'20'!W17+'21'!W17+'22'!W17+'23'!W17+'24'!W17+'25'!W17+'26'!W17+'27'!W17+'28'!W17+'29'!W17+'30'!W17+'31'!W17+'32'!W17+'33'!W17+'34'!W17+'35'!W17+'36'!W17+'37'!W17+'38'!W17+'39'!W17</f>
        <v>3</v>
      </c>
      <c r="G18" s="86">
        <f>'1'!Y17+'2'!Y17+'3'!Y17+'4'!Y17+'5'!Y17+'6'!Y17+'7'!Y17+'8'!Y17+'9'!Y17+'10'!Y17+'11'!Y17+'12'!Y17+'13'!Y17+'14'!Y17+'15'!Y17+'16'!Y17+'17'!Y17+'18'!Y17+'19'!Y17+'20'!Y17+'21'!Y17+'22'!Y17+'23'!Y17+'24'!Y17+'25'!Y17+'26'!Y17+'27'!Y17+'28'!Y17+'29'!Y17+'30'!Y17+'31'!Y17+'32'!Y17+'33'!Y17+'34'!Y17+'35'!Y17+'36'!Y17+'37'!Y17+'38'!Y17+'39'!Y17</f>
        <v>3</v>
      </c>
      <c r="H18" s="217">
        <v>13</v>
      </c>
      <c r="J18" s="53"/>
      <c r="K18" s="53"/>
      <c r="L18" s="53"/>
      <c r="M18" s="53"/>
      <c r="N18" s="53"/>
    </row>
    <row r="19" spans="1:14">
      <c r="A19" s="274">
        <v>14</v>
      </c>
      <c r="B19" s="83" t="s">
        <v>86</v>
      </c>
      <c r="C19" s="246">
        <f>IF(ISNUMBER('データ入力（最終需要額等）'!C19)=FALSE,"",'データ入力（最終需要額等）'!C19)</f>
        <v>100</v>
      </c>
      <c r="D19" s="216">
        <f>'1'!S18+'2'!S18+'3'!S18+'4'!S18+'5'!S18+'6'!S18+'7'!S18+'8'!S18+'9'!S18+'10'!S18+'11'!S18+'12'!S18+'13'!S18+'14'!S18+'15'!S18+'16'!S18+'17'!S18+'18'!S18+'19'!S18+'20'!S18+'21'!S18+'22'!S18+'23'!S18+'24'!S18+'25'!S18+'26'!S18+'27'!S18+'28'!S18+'29'!S18+'30'!S18+'31'!S18+'32'!S18+'33'!S18+'34'!S18+'35'!S18+'36'!S18+'37'!S18+'38'!S18+'39'!S18</f>
        <v>117.14196060373999</v>
      </c>
      <c r="E19" s="210">
        <f>'1'!U18+'2'!U18+'3'!U18+'4'!U18+'5'!U18+'6'!U18+'7'!U18+'8'!U18+'9'!U18+'10'!U18+'11'!U18+'12'!U18+'13'!U18+'14'!U18+'15'!U18+'16'!U18+'17'!U18+'18'!U18+'19'!U18+'20'!U18+'21'!U18+'22'!U18+'23'!U18+'24'!U18+'25'!U18+'26'!U18+'27'!U18+'28'!U18+'29'!U18+'30'!U18+'31'!U18+'32'!U18+'33'!U18+'34'!U18+'35'!U18+'36'!U18+'37'!U18+'38'!U18+'39'!U18</f>
        <v>53.640647549332535</v>
      </c>
      <c r="F19" s="85">
        <f>'1'!W18+'2'!W18+'3'!W18+'4'!W18+'5'!W18+'6'!W18+'7'!W18+'8'!W18+'9'!W18+'10'!W18+'11'!W18+'12'!W18+'13'!W18+'14'!W18+'15'!W18+'16'!W18+'17'!W18+'18'!W18+'19'!W18+'20'!W18+'21'!W18+'22'!W18+'23'!W18+'24'!W18+'25'!W18+'26'!W18+'27'!W18+'28'!W18+'29'!W18+'30'!W18+'31'!W18+'32'!W18+'33'!W18+'34'!W18+'35'!W18+'36'!W18+'37'!W18+'38'!W18+'39'!W18</f>
        <v>6</v>
      </c>
      <c r="G19" s="86">
        <f>'1'!Y18+'2'!Y18+'3'!Y18+'4'!Y18+'5'!Y18+'6'!Y18+'7'!Y18+'8'!Y18+'9'!Y18+'10'!Y18+'11'!Y18+'12'!Y18+'13'!Y18+'14'!Y18+'15'!Y18+'16'!Y18+'17'!Y18+'18'!Y18+'19'!Y18+'20'!Y18+'21'!Y18+'22'!Y18+'23'!Y18+'24'!Y18+'25'!Y18+'26'!Y18+'27'!Y18+'28'!Y18+'29'!Y18+'30'!Y18+'31'!Y18+'32'!Y18+'33'!Y18+'34'!Y18+'35'!Y18+'36'!Y18+'37'!Y18+'38'!Y18+'39'!Y18</f>
        <v>6</v>
      </c>
      <c r="H19" s="217">
        <v>14</v>
      </c>
      <c r="J19" s="53"/>
      <c r="K19" s="53"/>
      <c r="L19" s="53"/>
      <c r="M19" s="53"/>
      <c r="N19" s="53"/>
    </row>
    <row r="20" spans="1:14">
      <c r="A20" s="274">
        <v>15</v>
      </c>
      <c r="B20" s="83" t="s">
        <v>70</v>
      </c>
      <c r="C20" s="246">
        <f>IF(ISNUMBER('データ入力（最終需要額等）'!C20)=FALSE,"",'データ入力（最終需要額等）'!C20)</f>
        <v>100</v>
      </c>
      <c r="D20" s="216">
        <f>'1'!S19+'2'!S19+'3'!S19+'4'!S19+'5'!S19+'6'!S19+'7'!S19+'8'!S19+'9'!S19+'10'!S19+'11'!S19+'12'!S19+'13'!S19+'14'!S19+'15'!S19+'16'!S19+'17'!S19+'18'!S19+'19'!S19+'20'!S19+'21'!S19+'22'!S19+'23'!S19+'24'!S19+'25'!S19+'26'!S19+'27'!S19+'28'!S19+'29'!S19+'30'!S19+'31'!S19+'32'!S19+'33'!S19+'34'!S19+'35'!S19+'36'!S19+'37'!S19+'38'!S19+'39'!S19</f>
        <v>109.88111118189821</v>
      </c>
      <c r="E20" s="210">
        <f>'1'!U19+'2'!U19+'3'!U19+'4'!U19+'5'!U19+'6'!U19+'7'!U19+'8'!U19+'9'!U19+'10'!U19+'11'!U19+'12'!U19+'13'!U19+'14'!U19+'15'!U19+'16'!U19+'17'!U19+'18'!U19+'19'!U19+'20'!U19+'21'!U19+'22'!U19+'23'!U19+'24'!U19+'25'!U19+'26'!U19+'27'!U19+'28'!U19+'29'!U19+'30'!U19+'31'!U19+'32'!U19+'33'!U19+'34'!U19+'35'!U19+'36'!U19+'37'!U19+'38'!U19+'39'!U19</f>
        <v>47.329375150059647</v>
      </c>
      <c r="F20" s="85">
        <f>'1'!W19+'2'!W19+'3'!W19+'4'!W19+'5'!W19+'6'!W19+'7'!W19+'8'!W19+'9'!W19+'10'!W19+'11'!W19+'12'!W19+'13'!W19+'14'!W19+'15'!W19+'16'!W19+'17'!W19+'18'!W19+'19'!W19+'20'!W19+'21'!W19+'22'!W19+'23'!W19+'24'!W19+'25'!W19+'26'!W19+'27'!W19+'28'!W19+'29'!W19+'30'!W19+'31'!W19+'32'!W19+'33'!W19+'34'!W19+'35'!W19+'36'!W19+'37'!W19+'38'!W19+'39'!W19</f>
        <v>2</v>
      </c>
      <c r="G20" s="86">
        <f>'1'!Y19+'2'!Y19+'3'!Y19+'4'!Y19+'5'!Y19+'6'!Y19+'7'!Y19+'8'!Y19+'9'!Y19+'10'!Y19+'11'!Y19+'12'!Y19+'13'!Y19+'14'!Y19+'15'!Y19+'16'!Y19+'17'!Y19+'18'!Y19+'19'!Y19+'20'!Y19+'21'!Y19+'22'!Y19+'23'!Y19+'24'!Y19+'25'!Y19+'26'!Y19+'27'!Y19+'28'!Y19+'29'!Y19+'30'!Y19+'31'!Y19+'32'!Y19+'33'!Y19+'34'!Y19+'35'!Y19+'36'!Y19+'37'!Y19+'38'!Y19+'39'!Y19</f>
        <v>2</v>
      </c>
      <c r="H20" s="217">
        <v>15</v>
      </c>
    </row>
    <row r="21" spans="1:14">
      <c r="A21" s="274">
        <v>16</v>
      </c>
      <c r="B21" s="83" t="s">
        <v>71</v>
      </c>
      <c r="C21" s="246">
        <f>IF(ISNUMBER('データ入力（最終需要額等）'!C21)=FALSE,"",'データ入力（最終需要額等）'!C21)</f>
        <v>100</v>
      </c>
      <c r="D21" s="216">
        <f>'1'!S20+'2'!S20+'3'!S20+'4'!S20+'5'!S20+'6'!S20+'7'!S20+'8'!S20+'9'!S20+'10'!S20+'11'!S20+'12'!S20+'13'!S20+'14'!S20+'15'!S20+'16'!S20+'17'!S20+'18'!S20+'19'!S20+'20'!S20+'21'!S20+'22'!S20+'23'!S20+'24'!S20+'25'!S20+'26'!S20+'27'!S20+'28'!S20+'29'!S20+'30'!S20+'31'!S20+'32'!S20+'33'!S20+'34'!S20+'35'!S20+'36'!S20+'37'!S20+'38'!S20+'39'!S20</f>
        <v>108.68822652336775</v>
      </c>
      <c r="E21" s="210">
        <f>'1'!U20+'2'!U20+'3'!U20+'4'!U20+'5'!U20+'6'!U20+'7'!U20+'8'!U20+'9'!U20+'10'!U20+'11'!U20+'12'!U20+'13'!U20+'14'!U20+'15'!U20+'16'!U20+'17'!U20+'18'!U20+'19'!U20+'20'!U20+'21'!U20+'22'!U20+'23'!U20+'24'!U20+'25'!U20+'26'!U20+'27'!U20+'28'!U20+'29'!U20+'30'!U20+'31'!U20+'32'!U20+'33'!U20+'34'!U20+'35'!U20+'36'!U20+'37'!U20+'38'!U20+'39'!U20</f>
        <v>47.566799104873027</v>
      </c>
      <c r="F21" s="85">
        <f>'1'!W20+'2'!W20+'3'!W20+'4'!W20+'5'!W20+'6'!W20+'7'!W20+'8'!W20+'9'!W20+'10'!W20+'11'!W20+'12'!W20+'13'!W20+'14'!W20+'15'!W20+'16'!W20+'17'!W20+'18'!W20+'19'!W20+'20'!W20+'21'!W20+'22'!W20+'23'!W20+'24'!W20+'25'!W20+'26'!W20+'27'!W20+'28'!W20+'29'!W20+'30'!W20+'31'!W20+'32'!W20+'33'!W20+'34'!W20+'35'!W20+'36'!W20+'37'!W20+'38'!W20+'39'!W20</f>
        <v>4</v>
      </c>
      <c r="G21" s="86">
        <f>'1'!Y20+'2'!Y20+'3'!Y20+'4'!Y20+'5'!Y20+'6'!Y20+'7'!Y20+'8'!Y20+'9'!Y20+'10'!Y20+'11'!Y20+'12'!Y20+'13'!Y20+'14'!Y20+'15'!Y20+'16'!Y20+'17'!Y20+'18'!Y20+'19'!Y20+'20'!Y20+'21'!Y20+'22'!Y20+'23'!Y20+'24'!Y20+'25'!Y20+'26'!Y20+'27'!Y20+'28'!Y20+'29'!Y20+'30'!Y20+'31'!Y20+'32'!Y20+'33'!Y20+'34'!Y20+'35'!Y20+'36'!Y20+'37'!Y20+'38'!Y20+'39'!Y20</f>
        <v>4</v>
      </c>
      <c r="H21" s="217">
        <v>16</v>
      </c>
    </row>
    <row r="22" spans="1:14">
      <c r="A22" s="274">
        <v>17</v>
      </c>
      <c r="B22" s="83" t="s">
        <v>72</v>
      </c>
      <c r="C22" s="246">
        <f>IF(ISNUMBER('データ入力（最終需要額等）'!C22)=FALSE,"",'データ入力（最終需要額等）'!C22)</f>
        <v>100</v>
      </c>
      <c r="D22" s="216">
        <f>'1'!S21+'2'!S21+'3'!S21+'4'!S21+'5'!S21+'6'!S21+'7'!S21+'8'!S21+'9'!S21+'10'!S21+'11'!S21+'12'!S21+'13'!S21+'14'!S21+'15'!S21+'16'!S21+'17'!S21+'18'!S21+'19'!S21+'20'!S21+'21'!S21+'22'!S21+'23'!S21+'24'!S21+'25'!S21+'26'!S21+'27'!S21+'28'!S21+'29'!S21+'30'!S21+'31'!S21+'32'!S21+'33'!S21+'34'!S21+'35'!S21+'36'!S21+'37'!S21+'38'!S21+'39'!S21</f>
        <v>101.44473341829047</v>
      </c>
      <c r="E22" s="210">
        <f>'1'!U21+'2'!U21+'3'!U21+'4'!U21+'5'!U21+'6'!U21+'7'!U21+'8'!U21+'9'!U21+'10'!U21+'11'!U21+'12'!U21+'13'!U21+'14'!U21+'15'!U21+'16'!U21+'17'!U21+'18'!U21+'19'!U21+'20'!U21+'21'!U21+'22'!U21+'23'!U21+'24'!U21+'25'!U21+'26'!U21+'27'!U21+'28'!U21+'29'!U21+'30'!U21+'31'!U21+'32'!U21+'33'!U21+'34'!U21+'35'!U21+'36'!U21+'37'!U21+'38'!U21+'39'!U21</f>
        <v>37.251890616887373</v>
      </c>
      <c r="F22" s="85">
        <f>'1'!W21+'2'!W21+'3'!W21+'4'!W21+'5'!W21+'6'!W21+'7'!W21+'8'!W21+'9'!W21+'10'!W21+'11'!W21+'12'!W21+'13'!W21+'14'!W21+'15'!W21+'16'!W21+'17'!W21+'18'!W21+'19'!W21+'20'!W21+'21'!W21+'22'!W21+'23'!W21+'24'!W21+'25'!W21+'26'!W21+'27'!W21+'28'!W21+'29'!W21+'30'!W21+'31'!W21+'32'!W21+'33'!W21+'34'!W21+'35'!W21+'36'!W21+'37'!W21+'38'!W21+'39'!W21</f>
        <v>4</v>
      </c>
      <c r="G22" s="86">
        <f>'1'!Y21+'2'!Y21+'3'!Y21+'4'!Y21+'5'!Y21+'6'!Y21+'7'!Y21+'8'!Y21+'9'!Y21+'10'!Y21+'11'!Y21+'12'!Y21+'13'!Y21+'14'!Y21+'15'!Y21+'16'!Y21+'17'!Y21+'18'!Y21+'19'!Y21+'20'!Y21+'21'!Y21+'22'!Y21+'23'!Y21+'24'!Y21+'25'!Y21+'26'!Y21+'27'!Y21+'28'!Y21+'29'!Y21+'30'!Y21+'31'!Y21+'32'!Y21+'33'!Y21+'34'!Y21+'35'!Y21+'36'!Y21+'37'!Y21+'38'!Y21+'39'!Y21</f>
        <v>4</v>
      </c>
      <c r="H22" s="217">
        <v>17</v>
      </c>
    </row>
    <row r="23" spans="1:14">
      <c r="A23" s="274">
        <v>18</v>
      </c>
      <c r="B23" s="83" t="s">
        <v>87</v>
      </c>
      <c r="C23" s="246">
        <f>IF(ISNUMBER('データ入力（最終需要額等）'!C23)=FALSE,"",'データ入力（最終需要額等）'!C23)</f>
        <v>100</v>
      </c>
      <c r="D23" s="216">
        <f>'1'!S22+'2'!S22+'3'!S22+'4'!S22+'5'!S22+'6'!S22+'7'!S22+'8'!S22+'9'!S22+'10'!S22+'11'!S22+'12'!S22+'13'!S22+'14'!S22+'15'!S22+'16'!S22+'17'!S22+'18'!S22+'19'!S22+'20'!S22+'21'!S22+'22'!S22+'23'!S22+'24'!S22+'25'!S22+'26'!S22+'27'!S22+'28'!S22+'29'!S22+'30'!S22+'31'!S22+'32'!S22+'33'!S22+'34'!S22+'35'!S22+'36'!S22+'37'!S22+'38'!S22+'39'!S22</f>
        <v>114.19517160468062</v>
      </c>
      <c r="E23" s="210">
        <f>'1'!U22+'2'!U22+'3'!U22+'4'!U22+'5'!U22+'6'!U22+'7'!U22+'8'!U22+'9'!U22+'10'!U22+'11'!U22+'12'!U22+'13'!U22+'14'!U22+'15'!U22+'16'!U22+'17'!U22+'18'!U22+'19'!U22+'20'!U22+'21'!U22+'22'!U22+'23'!U22+'24'!U22+'25'!U22+'26'!U22+'27'!U22+'28'!U22+'29'!U22+'30'!U22+'31'!U22+'32'!U22+'33'!U22+'34'!U22+'35'!U22+'36'!U22+'37'!U22+'38'!U22+'39'!U22</f>
        <v>38.048328225334487</v>
      </c>
      <c r="F23" s="85">
        <f>'1'!W22+'2'!W22+'3'!W22+'4'!W22+'5'!W22+'6'!W22+'7'!W22+'8'!W22+'9'!W22+'10'!W22+'11'!W22+'12'!W22+'13'!W22+'14'!W22+'15'!W22+'16'!W22+'17'!W22+'18'!W22+'19'!W22+'20'!W22+'21'!W22+'22'!W22+'23'!W22+'24'!W22+'25'!W22+'26'!W22+'27'!W22+'28'!W22+'29'!W22+'30'!W22+'31'!W22+'32'!W22+'33'!W22+'34'!W22+'35'!W22+'36'!W22+'37'!W22+'38'!W22+'39'!W22</f>
        <v>4</v>
      </c>
      <c r="G23" s="86">
        <f>'1'!Y22+'2'!Y22+'3'!Y22+'4'!Y22+'5'!Y22+'6'!Y22+'7'!Y22+'8'!Y22+'9'!Y22+'10'!Y22+'11'!Y22+'12'!Y22+'13'!Y22+'14'!Y22+'15'!Y22+'16'!Y22+'17'!Y22+'18'!Y22+'19'!Y22+'20'!Y22+'21'!Y22+'22'!Y22+'23'!Y22+'24'!Y22+'25'!Y22+'26'!Y22+'27'!Y22+'28'!Y22+'29'!Y22+'30'!Y22+'31'!Y22+'32'!Y22+'33'!Y22+'34'!Y22+'35'!Y22+'36'!Y22+'37'!Y22+'38'!Y22+'39'!Y22</f>
        <v>4</v>
      </c>
      <c r="H23" s="217">
        <v>18</v>
      </c>
    </row>
    <row r="24" spans="1:14">
      <c r="A24" s="274">
        <v>19</v>
      </c>
      <c r="B24" s="83" t="s">
        <v>88</v>
      </c>
      <c r="C24" s="246">
        <f>IF(ISNUMBER('データ入力（最終需要額等）'!C24)=FALSE,"",'データ入力（最終需要額等）'!C24)</f>
        <v>100</v>
      </c>
      <c r="D24" s="216">
        <f>'1'!S23+'2'!S23+'3'!S23+'4'!S23+'5'!S23+'6'!S23+'7'!S23+'8'!S23+'9'!S23+'10'!S23+'11'!S23+'12'!S23+'13'!S23+'14'!S23+'15'!S23+'16'!S23+'17'!S23+'18'!S23+'19'!S23+'20'!S23+'21'!S23+'22'!S23+'23'!S23+'24'!S23+'25'!S23+'26'!S23+'27'!S23+'28'!S23+'29'!S23+'30'!S23+'31'!S23+'32'!S23+'33'!S23+'34'!S23+'35'!S23+'36'!S23+'37'!S23+'38'!S23+'39'!S23</f>
        <v>106.80050194376339</v>
      </c>
      <c r="E24" s="210">
        <f>'1'!U23+'2'!U23+'3'!U23+'4'!U23+'5'!U23+'6'!U23+'7'!U23+'8'!U23+'9'!U23+'10'!U23+'11'!U23+'12'!U23+'13'!U23+'14'!U23+'15'!U23+'16'!U23+'17'!U23+'18'!U23+'19'!U23+'20'!U23+'21'!U23+'22'!U23+'23'!U23+'24'!U23+'25'!U23+'26'!U23+'27'!U23+'28'!U23+'29'!U23+'30'!U23+'31'!U23+'32'!U23+'33'!U23+'34'!U23+'35'!U23+'36'!U23+'37'!U23+'38'!U23+'39'!U23</f>
        <v>36.110921872814203</v>
      </c>
      <c r="F24" s="85">
        <f>'1'!W23+'2'!W23+'3'!W23+'4'!W23+'5'!W23+'6'!W23+'7'!W23+'8'!W23+'9'!W23+'10'!W23+'11'!W23+'12'!W23+'13'!W23+'14'!W23+'15'!W23+'16'!W23+'17'!W23+'18'!W23+'19'!W23+'20'!W23+'21'!W23+'22'!W23+'23'!W23+'24'!W23+'25'!W23+'26'!W23+'27'!W23+'28'!W23+'29'!W23+'30'!W23+'31'!W23+'32'!W23+'33'!W23+'34'!W23+'35'!W23+'36'!W23+'37'!W23+'38'!W23+'39'!W23</f>
        <v>3</v>
      </c>
      <c r="G24" s="86">
        <f>'1'!Y23+'2'!Y23+'3'!Y23+'4'!Y23+'5'!Y23+'6'!Y23+'7'!Y23+'8'!Y23+'9'!Y23+'10'!Y23+'11'!Y23+'12'!Y23+'13'!Y23+'14'!Y23+'15'!Y23+'16'!Y23+'17'!Y23+'18'!Y23+'19'!Y23+'20'!Y23+'21'!Y23+'22'!Y23+'23'!Y23+'24'!Y23+'25'!Y23+'26'!Y23+'27'!Y23+'28'!Y23+'29'!Y23+'30'!Y23+'31'!Y23+'32'!Y23+'33'!Y23+'34'!Y23+'35'!Y23+'36'!Y23+'37'!Y23+'38'!Y23+'39'!Y23</f>
        <v>3</v>
      </c>
      <c r="H24" s="217">
        <v>19</v>
      </c>
    </row>
    <row r="25" spans="1:14">
      <c r="A25" s="274">
        <v>20</v>
      </c>
      <c r="B25" s="83" t="s">
        <v>89</v>
      </c>
      <c r="C25" s="246">
        <f>IF(ISNUMBER('データ入力（最終需要額等）'!C25)=FALSE,"",'データ入力（最終需要額等）'!C25)</f>
        <v>100</v>
      </c>
      <c r="D25" s="216">
        <f>'1'!S24+'2'!S24+'3'!S24+'4'!S24+'5'!S24+'6'!S24+'7'!S24+'8'!S24+'9'!S24+'10'!S24+'11'!S24+'12'!S24+'13'!S24+'14'!S24+'15'!S24+'16'!S24+'17'!S24+'18'!S24+'19'!S24+'20'!S24+'21'!S24+'22'!S24+'23'!S24+'24'!S24+'25'!S24+'26'!S24+'27'!S24+'28'!S24+'29'!S24+'30'!S24+'31'!S24+'32'!S24+'33'!S24+'34'!S24+'35'!S24+'36'!S24+'37'!S24+'38'!S24+'39'!S24</f>
        <v>103.59096511361821</v>
      </c>
      <c r="E25" s="210">
        <f>'1'!U24+'2'!U24+'3'!U24+'4'!U24+'5'!U24+'6'!U24+'7'!U24+'8'!U24+'9'!U24+'10'!U24+'11'!U24+'12'!U24+'13'!U24+'14'!U24+'15'!U24+'16'!U24+'17'!U24+'18'!U24+'19'!U24+'20'!U24+'21'!U24+'22'!U24+'23'!U24+'24'!U24+'25'!U24+'26'!U24+'27'!U24+'28'!U24+'29'!U24+'30'!U24+'31'!U24+'32'!U24+'33'!U24+'34'!U24+'35'!U24+'36'!U24+'37'!U24+'38'!U24+'39'!U24</f>
        <v>30.597618331453631</v>
      </c>
      <c r="F25" s="85">
        <f>'1'!W24+'2'!W24+'3'!W24+'4'!W24+'5'!W24+'6'!W24+'7'!W24+'8'!W24+'9'!W24+'10'!W24+'11'!W24+'12'!W24+'13'!W24+'14'!W24+'15'!W24+'16'!W24+'17'!W24+'18'!W24+'19'!W24+'20'!W24+'21'!W24+'22'!W24+'23'!W24+'24'!W24+'25'!W24+'26'!W24+'27'!W24+'28'!W24+'29'!W24+'30'!W24+'31'!W24+'32'!W24+'33'!W24+'34'!W24+'35'!W24+'36'!W24+'37'!W24+'38'!W24+'39'!W24</f>
        <v>2</v>
      </c>
      <c r="G25" s="86">
        <f>'1'!Y24+'2'!Y24+'3'!Y24+'4'!Y24+'5'!Y24+'6'!Y24+'7'!Y24+'8'!Y24+'9'!Y24+'10'!Y24+'11'!Y24+'12'!Y24+'13'!Y24+'14'!Y24+'15'!Y24+'16'!Y24+'17'!Y24+'18'!Y24+'19'!Y24+'20'!Y24+'21'!Y24+'22'!Y24+'23'!Y24+'24'!Y24+'25'!Y24+'26'!Y24+'27'!Y24+'28'!Y24+'29'!Y24+'30'!Y24+'31'!Y24+'32'!Y24+'33'!Y24+'34'!Y24+'35'!Y24+'36'!Y24+'37'!Y24+'38'!Y24+'39'!Y24</f>
        <v>2</v>
      </c>
      <c r="H25" s="217">
        <v>20</v>
      </c>
    </row>
    <row r="26" spans="1:14">
      <c r="A26" s="274">
        <v>21</v>
      </c>
      <c r="B26" s="83" t="s">
        <v>90</v>
      </c>
      <c r="C26" s="246">
        <f>IF(ISNUMBER('データ入力（最終需要額等）'!C26)=FALSE,"",'データ入力（最終需要額等）'!C26)</f>
        <v>100</v>
      </c>
      <c r="D26" s="216">
        <f>'1'!S25+'2'!S25+'3'!S25+'4'!S25+'5'!S25+'6'!S25+'7'!S25+'8'!S25+'9'!S25+'10'!S25+'11'!S25+'12'!S25+'13'!S25+'14'!S25+'15'!S25+'16'!S25+'17'!S25+'18'!S25+'19'!S25+'20'!S25+'21'!S25+'22'!S25+'23'!S25+'24'!S25+'25'!S25+'26'!S25+'27'!S25+'28'!S25+'29'!S25+'30'!S25+'31'!S25+'32'!S25+'33'!S25+'34'!S25+'35'!S25+'36'!S25+'37'!S25+'38'!S25+'39'!S25</f>
        <v>112.62657698636296</v>
      </c>
      <c r="E26" s="210">
        <f>'1'!U25+'2'!U25+'3'!U25+'4'!U25+'5'!U25+'6'!U25+'7'!U25+'8'!U25+'9'!U25+'10'!U25+'11'!U25+'12'!U25+'13'!U25+'14'!U25+'15'!U25+'16'!U25+'17'!U25+'18'!U25+'19'!U25+'20'!U25+'21'!U25+'22'!U25+'23'!U25+'24'!U25+'25'!U25+'26'!U25+'27'!U25+'28'!U25+'29'!U25+'30'!U25+'31'!U25+'32'!U25+'33'!U25+'34'!U25+'35'!U25+'36'!U25+'37'!U25+'38'!U25+'39'!U25</f>
        <v>33.369912505015229</v>
      </c>
      <c r="F26" s="85">
        <f>'1'!W25+'2'!W25+'3'!W25+'4'!W25+'5'!W25+'6'!W25+'7'!W25+'8'!W25+'9'!W25+'10'!W25+'11'!W25+'12'!W25+'13'!W25+'14'!W25+'15'!W25+'16'!W25+'17'!W25+'18'!W25+'19'!W25+'20'!W25+'21'!W25+'22'!W25+'23'!W25+'24'!W25+'25'!W25+'26'!W25+'27'!W25+'28'!W25+'29'!W25+'30'!W25+'31'!W25+'32'!W25+'33'!W25+'34'!W25+'35'!W25+'36'!W25+'37'!W25+'38'!W25+'39'!W25</f>
        <v>3</v>
      </c>
      <c r="G26" s="86">
        <f>'1'!Y25+'2'!Y25+'3'!Y25+'4'!Y25+'5'!Y25+'6'!Y25+'7'!Y25+'8'!Y25+'9'!Y25+'10'!Y25+'11'!Y25+'12'!Y25+'13'!Y25+'14'!Y25+'15'!Y25+'16'!Y25+'17'!Y25+'18'!Y25+'19'!Y25+'20'!Y25+'21'!Y25+'22'!Y25+'23'!Y25+'24'!Y25+'25'!Y25+'26'!Y25+'27'!Y25+'28'!Y25+'29'!Y25+'30'!Y25+'31'!Y25+'32'!Y25+'33'!Y25+'34'!Y25+'35'!Y25+'36'!Y25+'37'!Y25+'38'!Y25+'39'!Y25</f>
        <v>3</v>
      </c>
      <c r="H26" s="217">
        <v>21</v>
      </c>
    </row>
    <row r="27" spans="1:14">
      <c r="A27" s="275">
        <v>22</v>
      </c>
      <c r="B27" s="94" t="s">
        <v>64</v>
      </c>
      <c r="C27" s="247">
        <f>IF(ISNUMBER('データ入力（最終需要額等）'!C27)=FALSE,"",'データ入力（最終需要額等）'!C27)</f>
        <v>100</v>
      </c>
      <c r="D27" s="235">
        <f>'1'!S26+'2'!S26+'3'!S26+'4'!S26+'5'!S26+'6'!S26+'7'!S26+'8'!S26+'9'!S26+'10'!S26+'11'!S26+'12'!S26+'13'!S26+'14'!S26+'15'!S26+'16'!S26+'17'!S26+'18'!S26+'19'!S26+'20'!S26+'21'!S26+'22'!S26+'23'!S26+'24'!S26+'25'!S26+'26'!S26+'27'!S26+'28'!S26+'29'!S26+'30'!S26+'31'!S26+'32'!S26+'33'!S26+'34'!S26+'35'!S26+'36'!S26+'37'!S26+'38'!S26+'39'!S26</f>
        <v>125.45822084829659</v>
      </c>
      <c r="E27" s="236">
        <f>'1'!U26+'2'!U26+'3'!U26+'4'!U26+'5'!U26+'6'!U26+'7'!U26+'8'!U26+'9'!U26+'10'!U26+'11'!U26+'12'!U26+'13'!U26+'14'!U26+'15'!U26+'16'!U26+'17'!U26+'18'!U26+'19'!U26+'20'!U26+'21'!U26+'22'!U26+'23'!U26+'24'!U26+'25'!U26+'26'!U26+'27'!U26+'28'!U26+'29'!U26+'30'!U26+'31'!U26+'32'!U26+'33'!U26+'34'!U26+'35'!U26+'36'!U26+'37'!U26+'38'!U26+'39'!U26</f>
        <v>50.436942861798514</v>
      </c>
      <c r="F27" s="96">
        <f>'1'!W26+'2'!W26+'3'!W26+'4'!W26+'5'!W26+'6'!W26+'7'!W26+'8'!W26+'9'!W26+'10'!W26+'11'!W26+'12'!W26+'13'!W26+'14'!W26+'15'!W26+'16'!W26+'17'!W26+'18'!W26+'19'!W26+'20'!W26+'21'!W26+'22'!W26+'23'!W26+'24'!W26+'25'!W26+'26'!W26+'27'!W26+'28'!W26+'29'!W26+'30'!W26+'31'!W26+'32'!W26+'33'!W26+'34'!W26+'35'!W26+'36'!W26+'37'!W26+'38'!W26+'39'!W26</f>
        <v>8</v>
      </c>
      <c r="G27" s="97">
        <f>'1'!Y26+'2'!Y26+'3'!Y26+'4'!Y26+'5'!Y26+'6'!Y26+'7'!Y26+'8'!Y26+'9'!Y26+'10'!Y26+'11'!Y26+'12'!Y26+'13'!Y26+'14'!Y26+'15'!Y26+'16'!Y26+'17'!Y26+'18'!Y26+'19'!Y26+'20'!Y26+'21'!Y26+'22'!Y26+'23'!Y26+'24'!Y26+'25'!Y26+'26'!Y26+'27'!Y26+'28'!Y26+'29'!Y26+'30'!Y26+'31'!Y26+'32'!Y26+'33'!Y26+'34'!Y26+'35'!Y26+'36'!Y26+'37'!Y26+'38'!Y26+'39'!Y26</f>
        <v>7</v>
      </c>
      <c r="H27" s="237">
        <v>22</v>
      </c>
    </row>
    <row r="28" spans="1:14">
      <c r="A28" s="274">
        <v>23</v>
      </c>
      <c r="B28" s="83" t="s">
        <v>91</v>
      </c>
      <c r="C28" s="246">
        <f>IF(ISNUMBER('データ入力（最終需要額等）'!C28)=FALSE,"",'データ入力（最終需要額等）'!C28)</f>
        <v>100</v>
      </c>
      <c r="D28" s="216">
        <f>'1'!S27+'2'!S27+'3'!S27+'4'!S27+'5'!S27+'6'!S27+'7'!S27+'8'!S27+'9'!S27+'10'!S27+'11'!S27+'12'!S27+'13'!S27+'14'!S27+'15'!S27+'16'!S27+'17'!S27+'18'!S27+'19'!S27+'20'!S27+'21'!S27+'22'!S27+'23'!S27+'24'!S27+'25'!S27+'26'!S27+'27'!S27+'28'!S27+'29'!S27+'30'!S27+'31'!S27+'32'!S27+'33'!S27+'34'!S27+'35'!S27+'36'!S27+'37'!S27+'38'!S27+'39'!S27</f>
        <v>136.38948192719641</v>
      </c>
      <c r="E28" s="210">
        <f>'1'!U27+'2'!U27+'3'!U27+'4'!U27+'5'!U27+'6'!U27+'7'!U27+'8'!U27+'9'!U27+'10'!U27+'11'!U27+'12'!U27+'13'!U27+'14'!U27+'15'!U27+'16'!U27+'17'!U27+'18'!U27+'19'!U27+'20'!U27+'21'!U27+'22'!U27+'23'!U27+'24'!U27+'25'!U27+'26'!U27+'27'!U27+'28'!U27+'29'!U27+'30'!U27+'31'!U27+'32'!U27+'33'!U27+'34'!U27+'35'!U27+'36'!U27+'37'!U27+'38'!U27+'39'!U27</f>
        <v>63.23301630458166</v>
      </c>
      <c r="F28" s="85">
        <f>'1'!W27+'2'!W27+'3'!W27+'4'!W27+'5'!W27+'6'!W27+'7'!W27+'8'!W27+'9'!W27+'10'!W27+'11'!W27+'12'!W27+'13'!W27+'14'!W27+'15'!W27+'16'!W27+'17'!W27+'18'!W27+'19'!W27+'20'!W27+'21'!W27+'22'!W27+'23'!W27+'24'!W27+'25'!W27+'26'!W27+'27'!W27+'28'!W27+'29'!W27+'30'!W27+'31'!W27+'32'!W27+'33'!W27+'34'!W27+'35'!W27+'36'!W27+'37'!W27+'38'!W27+'39'!W27</f>
        <v>7</v>
      </c>
      <c r="G28" s="86">
        <f>'1'!Y27+'2'!Y27+'3'!Y27+'4'!Y27+'5'!Y27+'6'!Y27+'7'!Y27+'8'!Y27+'9'!Y27+'10'!Y27+'11'!Y27+'12'!Y27+'13'!Y27+'14'!Y27+'15'!Y27+'16'!Y27+'17'!Y27+'18'!Y27+'19'!Y27+'20'!Y27+'21'!Y27+'22'!Y27+'23'!Y27+'24'!Y27+'25'!Y27+'26'!Y27+'27'!Y27+'28'!Y27+'29'!Y27+'30'!Y27+'31'!Y27+'32'!Y27+'33'!Y27+'34'!Y27+'35'!Y27+'36'!Y27+'37'!Y27+'38'!Y27+'39'!Y27</f>
        <v>6</v>
      </c>
      <c r="H28" s="217">
        <v>23</v>
      </c>
    </row>
    <row r="29" spans="1:14">
      <c r="A29" s="274">
        <v>24</v>
      </c>
      <c r="B29" s="83" t="s">
        <v>92</v>
      </c>
      <c r="C29" s="246">
        <f>IF(ISNUMBER('データ入力（最終需要額等）'!C29)=FALSE,"",'データ入力（最終需要額等）'!C29)</f>
        <v>100</v>
      </c>
      <c r="D29" s="216">
        <f>'1'!S28+'2'!S28+'3'!S28+'4'!S28+'5'!S28+'6'!S28+'7'!S28+'8'!S28+'9'!S28+'10'!S28+'11'!S28+'12'!S28+'13'!S28+'14'!S28+'15'!S28+'16'!S28+'17'!S28+'18'!S28+'19'!S28+'20'!S28+'21'!S28+'22'!S28+'23'!S28+'24'!S28+'25'!S28+'26'!S28+'27'!S28+'28'!S28+'29'!S28+'30'!S28+'31'!S28+'32'!S28+'33'!S28+'34'!S28+'35'!S28+'36'!S28+'37'!S28+'38'!S28+'39'!S28</f>
        <v>242.76741593478832</v>
      </c>
      <c r="E29" s="210">
        <f>'1'!U28+'2'!U28+'3'!U28+'4'!U28+'5'!U28+'6'!U28+'7'!U28+'8'!U28+'9'!U28+'10'!U28+'11'!U28+'12'!U28+'13'!U28+'14'!U28+'15'!U28+'16'!U28+'17'!U28+'18'!U28+'19'!U28+'20'!U28+'21'!U28+'22'!U28+'23'!U28+'24'!U28+'25'!U28+'26'!U28+'27'!U28+'28'!U28+'29'!U28+'30'!U28+'31'!U28+'32'!U28+'33'!U28+'34'!U28+'35'!U28+'36'!U28+'37'!U28+'38'!U28+'39'!U28</f>
        <v>96.982045010059252</v>
      </c>
      <c r="F29" s="85">
        <f>'1'!W28+'2'!W28+'3'!W28+'4'!W28+'5'!W28+'6'!W28+'7'!W28+'8'!W28+'9'!W28+'10'!W28+'11'!W28+'12'!W28+'13'!W28+'14'!W28+'15'!W28+'16'!W28+'17'!W28+'18'!W28+'19'!W28+'20'!W28+'21'!W28+'22'!W28+'23'!W28+'24'!W28+'25'!W28+'26'!W28+'27'!W28+'28'!W28+'29'!W28+'30'!W28+'31'!W28+'32'!W28+'33'!W28+'34'!W28+'35'!W28+'36'!W28+'37'!W28+'38'!W28+'39'!W28</f>
        <v>0</v>
      </c>
      <c r="G29" s="86">
        <f>'1'!Y28+'2'!Y28+'3'!Y28+'4'!Y28+'5'!Y28+'6'!Y28+'7'!Y28+'8'!Y28+'9'!Y28+'10'!Y28+'11'!Y28+'12'!Y28+'13'!Y28+'14'!Y28+'15'!Y28+'16'!Y28+'17'!Y28+'18'!Y28+'19'!Y28+'20'!Y28+'21'!Y28+'22'!Y28+'23'!Y28+'24'!Y28+'25'!Y28+'26'!Y28+'27'!Y28+'28'!Y28+'29'!Y28+'30'!Y28+'31'!Y28+'32'!Y28+'33'!Y28+'34'!Y28+'35'!Y28+'36'!Y28+'37'!Y28+'38'!Y28+'39'!Y28</f>
        <v>0</v>
      </c>
      <c r="H29" s="217">
        <v>24</v>
      </c>
    </row>
    <row r="30" spans="1:14">
      <c r="A30" s="274">
        <v>25</v>
      </c>
      <c r="B30" s="83" t="s">
        <v>1</v>
      </c>
      <c r="C30" s="246">
        <f>IF(ISNUMBER('データ入力（最終需要額等）'!C30)=FALSE,"",'データ入力（最終需要額等）'!C30)</f>
        <v>100</v>
      </c>
      <c r="D30" s="216">
        <f>'1'!S29+'2'!S29+'3'!S29+'4'!S29+'5'!S29+'6'!S29+'7'!S29+'8'!S29+'9'!S29+'10'!S29+'11'!S29+'12'!S29+'13'!S29+'14'!S29+'15'!S29+'16'!S29+'17'!S29+'18'!S29+'19'!S29+'20'!S29+'21'!S29+'22'!S29+'23'!S29+'24'!S29+'25'!S29+'26'!S29+'27'!S29+'28'!S29+'29'!S29+'30'!S29+'31'!S29+'32'!S29+'33'!S29+'34'!S29+'35'!S29+'36'!S29+'37'!S29+'38'!S29+'39'!S29</f>
        <v>124.92970167592323</v>
      </c>
      <c r="E30" s="210">
        <f>'1'!U29+'2'!U29+'3'!U29+'4'!U29+'5'!U29+'6'!U29+'7'!U29+'8'!U29+'9'!U29+'10'!U29+'11'!U29+'12'!U29+'13'!U29+'14'!U29+'15'!U29+'16'!U29+'17'!U29+'18'!U29+'19'!U29+'20'!U29+'21'!U29+'22'!U29+'23'!U29+'24'!U29+'25'!U29+'26'!U29+'27'!U29+'28'!U29+'29'!U29+'30'!U29+'31'!U29+'32'!U29+'33'!U29+'34'!U29+'35'!U29+'36'!U29+'37'!U29+'38'!U29+'39'!U29</f>
        <v>55.309715539199971</v>
      </c>
      <c r="F30" s="85">
        <f>'1'!W29+'2'!W29+'3'!W29+'4'!W29+'5'!W29+'6'!W29+'7'!W29+'8'!W29+'9'!W29+'10'!W29+'11'!W29+'12'!W29+'13'!W29+'14'!W29+'15'!W29+'16'!W29+'17'!W29+'18'!W29+'19'!W29+'20'!W29+'21'!W29+'22'!W29+'23'!W29+'24'!W29+'25'!W29+'26'!W29+'27'!W29+'28'!W29+'29'!W29+'30'!W29+'31'!W29+'32'!W29+'33'!W29+'34'!W29+'35'!W29+'36'!W29+'37'!W29+'38'!W29+'39'!W29</f>
        <v>2</v>
      </c>
      <c r="G30" s="86">
        <f>'1'!Y29+'2'!Y29+'3'!Y29+'4'!Y29+'5'!Y29+'6'!Y29+'7'!Y29+'8'!Y29+'9'!Y29+'10'!Y29+'11'!Y29+'12'!Y29+'13'!Y29+'14'!Y29+'15'!Y29+'16'!Y29+'17'!Y29+'18'!Y29+'19'!Y29+'20'!Y29+'21'!Y29+'22'!Y29+'23'!Y29+'24'!Y29+'25'!Y29+'26'!Y29+'27'!Y29+'28'!Y29+'29'!Y29+'30'!Y29+'31'!Y29+'32'!Y29+'33'!Y29+'34'!Y29+'35'!Y29+'36'!Y29+'37'!Y29+'38'!Y29+'39'!Y29</f>
        <v>2</v>
      </c>
      <c r="H30" s="217">
        <v>25</v>
      </c>
    </row>
    <row r="31" spans="1:14">
      <c r="A31" s="274">
        <v>26</v>
      </c>
      <c r="B31" s="83" t="s">
        <v>2</v>
      </c>
      <c r="C31" s="246">
        <f>IF(ISNUMBER('データ入力（最終需要額等）'!C31)=FALSE,"",'データ入力（最終需要額等）'!C31)</f>
        <v>100</v>
      </c>
      <c r="D31" s="216">
        <f>'1'!S30+'2'!S30+'3'!S30+'4'!S30+'5'!S30+'6'!S30+'7'!S30+'8'!S30+'9'!S30+'10'!S30+'11'!S30+'12'!S30+'13'!S30+'14'!S30+'15'!S30+'16'!S30+'17'!S30+'18'!S30+'19'!S30+'20'!S30+'21'!S30+'22'!S30+'23'!S30+'24'!S30+'25'!S30+'26'!S30+'27'!S30+'28'!S30+'29'!S30+'30'!S30+'31'!S30+'32'!S30+'33'!S30+'34'!S30+'35'!S30+'36'!S30+'37'!S30+'38'!S30+'39'!S30</f>
        <v>121.99457250219976</v>
      </c>
      <c r="E31" s="210">
        <f>'1'!U30+'2'!U30+'3'!U30+'4'!U30+'5'!U30+'6'!U30+'7'!U30+'8'!U30+'9'!U30+'10'!U30+'11'!U30+'12'!U30+'13'!U30+'14'!U30+'15'!U30+'16'!U30+'17'!U30+'18'!U30+'19'!U30+'20'!U30+'21'!U30+'22'!U30+'23'!U30+'24'!U30+'25'!U30+'26'!U30+'27'!U30+'28'!U30+'29'!U30+'30'!U30+'31'!U30+'32'!U30+'33'!U30+'34'!U30+'35'!U30+'36'!U30+'37'!U30+'38'!U30+'39'!U30</f>
        <v>77.19656734354713</v>
      </c>
      <c r="F31" s="85">
        <f>'1'!W30+'2'!W30+'3'!W30+'4'!W30+'5'!W30+'6'!W30+'7'!W30+'8'!W30+'9'!W30+'10'!W30+'11'!W30+'12'!W30+'13'!W30+'14'!W30+'15'!W30+'16'!W30+'17'!W30+'18'!W30+'19'!W30+'20'!W30+'21'!W30+'22'!W30+'23'!W30+'24'!W30+'25'!W30+'26'!W30+'27'!W30+'28'!W30+'29'!W30+'30'!W30+'31'!W30+'32'!W30+'33'!W30+'34'!W30+'35'!W30+'36'!W30+'37'!W30+'38'!W30+'39'!W30</f>
        <v>9</v>
      </c>
      <c r="G31" s="86">
        <f>'1'!Y30+'2'!Y30+'3'!Y30+'4'!Y30+'5'!Y30+'6'!Y30+'7'!Y30+'8'!Y30+'9'!Y30+'10'!Y30+'11'!Y30+'12'!Y30+'13'!Y30+'14'!Y30+'15'!Y30+'16'!Y30+'17'!Y30+'18'!Y30+'19'!Y30+'20'!Y30+'21'!Y30+'22'!Y30+'23'!Y30+'24'!Y30+'25'!Y30+'26'!Y30+'27'!Y30+'28'!Y30+'29'!Y30+'30'!Y30+'31'!Y30+'32'!Y30+'33'!Y30+'34'!Y30+'35'!Y30+'36'!Y30+'37'!Y30+'38'!Y30+'39'!Y30</f>
        <v>8</v>
      </c>
      <c r="H31" s="217">
        <v>26</v>
      </c>
    </row>
    <row r="32" spans="1:14">
      <c r="A32" s="274">
        <v>27</v>
      </c>
      <c r="B32" s="83" t="s">
        <v>65</v>
      </c>
      <c r="C32" s="246">
        <f>IF(ISNUMBER('データ入力（最終需要額等）'!C32)=FALSE,"",'データ入力（最終需要額等）'!C32)</f>
        <v>100</v>
      </c>
      <c r="D32" s="216">
        <f>'1'!S31+'2'!S31+'3'!S31+'4'!S31+'5'!S31+'6'!S31+'7'!S31+'8'!S31+'9'!S31+'10'!S31+'11'!S31+'12'!S31+'13'!S31+'14'!S31+'15'!S31+'16'!S31+'17'!S31+'18'!S31+'19'!S31+'20'!S31+'21'!S31+'22'!S31+'23'!S31+'24'!S31+'25'!S31+'26'!S31+'27'!S31+'28'!S31+'29'!S31+'30'!S31+'31'!S31+'32'!S31+'33'!S31+'34'!S31+'35'!S31+'36'!S31+'37'!S31+'38'!S31+'39'!S31</f>
        <v>173.23115505668818</v>
      </c>
      <c r="E32" s="210">
        <f>'1'!U31+'2'!U31+'3'!U31+'4'!U31+'5'!U31+'6'!U31+'7'!U31+'8'!U31+'9'!U31+'10'!U31+'11'!U31+'12'!U31+'13'!U31+'14'!U31+'15'!U31+'16'!U31+'17'!U31+'18'!U31+'19'!U31+'20'!U31+'21'!U31+'22'!U31+'23'!U31+'24'!U31+'25'!U31+'26'!U31+'27'!U31+'28'!U31+'29'!U31+'30'!U31+'31'!U31+'32'!U31+'33'!U31+'34'!U31+'35'!U31+'36'!U31+'37'!U31+'38'!U31+'39'!U31</f>
        <v>117.87383635545108</v>
      </c>
      <c r="F32" s="85">
        <f>'1'!W31+'2'!W31+'3'!W31+'4'!W31+'5'!W31+'6'!W31+'7'!W31+'8'!W31+'9'!W31+'10'!W31+'11'!W31+'12'!W31+'13'!W31+'14'!W31+'15'!W31+'16'!W31+'17'!W31+'18'!W31+'19'!W31+'20'!W31+'21'!W31+'22'!W31+'23'!W31+'24'!W31+'25'!W31+'26'!W31+'27'!W31+'28'!W31+'29'!W31+'30'!W31+'31'!W31+'32'!W31+'33'!W31+'34'!W31+'35'!W31+'36'!W31+'37'!W31+'38'!W31+'39'!W31</f>
        <v>17</v>
      </c>
      <c r="G32" s="86">
        <f>'1'!Y31+'2'!Y31+'3'!Y31+'4'!Y31+'5'!Y31+'6'!Y31+'7'!Y31+'8'!Y31+'9'!Y31+'10'!Y31+'11'!Y31+'12'!Y31+'13'!Y31+'14'!Y31+'15'!Y31+'16'!Y31+'17'!Y31+'18'!Y31+'19'!Y31+'20'!Y31+'21'!Y31+'22'!Y31+'23'!Y31+'24'!Y31+'25'!Y31+'26'!Y31+'27'!Y31+'28'!Y31+'29'!Y31+'30'!Y31+'31'!Y31+'32'!Y31+'33'!Y31+'34'!Y31+'35'!Y31+'36'!Y31+'37'!Y31+'38'!Y31+'39'!Y31</f>
        <v>16</v>
      </c>
      <c r="H32" s="217">
        <v>27</v>
      </c>
    </row>
    <row r="33" spans="1:8">
      <c r="A33" s="274">
        <v>28</v>
      </c>
      <c r="B33" s="83" t="s">
        <v>66</v>
      </c>
      <c r="C33" s="246">
        <f>IF(ISNUMBER('データ入力（最終需要額等）'!C33)=FALSE,"",'データ入力（最終需要額等）'!C33)</f>
        <v>100</v>
      </c>
      <c r="D33" s="216">
        <f>'1'!S32+'2'!S32+'3'!S32+'4'!S32+'5'!S32+'6'!S32+'7'!S32+'8'!S32+'9'!S32+'10'!S32+'11'!S32+'12'!S32+'13'!S32+'14'!S32+'15'!S32+'16'!S32+'17'!S32+'18'!S32+'19'!S32+'20'!S32+'21'!S32+'22'!S32+'23'!S32+'24'!S32+'25'!S32+'26'!S32+'27'!S32+'28'!S32+'29'!S32+'30'!S32+'31'!S32+'32'!S32+'33'!S32+'34'!S32+'35'!S32+'36'!S32+'37'!S32+'38'!S32+'39'!S32</f>
        <v>216.99161249649993</v>
      </c>
      <c r="E33" s="210">
        <f>'1'!U32+'2'!U32+'3'!U32+'4'!U32+'5'!U32+'6'!U32+'7'!U32+'8'!U32+'9'!U32+'10'!U32+'11'!U32+'12'!U32+'13'!U32+'14'!U32+'15'!U32+'16'!U32+'17'!U32+'18'!U32+'19'!U32+'20'!U32+'21'!U32+'22'!U32+'23'!U32+'24'!U32+'25'!U32+'26'!U32+'27'!U32+'28'!U32+'29'!U32+'30'!U32+'31'!U32+'32'!U32+'33'!U32+'34'!U32+'35'!U32+'36'!U32+'37'!U32+'38'!U32+'39'!U32</f>
        <v>131.38601460500416</v>
      </c>
      <c r="F33" s="85">
        <f>'1'!W32+'2'!W32+'3'!W32+'4'!W32+'5'!W32+'6'!W32+'7'!W32+'8'!W32+'9'!W32+'10'!W32+'11'!W32+'12'!W32+'13'!W32+'14'!W32+'15'!W32+'16'!W32+'17'!W32+'18'!W32+'19'!W32+'20'!W32+'21'!W32+'22'!W32+'23'!W32+'24'!W32+'25'!W32+'26'!W32+'27'!W32+'28'!W32+'29'!W32+'30'!W32+'31'!W32+'32'!W32+'33'!W32+'34'!W32+'35'!W32+'36'!W32+'37'!W32+'38'!W32+'39'!W32</f>
        <v>4</v>
      </c>
      <c r="G33" s="86">
        <f>'1'!Y32+'2'!Y32+'3'!Y32+'4'!Y32+'5'!Y32+'6'!Y32+'7'!Y32+'8'!Y32+'9'!Y32+'10'!Y32+'11'!Y32+'12'!Y32+'13'!Y32+'14'!Y32+'15'!Y32+'16'!Y32+'17'!Y32+'18'!Y32+'19'!Y32+'20'!Y32+'21'!Y32+'22'!Y32+'23'!Y32+'24'!Y32+'25'!Y32+'26'!Y32+'27'!Y32+'28'!Y32+'29'!Y32+'30'!Y32+'31'!Y32+'32'!Y32+'33'!Y32+'34'!Y32+'35'!Y32+'36'!Y32+'37'!Y32+'38'!Y32+'39'!Y32</f>
        <v>4</v>
      </c>
      <c r="H33" s="217">
        <v>28</v>
      </c>
    </row>
    <row r="34" spans="1:8">
      <c r="A34" s="274">
        <v>29</v>
      </c>
      <c r="B34" s="83" t="s">
        <v>93</v>
      </c>
      <c r="C34" s="246">
        <f>IF(ISNUMBER('データ入力（最終需要額等）'!C34)=FALSE,"",'データ入力（最終需要額等）'!C34)</f>
        <v>100</v>
      </c>
      <c r="D34" s="216">
        <f>'1'!S33+'2'!S33+'3'!S33+'4'!S33+'5'!S33+'6'!S33+'7'!S33+'8'!S33+'9'!S33+'10'!S33+'11'!S33+'12'!S33+'13'!S33+'14'!S33+'15'!S33+'16'!S33+'17'!S33+'18'!S33+'19'!S33+'20'!S33+'21'!S33+'22'!S33+'23'!S33+'24'!S33+'25'!S33+'26'!S33+'27'!S33+'28'!S33+'29'!S33+'30'!S33+'31'!S33+'32'!S33+'33'!S33+'34'!S33+'35'!S33+'36'!S33+'37'!S33+'38'!S33+'39'!S33</f>
        <v>335.81205366343005</v>
      </c>
      <c r="E34" s="210">
        <f>'1'!U33+'2'!U33+'3'!U33+'4'!U33+'5'!U33+'6'!U33+'7'!U33+'8'!U33+'9'!U33+'10'!U33+'11'!U33+'12'!U33+'13'!U33+'14'!U33+'15'!U33+'16'!U33+'17'!U33+'18'!U33+'19'!U33+'20'!U33+'21'!U33+'22'!U33+'23'!U33+'24'!U33+'25'!U33+'26'!U33+'27'!U33+'28'!U33+'29'!U33+'30'!U33+'31'!U33+'32'!U33+'33'!U33+'34'!U33+'35'!U33+'36'!U33+'37'!U33+'38'!U33+'39'!U33</f>
        <v>273.0370911593555</v>
      </c>
      <c r="F34" s="85">
        <f>'1'!W33+'2'!W33+'3'!W33+'4'!W33+'5'!W33+'6'!W33+'7'!W33+'8'!W33+'9'!W33+'10'!W33+'11'!W33+'12'!W33+'13'!W33+'14'!W33+'15'!W33+'16'!W33+'17'!W33+'18'!W33+'19'!W33+'20'!W33+'21'!W33+'22'!W33+'23'!W33+'24'!W33+'25'!W33+'26'!W33+'27'!W33+'28'!W33+'29'!W33+'30'!W33+'31'!W33+'32'!W33+'33'!W33+'34'!W33+'35'!W33+'36'!W33+'37'!W33+'38'!W33+'39'!W33</f>
        <v>2</v>
      </c>
      <c r="G34" s="86">
        <f>'1'!Y33+'2'!Y33+'3'!Y33+'4'!Y33+'5'!Y33+'6'!Y33+'7'!Y33+'8'!Y33+'9'!Y33+'10'!Y33+'11'!Y33+'12'!Y33+'13'!Y33+'14'!Y33+'15'!Y33+'16'!Y33+'17'!Y33+'18'!Y33+'19'!Y33+'20'!Y33+'21'!Y33+'22'!Y33+'23'!Y33+'24'!Y33+'25'!Y33+'26'!Y33+'27'!Y33+'28'!Y33+'29'!Y33+'30'!Y33+'31'!Y33+'32'!Y33+'33'!Y33+'34'!Y33+'35'!Y33+'36'!Y33+'37'!Y33+'38'!Y33+'39'!Y33</f>
        <v>1</v>
      </c>
      <c r="H34" s="217">
        <v>29</v>
      </c>
    </row>
    <row r="35" spans="1:8">
      <c r="A35" s="274">
        <v>30</v>
      </c>
      <c r="B35" s="83" t="s">
        <v>94</v>
      </c>
      <c r="C35" s="246">
        <f>IF(ISNUMBER('データ入力（最終需要額等）'!C35)=FALSE,"",'データ入力（最終需要額等）'!C35)</f>
        <v>100</v>
      </c>
      <c r="D35" s="216">
        <f>'1'!S34+'2'!S34+'3'!S34+'4'!S34+'5'!S34+'6'!S34+'7'!S34+'8'!S34+'9'!S34+'10'!S34+'11'!S34+'12'!S34+'13'!S34+'14'!S34+'15'!S34+'16'!S34+'17'!S34+'18'!S34+'19'!S34+'20'!S34+'21'!S34+'22'!S34+'23'!S34+'24'!S34+'25'!S34+'26'!S34+'27'!S34+'28'!S34+'29'!S34+'30'!S34+'31'!S34+'32'!S34+'33'!S34+'34'!S34+'35'!S34+'36'!S34+'37'!S34+'38'!S34+'39'!S34</f>
        <v>212.33686485138608</v>
      </c>
      <c r="E35" s="210">
        <f>'1'!U34+'2'!U34+'3'!U34+'4'!U34+'5'!U34+'6'!U34+'7'!U34+'8'!U34+'9'!U34+'10'!U34+'11'!U34+'12'!U34+'13'!U34+'14'!U34+'15'!U34+'16'!U34+'17'!U34+'18'!U34+'19'!U34+'20'!U34+'21'!U34+'22'!U34+'23'!U34+'24'!U34+'25'!U34+'26'!U34+'27'!U34+'28'!U34+'29'!U34+'30'!U34+'31'!U34+'32'!U34+'33'!U34+'34'!U34+'35'!U34+'36'!U34+'37'!U34+'38'!U34+'39'!U34</f>
        <v>134.62944781232662</v>
      </c>
      <c r="F35" s="85">
        <f>'1'!W34+'2'!W34+'3'!W34+'4'!W34+'5'!W34+'6'!W34+'7'!W34+'8'!W34+'9'!W34+'10'!W34+'11'!W34+'12'!W34+'13'!W34+'14'!W34+'15'!W34+'16'!W34+'17'!W34+'18'!W34+'19'!W34+'20'!W34+'21'!W34+'22'!W34+'23'!W34+'24'!W34+'25'!W34+'26'!W34+'27'!W34+'28'!W34+'29'!W34+'30'!W34+'31'!W34+'32'!W34+'33'!W34+'34'!W34+'35'!W34+'36'!W34+'37'!W34+'38'!W34+'39'!W34</f>
        <v>9</v>
      </c>
      <c r="G35" s="86">
        <f>'1'!Y34+'2'!Y34+'3'!Y34+'4'!Y34+'5'!Y34+'6'!Y34+'7'!Y34+'8'!Y34+'9'!Y34+'10'!Y34+'11'!Y34+'12'!Y34+'13'!Y34+'14'!Y34+'15'!Y34+'16'!Y34+'17'!Y34+'18'!Y34+'19'!Y34+'20'!Y34+'21'!Y34+'22'!Y34+'23'!Y34+'24'!Y34+'25'!Y34+'26'!Y34+'27'!Y34+'28'!Y34+'29'!Y34+'30'!Y34+'31'!Y34+'32'!Y34+'33'!Y34+'34'!Y34+'35'!Y34+'36'!Y34+'37'!Y34+'38'!Y34+'39'!Y34</f>
        <v>9</v>
      </c>
      <c r="H35" s="217">
        <v>30</v>
      </c>
    </row>
    <row r="36" spans="1:8">
      <c r="A36" s="274">
        <v>31</v>
      </c>
      <c r="B36" s="83" t="s">
        <v>95</v>
      </c>
      <c r="C36" s="246">
        <f>IF(ISNUMBER('データ入力（最終需要額等）'!C36)=FALSE,"",'データ入力（最終需要額等）'!C36)</f>
        <v>100</v>
      </c>
      <c r="D36" s="216">
        <f>'1'!S35+'2'!S35+'3'!S35+'4'!S35+'5'!S35+'6'!S35+'7'!S35+'8'!S35+'9'!S35+'10'!S35+'11'!S35+'12'!S35+'13'!S35+'14'!S35+'15'!S35+'16'!S35+'17'!S35+'18'!S35+'19'!S35+'20'!S35+'21'!S35+'22'!S35+'23'!S35+'24'!S35+'25'!S35+'26'!S35+'27'!S35+'28'!S35+'29'!S35+'30'!S35+'31'!S35+'32'!S35+'33'!S35+'34'!S35+'35'!S35+'36'!S35+'37'!S35+'38'!S35+'39'!S35</f>
        <v>174.60375761325199</v>
      </c>
      <c r="E36" s="210">
        <f>'1'!U35+'2'!U35+'3'!U35+'4'!U35+'5'!U35+'6'!U35+'7'!U35+'8'!U35+'9'!U35+'10'!U35+'11'!U35+'12'!U35+'13'!U35+'14'!U35+'15'!U35+'16'!U35+'17'!U35+'18'!U35+'19'!U35+'20'!U35+'21'!U35+'22'!U35+'23'!U35+'24'!U35+'25'!U35+'26'!U35+'27'!U35+'28'!U35+'29'!U35+'30'!U35+'31'!U35+'32'!U35+'33'!U35+'34'!U35+'35'!U35+'36'!U35+'37'!U35+'38'!U35+'39'!U35</f>
        <v>87.252986707951436</v>
      </c>
      <c r="F36" s="85">
        <f>'1'!W35+'2'!W35+'3'!W35+'4'!W35+'5'!W35+'6'!W35+'7'!W35+'8'!W35+'9'!W35+'10'!W35+'11'!W35+'12'!W35+'13'!W35+'14'!W35+'15'!W35+'16'!W35+'17'!W35+'18'!W35+'19'!W35+'20'!W35+'21'!W35+'22'!W35+'23'!W35+'24'!W35+'25'!W35+'26'!W35+'27'!W35+'28'!W35+'29'!W35+'30'!W35+'31'!W35+'32'!W35+'33'!W35+'34'!W35+'35'!W35+'36'!W35+'37'!W35+'38'!W35+'39'!W35</f>
        <v>4</v>
      </c>
      <c r="G36" s="86">
        <f>'1'!Y35+'2'!Y35+'3'!Y35+'4'!Y35+'5'!Y35+'6'!Y35+'7'!Y35+'8'!Y35+'9'!Y35+'10'!Y35+'11'!Y35+'12'!Y35+'13'!Y35+'14'!Y35+'15'!Y35+'16'!Y35+'17'!Y35+'18'!Y35+'19'!Y35+'20'!Y35+'21'!Y35+'22'!Y35+'23'!Y35+'24'!Y35+'25'!Y35+'26'!Y35+'27'!Y35+'28'!Y35+'29'!Y35+'30'!Y35+'31'!Y35+'32'!Y35+'33'!Y35+'34'!Y35+'35'!Y35+'36'!Y35+'37'!Y35+'38'!Y35+'39'!Y35</f>
        <v>3</v>
      </c>
      <c r="H36" s="217">
        <v>31</v>
      </c>
    </row>
    <row r="37" spans="1:8">
      <c r="A37" s="274">
        <v>32</v>
      </c>
      <c r="B37" s="83" t="s">
        <v>67</v>
      </c>
      <c r="C37" s="246">
        <f>IF(ISNUMBER('データ入力（最終需要額等）'!C37)=FALSE,"",'データ入力（最終需要額等）'!C37)</f>
        <v>100</v>
      </c>
      <c r="D37" s="216">
        <f>'1'!S36+'2'!S36+'3'!S36+'4'!S36+'5'!S36+'6'!S36+'7'!S36+'8'!S36+'9'!S36+'10'!S36+'11'!S36+'12'!S36+'13'!S36+'14'!S36+'15'!S36+'16'!S36+'17'!S36+'18'!S36+'19'!S36+'20'!S36+'21'!S36+'22'!S36+'23'!S36+'24'!S36+'25'!S36+'26'!S36+'27'!S36+'28'!S36+'29'!S36+'30'!S36+'31'!S36+'32'!S36+'33'!S36+'34'!S36+'35'!S36+'36'!S36+'37'!S36+'38'!S36+'39'!S36</f>
        <v>115.5447632341515</v>
      </c>
      <c r="E37" s="210">
        <f>'1'!U36+'2'!U36+'3'!U36+'4'!U36+'5'!U36+'6'!U36+'7'!U36+'8'!U36+'9'!U36+'10'!U36+'11'!U36+'12'!U36+'13'!U36+'14'!U36+'15'!U36+'16'!U36+'17'!U36+'18'!U36+'19'!U36+'20'!U36+'21'!U36+'22'!U36+'23'!U36+'24'!U36+'25'!U36+'26'!U36+'27'!U36+'28'!U36+'29'!U36+'30'!U36+'31'!U36+'32'!U36+'33'!U36+'34'!U36+'35'!U36+'36'!U36+'37'!U36+'38'!U36+'39'!U36</f>
        <v>81.874552824761267</v>
      </c>
      <c r="F37" s="85">
        <f>'1'!W36+'2'!W36+'3'!W36+'4'!W36+'5'!W36+'6'!W36+'7'!W36+'8'!W36+'9'!W36+'10'!W36+'11'!W36+'12'!W36+'13'!W36+'14'!W36+'15'!W36+'16'!W36+'17'!W36+'18'!W36+'19'!W36+'20'!W36+'21'!W36+'22'!W36+'23'!W36+'24'!W36+'25'!W36+'26'!W36+'27'!W36+'28'!W36+'29'!W36+'30'!W36+'31'!W36+'32'!W36+'33'!W36+'34'!W36+'35'!W36+'36'!W36+'37'!W36+'38'!W36+'39'!W36</f>
        <v>5</v>
      </c>
      <c r="G37" s="86">
        <f>'1'!Y36+'2'!Y36+'3'!Y36+'4'!Y36+'5'!Y36+'6'!Y36+'7'!Y36+'8'!Y36+'9'!Y36+'10'!Y36+'11'!Y36+'12'!Y36+'13'!Y36+'14'!Y36+'15'!Y36+'16'!Y36+'17'!Y36+'18'!Y36+'19'!Y36+'20'!Y36+'21'!Y36+'22'!Y36+'23'!Y36+'24'!Y36+'25'!Y36+'26'!Y36+'27'!Y36+'28'!Y36+'29'!Y36+'30'!Y36+'31'!Y36+'32'!Y36+'33'!Y36+'34'!Y36+'35'!Y36+'36'!Y36+'37'!Y36+'38'!Y36+'39'!Y36</f>
        <v>5</v>
      </c>
      <c r="H37" s="217">
        <v>32</v>
      </c>
    </row>
    <row r="38" spans="1:8">
      <c r="A38" s="274">
        <v>33</v>
      </c>
      <c r="B38" s="83" t="s">
        <v>96</v>
      </c>
      <c r="C38" s="246">
        <f>IF(ISNUMBER('データ入力（最終需要額等）'!C38)=FALSE,"",'データ入力（最終需要額等）'!C38)</f>
        <v>100</v>
      </c>
      <c r="D38" s="216">
        <f>'1'!S37+'2'!S37+'3'!S37+'4'!S37+'5'!S37+'6'!S37+'7'!S37+'8'!S37+'9'!S37+'10'!S37+'11'!S37+'12'!S37+'13'!S37+'14'!S37+'15'!S37+'16'!S37+'17'!S37+'18'!S37+'19'!S37+'20'!S37+'21'!S37+'22'!S37+'23'!S37+'24'!S37+'25'!S37+'26'!S37+'27'!S37+'28'!S37+'29'!S37+'30'!S37+'31'!S37+'32'!S37+'33'!S37+'34'!S37+'35'!S37+'36'!S37+'37'!S37+'38'!S37+'39'!S37</f>
        <v>124.22850509350569</v>
      </c>
      <c r="E38" s="210">
        <f>'1'!U37+'2'!U37+'3'!U37+'4'!U37+'5'!U37+'6'!U37+'7'!U37+'8'!U37+'9'!U37+'10'!U37+'11'!U37+'12'!U37+'13'!U37+'14'!U37+'15'!U37+'16'!U37+'17'!U37+'18'!U37+'19'!U37+'20'!U37+'21'!U37+'22'!U37+'23'!U37+'24'!U37+'25'!U37+'26'!U37+'27'!U37+'28'!U37+'29'!U37+'30'!U37+'31'!U37+'32'!U37+'33'!U37+'34'!U37+'35'!U37+'36'!U37+'37'!U37+'38'!U37+'39'!U37</f>
        <v>87.734890639903242</v>
      </c>
      <c r="F38" s="85">
        <f>'1'!W37+'2'!W37+'3'!W37+'4'!W37+'5'!W37+'6'!W37+'7'!W37+'8'!W37+'9'!W37+'10'!W37+'11'!W37+'12'!W37+'13'!W37+'14'!W37+'15'!W37+'16'!W37+'17'!W37+'18'!W37+'19'!W37+'20'!W37+'21'!W37+'22'!W37+'23'!W37+'24'!W37+'25'!W37+'26'!W37+'27'!W37+'28'!W37+'29'!W37+'30'!W37+'31'!W37+'32'!W37+'33'!W37+'34'!W37+'35'!W37+'36'!W37+'37'!W37+'38'!W37+'39'!W37</f>
        <v>9</v>
      </c>
      <c r="G38" s="86">
        <f>'1'!Y37+'2'!Y37+'3'!Y37+'4'!Y37+'5'!Y37+'6'!Y37+'7'!Y37+'8'!Y37+'9'!Y37+'10'!Y37+'11'!Y37+'12'!Y37+'13'!Y37+'14'!Y37+'15'!Y37+'16'!Y37+'17'!Y37+'18'!Y37+'19'!Y37+'20'!Y37+'21'!Y37+'22'!Y37+'23'!Y37+'24'!Y37+'25'!Y37+'26'!Y37+'27'!Y37+'28'!Y37+'29'!Y37+'30'!Y37+'31'!Y37+'32'!Y37+'33'!Y37+'34'!Y37+'35'!Y37+'36'!Y37+'37'!Y37+'38'!Y37+'39'!Y37</f>
        <v>9</v>
      </c>
      <c r="H38" s="217">
        <v>33</v>
      </c>
    </row>
    <row r="39" spans="1:8">
      <c r="A39" s="274">
        <v>34</v>
      </c>
      <c r="B39" s="83" t="s">
        <v>97</v>
      </c>
      <c r="C39" s="246">
        <f>IF(ISNUMBER('データ入力（最終需要額等）'!C39)=FALSE,"",'データ入力（最終需要額等）'!C39)</f>
        <v>100</v>
      </c>
      <c r="D39" s="216">
        <f>'1'!S38+'2'!S38+'3'!S38+'4'!S38+'5'!S38+'6'!S38+'7'!S38+'8'!S38+'9'!S38+'10'!S38+'11'!S38+'12'!S38+'13'!S38+'14'!S38+'15'!S38+'16'!S38+'17'!S38+'18'!S38+'19'!S38+'20'!S38+'21'!S38+'22'!S38+'23'!S38+'24'!S38+'25'!S38+'26'!S38+'27'!S38+'28'!S38+'29'!S38+'30'!S38+'31'!S38+'32'!S38+'33'!S38+'34'!S38+'35'!S38+'36'!S38+'37'!S38+'38'!S38+'39'!S38</f>
        <v>142.09246115387685</v>
      </c>
      <c r="E39" s="210">
        <f>'1'!U38+'2'!U38+'3'!U38+'4'!U38+'5'!U38+'6'!U38+'7'!U38+'8'!U38+'9'!U38+'10'!U38+'11'!U38+'12'!U38+'13'!U38+'14'!U38+'15'!U38+'16'!U38+'17'!U38+'18'!U38+'19'!U38+'20'!U38+'21'!U38+'22'!U38+'23'!U38+'24'!U38+'25'!U38+'26'!U38+'27'!U38+'28'!U38+'29'!U38+'30'!U38+'31'!U38+'32'!U38+'33'!U38+'34'!U38+'35'!U38+'36'!U38+'37'!U38+'38'!U38+'39'!U38</f>
        <v>82.601330598086122</v>
      </c>
      <c r="F39" s="85">
        <f>'1'!W38+'2'!W38+'3'!W38+'4'!W38+'5'!W38+'6'!W38+'7'!W38+'8'!W38+'9'!W38+'10'!W38+'11'!W38+'12'!W38+'13'!W38+'14'!W38+'15'!W38+'16'!W38+'17'!W38+'18'!W38+'19'!W38+'20'!W38+'21'!W38+'22'!W38+'23'!W38+'24'!W38+'25'!W38+'26'!W38+'27'!W38+'28'!W38+'29'!W38+'30'!W38+'31'!W38+'32'!W38+'33'!W38+'34'!W38+'35'!W38+'36'!W38+'37'!W38+'38'!W38+'39'!W38</f>
        <v>13</v>
      </c>
      <c r="G39" s="86">
        <f>'1'!Y38+'2'!Y38+'3'!Y38+'4'!Y38+'5'!Y38+'6'!Y38+'7'!Y38+'8'!Y38+'9'!Y38+'10'!Y38+'11'!Y38+'12'!Y38+'13'!Y38+'14'!Y38+'15'!Y38+'16'!Y38+'17'!Y38+'18'!Y38+'19'!Y38+'20'!Y38+'21'!Y38+'22'!Y38+'23'!Y38+'24'!Y38+'25'!Y38+'26'!Y38+'27'!Y38+'28'!Y38+'29'!Y38+'30'!Y38+'31'!Y38+'32'!Y38+'33'!Y38+'34'!Y38+'35'!Y38+'36'!Y38+'37'!Y38+'38'!Y38+'39'!Y38</f>
        <v>12</v>
      </c>
      <c r="H39" s="217">
        <v>34</v>
      </c>
    </row>
    <row r="40" spans="1:8">
      <c r="A40" s="274">
        <v>35</v>
      </c>
      <c r="B40" s="83" t="s">
        <v>3</v>
      </c>
      <c r="C40" s="246">
        <f>IF(ISNUMBER('データ入力（最終需要額等）'!C40)=FALSE,"",'データ入力（最終需要額等）'!C40)</f>
        <v>100</v>
      </c>
      <c r="D40" s="216">
        <f>'1'!S39+'2'!S39+'3'!S39+'4'!S39+'5'!S39+'6'!S39+'7'!S39+'8'!S39+'9'!S39+'10'!S39+'11'!S39+'12'!S39+'13'!S39+'14'!S39+'15'!S39+'16'!S39+'17'!S39+'18'!S39+'19'!S39+'20'!S39+'21'!S39+'22'!S39+'23'!S39+'24'!S39+'25'!S39+'26'!S39+'27'!S39+'28'!S39+'29'!S39+'30'!S39+'31'!S39+'32'!S39+'33'!S39+'34'!S39+'35'!S39+'36'!S39+'37'!S39+'38'!S39+'39'!S39</f>
        <v>117.17268719562476</v>
      </c>
      <c r="E40" s="210">
        <f>'1'!U39+'2'!U39+'3'!U39+'4'!U39+'5'!U39+'6'!U39+'7'!U39+'8'!U39+'9'!U39+'10'!U39+'11'!U39+'12'!U39+'13'!U39+'14'!U39+'15'!U39+'16'!U39+'17'!U39+'18'!U39+'19'!U39+'20'!U39+'21'!U39+'22'!U39+'23'!U39+'24'!U39+'25'!U39+'26'!U39+'27'!U39+'28'!U39+'29'!U39+'30'!U39+'31'!U39+'32'!U39+'33'!U39+'34'!U39+'35'!U39+'36'!U39+'37'!U39+'38'!U39+'39'!U39</f>
        <v>68.788414790899509</v>
      </c>
      <c r="F40" s="85">
        <f>'1'!W39+'2'!W39+'3'!W39+'4'!W39+'5'!W39+'6'!W39+'7'!W39+'8'!W39+'9'!W39+'10'!W39+'11'!W39+'12'!W39+'13'!W39+'14'!W39+'15'!W39+'16'!W39+'17'!W39+'18'!W39+'19'!W39+'20'!W39+'21'!W39+'22'!W39+'23'!W39+'24'!W39+'25'!W39+'26'!W39+'27'!W39+'28'!W39+'29'!W39+'30'!W39+'31'!W39+'32'!W39+'33'!W39+'34'!W39+'35'!W39+'36'!W39+'37'!W39+'38'!W39+'39'!W39</f>
        <v>13</v>
      </c>
      <c r="G40" s="86">
        <f>'1'!Y39+'2'!Y39+'3'!Y39+'4'!Y39+'5'!Y39+'6'!Y39+'7'!Y39+'8'!Y39+'9'!Y39+'10'!Y39+'11'!Y39+'12'!Y39+'13'!Y39+'14'!Y39+'15'!Y39+'16'!Y39+'17'!Y39+'18'!Y39+'19'!Y39+'20'!Y39+'21'!Y39+'22'!Y39+'23'!Y39+'24'!Y39+'25'!Y39+'26'!Y39+'27'!Y39+'28'!Y39+'29'!Y39+'30'!Y39+'31'!Y39+'32'!Y39+'33'!Y39+'34'!Y39+'35'!Y39+'36'!Y39+'37'!Y39+'38'!Y39+'39'!Y39</f>
        <v>12</v>
      </c>
      <c r="H40" s="217">
        <v>35</v>
      </c>
    </row>
    <row r="41" spans="1:8">
      <c r="A41" s="274">
        <v>36</v>
      </c>
      <c r="B41" s="83" t="s">
        <v>98</v>
      </c>
      <c r="C41" s="246">
        <f>IF(ISNUMBER('データ入力（最終需要額等）'!C41)=FALSE,"",'データ入力（最終需要額等）'!C41)</f>
        <v>100</v>
      </c>
      <c r="D41" s="216">
        <f>'1'!S40+'2'!S40+'3'!S40+'4'!S40+'5'!S40+'6'!S40+'7'!S40+'8'!S40+'9'!S40+'10'!S40+'11'!S40+'12'!S40+'13'!S40+'14'!S40+'15'!S40+'16'!S40+'17'!S40+'18'!S40+'19'!S40+'20'!S40+'21'!S40+'22'!S40+'23'!S40+'24'!S40+'25'!S40+'26'!S40+'27'!S40+'28'!S40+'29'!S40+'30'!S40+'31'!S40+'32'!S40+'33'!S40+'34'!S40+'35'!S40+'36'!S40+'37'!S40+'38'!S40+'39'!S40</f>
        <v>361.24478770360196</v>
      </c>
      <c r="E41" s="210">
        <f>'1'!U40+'2'!U40+'3'!U40+'4'!U40+'5'!U40+'6'!U40+'7'!U40+'8'!U40+'9'!U40+'10'!U40+'11'!U40+'12'!U40+'13'!U40+'14'!U40+'15'!U40+'16'!U40+'17'!U40+'18'!U40+'19'!U40+'20'!U40+'21'!U40+'22'!U40+'23'!U40+'24'!U40+'25'!U40+'26'!U40+'27'!U40+'28'!U40+'29'!U40+'30'!U40+'31'!U40+'32'!U40+'33'!U40+'34'!U40+'35'!U40+'36'!U40+'37'!U40+'38'!U40+'39'!U40</f>
        <v>224.84173626608623</v>
      </c>
      <c r="F41" s="85">
        <f>'1'!W40+'2'!W40+'3'!W40+'4'!W40+'5'!W40+'6'!W40+'7'!W40+'8'!W40+'9'!W40+'10'!W40+'11'!W40+'12'!W40+'13'!W40+'14'!W40+'15'!W40+'16'!W40+'17'!W40+'18'!W40+'19'!W40+'20'!W40+'21'!W40+'22'!W40+'23'!W40+'24'!W40+'25'!W40+'26'!W40+'27'!W40+'28'!W40+'29'!W40+'30'!W40+'31'!W40+'32'!W40+'33'!W40+'34'!W40+'35'!W40+'36'!W40+'37'!W40+'38'!W40+'39'!W40</f>
        <v>49</v>
      </c>
      <c r="G41" s="86">
        <f>'1'!Y40+'2'!Y40+'3'!Y40+'4'!Y40+'5'!Y40+'6'!Y40+'7'!Y40+'8'!Y40+'9'!Y40+'10'!Y40+'11'!Y40+'12'!Y40+'13'!Y40+'14'!Y40+'15'!Y40+'16'!Y40+'17'!Y40+'18'!Y40+'19'!Y40+'20'!Y40+'21'!Y40+'22'!Y40+'23'!Y40+'24'!Y40+'25'!Y40+'26'!Y40+'27'!Y40+'28'!Y40+'29'!Y40+'30'!Y40+'31'!Y40+'32'!Y40+'33'!Y40+'34'!Y40+'35'!Y40+'36'!Y40+'37'!Y40+'38'!Y40+'39'!Y40</f>
        <v>44</v>
      </c>
      <c r="H41" s="217">
        <v>36</v>
      </c>
    </row>
    <row r="42" spans="1:8">
      <c r="A42" s="274">
        <v>37</v>
      </c>
      <c r="B42" s="83" t="s">
        <v>99</v>
      </c>
      <c r="C42" s="246">
        <f>IF(ISNUMBER('データ入力（最終需要額等）'!C42)=FALSE,"",'データ入力（最終需要額等）'!C42)</f>
        <v>100</v>
      </c>
      <c r="D42" s="216">
        <f>'1'!S41+'2'!S41+'3'!S41+'4'!S41+'5'!S41+'6'!S41+'7'!S41+'8'!S41+'9'!S41+'10'!S41+'11'!S41+'12'!S41+'13'!S41+'14'!S41+'15'!S41+'16'!S41+'17'!S41+'18'!S41+'19'!S41+'20'!S41+'21'!S41+'22'!S41+'23'!S41+'24'!S41+'25'!S41+'26'!S41+'27'!S41+'28'!S41+'29'!S41+'30'!S41+'31'!S41+'32'!S41+'33'!S41+'34'!S41+'35'!S41+'36'!S41+'37'!S41+'38'!S41+'39'!S41</f>
        <v>152.32647663357579</v>
      </c>
      <c r="E42" s="210">
        <f>'1'!U41+'2'!U41+'3'!U41+'4'!U41+'5'!U41+'6'!U41+'7'!U41+'8'!U41+'9'!U41+'10'!U41+'11'!U41+'12'!U41+'13'!U41+'14'!U41+'15'!U41+'16'!U41+'17'!U41+'18'!U41+'19'!U41+'20'!U41+'21'!U41+'22'!U41+'23'!U41+'24'!U41+'25'!U41+'26'!U41+'27'!U41+'28'!U41+'29'!U41+'30'!U41+'31'!U41+'32'!U41+'33'!U41+'34'!U41+'35'!U41+'36'!U41+'37'!U41+'38'!U41+'39'!U41</f>
        <v>81.406006670352056</v>
      </c>
      <c r="F42" s="85">
        <f>'1'!W41+'2'!W41+'3'!W41+'4'!W41+'5'!W41+'6'!W41+'7'!W41+'8'!W41+'9'!W41+'10'!W41+'11'!W41+'12'!W41+'13'!W41+'14'!W41+'15'!W41+'16'!W41+'17'!W41+'18'!W41+'19'!W41+'20'!W41+'21'!W41+'22'!W41+'23'!W41+'24'!W41+'25'!W41+'26'!W41+'27'!W41+'28'!W41+'29'!W41+'30'!W41+'31'!W41+'32'!W41+'33'!W41+'34'!W41+'35'!W41+'36'!W41+'37'!W41+'38'!W41+'39'!W41</f>
        <v>23</v>
      </c>
      <c r="G42" s="86">
        <f>'1'!Y41+'2'!Y41+'3'!Y41+'4'!Y41+'5'!Y41+'6'!Y41+'7'!Y41+'8'!Y41+'9'!Y41+'10'!Y41+'11'!Y41+'12'!Y41+'13'!Y41+'14'!Y41+'15'!Y41+'16'!Y41+'17'!Y41+'18'!Y41+'19'!Y41+'20'!Y41+'21'!Y41+'22'!Y41+'23'!Y41+'24'!Y41+'25'!Y41+'26'!Y41+'27'!Y41+'28'!Y41+'29'!Y41+'30'!Y41+'31'!Y41+'32'!Y41+'33'!Y41+'34'!Y41+'35'!Y41+'36'!Y41+'37'!Y41+'38'!Y41+'39'!Y41</f>
        <v>18</v>
      </c>
      <c r="H42" s="217">
        <v>37</v>
      </c>
    </row>
    <row r="43" spans="1:8">
      <c r="A43" s="274">
        <v>38</v>
      </c>
      <c r="B43" s="83" t="s">
        <v>4</v>
      </c>
      <c r="C43" s="246">
        <f>IF(ISNUMBER('データ入力（最終需要額等）'!C43)=FALSE,"",'データ入力（最終需要額等）'!C43)</f>
        <v>100</v>
      </c>
      <c r="D43" s="216">
        <f>'1'!S42+'2'!S42+'3'!S42+'4'!S42+'5'!S42+'6'!S42+'7'!S42+'8'!S42+'9'!S42+'10'!S42+'11'!S42+'12'!S42+'13'!S42+'14'!S42+'15'!S42+'16'!S42+'17'!S42+'18'!S42+'19'!S42+'20'!S42+'21'!S42+'22'!S42+'23'!S42+'24'!S42+'25'!S42+'26'!S42+'27'!S42+'28'!S42+'29'!S42+'30'!S42+'31'!S42+'32'!S42+'33'!S42+'34'!S42+'35'!S42+'36'!S42+'37'!S42+'38'!S42+'39'!S42</f>
        <v>107.47132637123993</v>
      </c>
      <c r="E43" s="210">
        <f>'1'!U42+'2'!U42+'3'!U42+'4'!U42+'5'!U42+'6'!U42+'7'!U42+'8'!U42+'9'!U42+'10'!U42+'11'!U42+'12'!U42+'13'!U42+'14'!U42+'15'!U42+'16'!U42+'17'!U42+'18'!U42+'19'!U42+'20'!U42+'21'!U42+'22'!U42+'23'!U42+'24'!U42+'25'!U42+'26'!U42+'27'!U42+'28'!U42+'29'!U42+'30'!U42+'31'!U42+'32'!U42+'33'!U42+'34'!U42+'35'!U42+'36'!U42+'37'!U42+'38'!U42+'39'!U42</f>
        <v>0</v>
      </c>
      <c r="F43" s="85">
        <f>'1'!W42+'2'!W42+'3'!W42+'4'!W42+'5'!W42+'6'!W42+'7'!W42+'8'!W42+'9'!W42+'10'!W42+'11'!W42+'12'!W42+'13'!W42+'14'!W42+'15'!W42+'16'!W42+'17'!W42+'18'!W42+'19'!W42+'20'!W42+'21'!W42+'22'!W42+'23'!W42+'24'!W42+'25'!W42+'26'!W42+'27'!W42+'28'!W42+'29'!W42+'30'!W42+'31'!W42+'32'!W42+'33'!W42+'34'!W42+'35'!W42+'36'!W42+'37'!W42+'38'!W42+'39'!W42</f>
        <v>0</v>
      </c>
      <c r="G43" s="86">
        <f>'1'!Y42+'2'!Y42+'3'!Y42+'4'!Y42+'5'!Y42+'6'!Y42+'7'!Y42+'8'!Y42+'9'!Y42+'10'!Y42+'11'!Y42+'12'!Y42+'13'!Y42+'14'!Y42+'15'!Y42+'16'!Y42+'17'!Y42+'18'!Y42+'19'!Y42+'20'!Y42+'21'!Y42+'22'!Y42+'23'!Y42+'24'!Y42+'25'!Y42+'26'!Y42+'27'!Y42+'28'!Y42+'29'!Y42+'30'!Y42+'31'!Y42+'32'!Y42+'33'!Y42+'34'!Y42+'35'!Y42+'36'!Y42+'37'!Y42+'38'!Y42+'39'!Y42</f>
        <v>0</v>
      </c>
      <c r="H43" s="217">
        <v>38</v>
      </c>
    </row>
    <row r="44" spans="1:8">
      <c r="A44" s="274">
        <v>39</v>
      </c>
      <c r="B44" s="83" t="s">
        <v>5</v>
      </c>
      <c r="C44" s="246">
        <f>IF(ISNUMBER('データ入力（最終需要額等）'!C44)=FALSE,"",'データ入力（最終需要額等）'!C44)</f>
        <v>100</v>
      </c>
      <c r="D44" s="235">
        <f>'1'!S43+'2'!S43+'3'!S43+'4'!S43+'5'!S43+'6'!S43+'7'!S43+'8'!S43+'9'!S43+'10'!S43+'11'!S43+'12'!S43+'13'!S43+'14'!S43+'15'!S43+'16'!S43+'17'!S43+'18'!S43+'19'!S43+'20'!S43+'21'!S43+'22'!S43+'23'!S43+'24'!S43+'25'!S43+'26'!S43+'27'!S43+'28'!S43+'29'!S43+'30'!S43+'31'!S43+'32'!S43+'33'!S43+'34'!S43+'35'!S43+'36'!S43+'37'!S43+'38'!S43+'39'!S43</f>
        <v>116.9900257051666</v>
      </c>
      <c r="E44" s="210">
        <f>'1'!U43+'2'!U43+'3'!U43+'4'!U43+'5'!U43+'6'!U43+'7'!U43+'8'!U43+'9'!U43+'10'!U43+'11'!U43+'12'!U43+'13'!U43+'14'!U43+'15'!U43+'16'!U43+'17'!U43+'18'!U43+'19'!U43+'20'!U43+'21'!U43+'22'!U43+'23'!U43+'24'!U43+'25'!U43+'26'!U43+'27'!U43+'28'!U43+'29'!U43+'30'!U43+'31'!U43+'32'!U43+'33'!U43+'34'!U43+'35'!U43+'36'!U43+'37'!U43+'38'!U43+'39'!U43</f>
        <v>75.739841362889621</v>
      </c>
      <c r="F44" s="85">
        <f>'1'!W43+'2'!W43+'3'!W43+'4'!W43+'5'!W43+'6'!W43+'7'!W43+'8'!W43+'9'!W43+'10'!W43+'11'!W43+'12'!W43+'13'!W43+'14'!W43+'15'!W43+'16'!W43+'17'!W43+'18'!W43+'19'!W43+'20'!W43+'21'!W43+'22'!W43+'23'!W43+'24'!W43+'25'!W43+'26'!W43+'27'!W43+'28'!W43+'29'!W43+'30'!W43+'31'!W43+'32'!W43+'33'!W43+'34'!W43+'35'!W43+'36'!W43+'37'!W43+'38'!W43+'39'!W43</f>
        <v>0</v>
      </c>
      <c r="G44" s="86">
        <f>'1'!Y43+'2'!Y43+'3'!Y43+'4'!Y43+'5'!Y43+'6'!Y43+'7'!Y43+'8'!Y43+'9'!Y43+'10'!Y43+'11'!Y43+'12'!Y43+'13'!Y43+'14'!Y43+'15'!Y43+'16'!Y43+'17'!Y43+'18'!Y43+'19'!Y43+'20'!Y43+'21'!Y43+'22'!Y43+'23'!Y43+'24'!Y43+'25'!Y43+'26'!Y43+'27'!Y43+'28'!Y43+'29'!Y43+'30'!Y43+'31'!Y43+'32'!Y43+'33'!Y43+'34'!Y43+'35'!Y43+'36'!Y43+'37'!Y43+'38'!Y43+'39'!Y43</f>
        <v>0</v>
      </c>
      <c r="H44" s="217">
        <v>39</v>
      </c>
    </row>
    <row r="45" spans="1:8" ht="14">
      <c r="A45" s="276">
        <v>40</v>
      </c>
      <c r="B45" s="104" t="s">
        <v>241</v>
      </c>
      <c r="C45" s="248">
        <f>SUM(C6:C44)</f>
        <v>3900</v>
      </c>
      <c r="D45" s="240">
        <f>SUM(D6:D44)</f>
        <v>5610.4166203036975</v>
      </c>
      <c r="E45" s="241">
        <f>SUM(E6:E44)</f>
        <v>2730.9264795116578</v>
      </c>
      <c r="F45" s="242">
        <f>SUM(F6:F44)</f>
        <v>322</v>
      </c>
      <c r="G45" s="243">
        <f>SUM(G6:G44)</f>
        <v>270</v>
      </c>
      <c r="H45" s="75"/>
    </row>
    <row r="46" spans="1:8">
      <c r="A46" s="107" t="s">
        <v>374</v>
      </c>
      <c r="D46" s="67"/>
      <c r="E46" s="67"/>
      <c r="F46" s="67"/>
      <c r="G46" s="67"/>
      <c r="H46" s="67"/>
    </row>
    <row r="47" spans="1:8">
      <c r="A47" s="58" t="s">
        <v>412</v>
      </c>
      <c r="D47" s="238"/>
      <c r="E47" s="238"/>
      <c r="F47" s="238"/>
      <c r="G47" s="238"/>
      <c r="H47" s="67"/>
    </row>
    <row r="48" spans="1:8">
      <c r="A48" s="107"/>
      <c r="D48" s="67"/>
      <c r="E48" s="67"/>
      <c r="F48" s="67"/>
      <c r="G48" s="67"/>
      <c r="H48" s="67"/>
    </row>
    <row r="49" spans="1:8">
      <c r="A49" s="108" t="s">
        <v>411</v>
      </c>
      <c r="D49" s="67"/>
      <c r="E49" s="67"/>
      <c r="F49" s="67"/>
      <c r="G49" s="67"/>
      <c r="H49" s="67"/>
    </row>
    <row r="50" spans="1:8">
      <c r="A50" s="108" t="s">
        <v>375</v>
      </c>
    </row>
    <row r="51" spans="1:8">
      <c r="A51" s="108" t="s">
        <v>242</v>
      </c>
    </row>
  </sheetData>
  <mergeCells count="1">
    <mergeCell ref="K9:L9"/>
  </mergeCells>
  <phoneticPr fontId="3"/>
  <pageMargins left="0.75" right="0.75" top="1" bottom="1" header="0.51200000000000001" footer="0.51200000000000001"/>
  <pageSetup paperSize="9" scale="77" fitToHeight="0" orientation="landscape"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5C2884-7FEB-47BA-8D9E-B37AC5F4D8EC}">
  <sheetPr>
    <tabColor rgb="FFFFC000"/>
  </sheetPr>
  <dimension ref="A1:L64"/>
  <sheetViews>
    <sheetView showGridLines="0" zoomScaleNormal="100" workbookViewId="0"/>
  </sheetViews>
  <sheetFormatPr defaultColWidth="8.25" defaultRowHeight="14"/>
  <cols>
    <col min="1" max="1" width="17.4140625" style="588" customWidth="1"/>
    <col min="2" max="2" width="10.33203125" style="588" customWidth="1"/>
    <col min="3" max="3" width="13.33203125" style="588" customWidth="1"/>
    <col min="4" max="4" width="11.25" style="588" customWidth="1"/>
    <col min="5" max="5" width="28.5" style="588" customWidth="1"/>
    <col min="6" max="6" width="3.4140625" style="588" customWidth="1"/>
    <col min="7" max="7" width="4.08203125" style="325" customWidth="1"/>
    <col min="8" max="8" width="14.58203125" style="325" customWidth="1"/>
    <col min="9" max="12" width="12.5" style="325" customWidth="1"/>
    <col min="13" max="13" width="4.1640625" style="588" customWidth="1"/>
    <col min="14" max="14" width="10.1640625" style="588" customWidth="1"/>
    <col min="15" max="15" width="9.08203125" style="588" customWidth="1"/>
    <col min="16" max="17" width="8.25" style="588"/>
    <col min="18" max="18" width="15.58203125" style="588" customWidth="1"/>
    <col min="19" max="16384" width="8.25" style="588"/>
  </cols>
  <sheetData>
    <row r="1" spans="1:12" ht="14.5" thickBot="1">
      <c r="A1" s="589" t="s">
        <v>750</v>
      </c>
      <c r="B1" s="590"/>
      <c r="C1" s="617"/>
      <c r="D1" s="602" t="s">
        <v>612</v>
      </c>
      <c r="E1" s="590"/>
      <c r="G1" s="327" t="s">
        <v>512</v>
      </c>
      <c r="I1" s="662"/>
      <c r="L1" s="325" t="s">
        <v>513</v>
      </c>
    </row>
    <row r="2" spans="1:12" ht="26.5" thickBot="1">
      <c r="A2" s="591" t="s">
        <v>732</v>
      </c>
      <c r="B2" s="592"/>
      <c r="C2" s="620" t="s">
        <v>734</v>
      </c>
      <c r="D2" s="632" t="s">
        <v>733</v>
      </c>
      <c r="E2" s="625" t="s">
        <v>228</v>
      </c>
      <c r="G2" s="68"/>
      <c r="H2" s="267"/>
      <c r="I2" s="672" t="s">
        <v>751</v>
      </c>
      <c r="J2" s="341" t="s">
        <v>571</v>
      </c>
      <c r="K2" s="342" t="s">
        <v>522</v>
      </c>
      <c r="L2" s="343" t="s">
        <v>574</v>
      </c>
    </row>
    <row r="3" spans="1:12">
      <c r="A3" s="594" t="s">
        <v>735</v>
      </c>
      <c r="B3" s="595" t="s">
        <v>736</v>
      </c>
      <c r="C3" s="621">
        <f>'税分割（直接税）'!N3</f>
        <v>0.54479655448979047</v>
      </c>
      <c r="D3" s="631">
        <f>$A$6*C3</f>
        <v>192.2608904558158</v>
      </c>
      <c r="E3" s="626" t="s">
        <v>743</v>
      </c>
      <c r="G3" s="73"/>
      <c r="H3" s="98"/>
      <c r="I3" s="672" t="s">
        <v>572</v>
      </c>
      <c r="J3" s="380" t="s">
        <v>531</v>
      </c>
      <c r="K3" s="381" t="s">
        <v>532</v>
      </c>
      <c r="L3" s="636" t="s">
        <v>573</v>
      </c>
    </row>
    <row r="4" spans="1:12">
      <c r="A4" s="596"/>
      <c r="B4" s="597" t="s">
        <v>737</v>
      </c>
      <c r="C4" s="621">
        <f>'税分割（直接税）'!N4</f>
        <v>0.22687035342317463</v>
      </c>
      <c r="D4" s="631">
        <f>$A$6*C4</f>
        <v>80.063458198656065</v>
      </c>
      <c r="E4" s="627" t="s">
        <v>744</v>
      </c>
      <c r="G4" s="634">
        <v>28</v>
      </c>
      <c r="H4" s="635" t="s">
        <v>450</v>
      </c>
      <c r="I4" s="663">
        <f>_xlfn.XLOOKUP(G4,'データ入力（就業者誘発数）'!$A$8:$A$58,'データ入力（就業者誘発数）'!$C$8:$C$58,0)</f>
        <v>322</v>
      </c>
      <c r="J4" s="665">
        <f>_xlfn.XLOOKUP($G4,定住人口係数!$B$6:$B$56,定住人口係数!J$6:J$56)</f>
        <v>2.2986754334568409</v>
      </c>
      <c r="K4" s="666">
        <f>_xlfn.XLOOKUP($G4,定住人口係数!$B$6:$B$56,定住人口係数!N$6:N$56)</f>
        <v>0.54659545669225207</v>
      </c>
      <c r="L4" s="356">
        <f t="shared" ref="L4:L14" si="0">ROUND(I4*J4*K4,0)</f>
        <v>405</v>
      </c>
    </row>
    <row r="5" spans="1:12" ht="14.5" thickBot="1">
      <c r="A5" s="596"/>
      <c r="B5" s="597" t="s">
        <v>738</v>
      </c>
      <c r="C5" s="621">
        <f>'税分割（直接税）'!N5</f>
        <v>0.22833309208703487</v>
      </c>
      <c r="D5" s="631">
        <f>$A$6*C5</f>
        <v>80.579664543392028</v>
      </c>
      <c r="E5" s="627"/>
      <c r="G5" s="619">
        <v>100</v>
      </c>
      <c r="H5" s="51" t="s">
        <v>451</v>
      </c>
      <c r="I5" s="664">
        <f>_xlfn.XLOOKUP(G5,'データ入力（就業者誘発数）'!$A$8:$A$58,'データ入力（就業者誘発数）'!$C$8:$C$58,0)</f>
        <v>0</v>
      </c>
      <c r="J5" s="667">
        <f>_xlfn.XLOOKUP($G5,定住人口係数!$B$6:$B$56,定住人口係数!J$6:J$56)</f>
        <v>2.4138721297568329</v>
      </c>
      <c r="K5" s="668">
        <f>_xlfn.XLOOKUP($G5,定住人口係数!$B$6:$B$56,定住人口係数!N$6:N$56)</f>
        <v>0.39637367198256518</v>
      </c>
      <c r="L5" s="363">
        <f t="shared" si="0"/>
        <v>0</v>
      </c>
    </row>
    <row r="6" spans="1:12" ht="14.5" thickBot="1">
      <c r="A6" s="262">
        <f>税収効果プロセス!D45</f>
        <v>352.90401319786389</v>
      </c>
      <c r="B6" s="598" t="s">
        <v>739</v>
      </c>
      <c r="C6" s="622">
        <f>SUM(C3:C5)</f>
        <v>1</v>
      </c>
      <c r="D6" s="633">
        <f>SUM(D3:D5)</f>
        <v>352.90401319786389</v>
      </c>
      <c r="E6" s="628"/>
      <c r="G6" s="619">
        <v>101</v>
      </c>
      <c r="H6" s="52" t="s">
        <v>534</v>
      </c>
      <c r="I6" s="664">
        <f>_xlfn.XLOOKUP(G6,'データ入力（就業者誘発数）'!$A$8:$A$58,'データ入力（就業者誘発数）'!$C$8:$C$58,0)</f>
        <v>0</v>
      </c>
      <c r="J6" s="667">
        <f>_xlfn.XLOOKUP($G6,定住人口係数!$B$6:$B$56,定住人口係数!J$6:J$56)</f>
        <v>2.3548572058661374</v>
      </c>
      <c r="K6" s="668">
        <f>_xlfn.XLOOKUP($G6,定住人口係数!$B$6:$B$56,定住人口係数!N$6:N$56)</f>
        <v>0.45048933825912241</v>
      </c>
      <c r="L6" s="363">
        <f t="shared" si="0"/>
        <v>0</v>
      </c>
    </row>
    <row r="7" spans="1:12">
      <c r="A7" s="599" t="s">
        <v>740</v>
      </c>
      <c r="B7" s="595" t="s">
        <v>736</v>
      </c>
      <c r="C7" s="622">
        <f>'税分割（間接税）'!N3</f>
        <v>0.60451671022554143</v>
      </c>
      <c r="D7" s="631">
        <f>$A$10*C7</f>
        <v>143.58621144738041</v>
      </c>
      <c r="E7" s="626" t="s">
        <v>745</v>
      </c>
      <c r="G7" s="619">
        <v>102</v>
      </c>
      <c r="H7" s="52" t="s">
        <v>752</v>
      </c>
      <c r="I7" s="664">
        <f>_xlfn.XLOOKUP(G7,'データ入力（就業者誘発数）'!$A$8:$A$58,'データ入力（就業者誘発数）'!$C$8:$C$58,0)</f>
        <v>0</v>
      </c>
      <c r="J7" s="667">
        <f>_xlfn.XLOOKUP($G7,定住人口係数!$B$6:$B$56,定住人口係数!J$6:J$56)</f>
        <v>2.3513824884792625</v>
      </c>
      <c r="K7" s="668">
        <f>_xlfn.XLOOKUP($G7,定住人口係数!$B$6:$B$56,定住人口係数!N$6:N$56)</f>
        <v>0.4395379850296825</v>
      </c>
      <c r="L7" s="363">
        <f t="shared" si="0"/>
        <v>0</v>
      </c>
    </row>
    <row r="8" spans="1:12">
      <c r="A8" s="600"/>
      <c r="B8" s="597" t="s">
        <v>737</v>
      </c>
      <c r="C8" s="621">
        <f>'税分割（間接税）'!N4</f>
        <v>9.5189676452913319E-2</v>
      </c>
      <c r="D8" s="631">
        <f>$A$10*C8</f>
        <v>22.609672784192057</v>
      </c>
      <c r="E8" s="627" t="s">
        <v>746</v>
      </c>
      <c r="G8" s="619">
        <v>105</v>
      </c>
      <c r="H8" s="52" t="s">
        <v>536</v>
      </c>
      <c r="I8" s="664">
        <f>_xlfn.XLOOKUP(G8,'データ入力（就業者誘発数）'!$A$8:$A$58,'データ入力（就業者誘発数）'!$C$8:$C$58,0)</f>
        <v>0</v>
      </c>
      <c r="J8" s="667">
        <f>_xlfn.XLOOKUP($G8,定住人口係数!$B$6:$B$56,定住人口係数!J$6:J$56)</f>
        <v>2.4553778317698138</v>
      </c>
      <c r="K8" s="668">
        <f>_xlfn.XLOOKUP($G8,定住人口係数!$B$6:$B$56,定住人口係数!N$6:N$56)</f>
        <v>0.29984638509439882</v>
      </c>
      <c r="L8" s="363">
        <f t="shared" si="0"/>
        <v>0</v>
      </c>
    </row>
    <row r="9" spans="1:12" ht="14.5" thickBot="1">
      <c r="A9" s="600"/>
      <c r="B9" s="597" t="s">
        <v>738</v>
      </c>
      <c r="C9" s="623">
        <f>'税分割（間接税）'!N5</f>
        <v>0.30029361332154508</v>
      </c>
      <c r="D9" s="631">
        <f>$A$10*C9</f>
        <v>71.326435695380852</v>
      </c>
      <c r="E9" s="627"/>
      <c r="G9" s="619">
        <v>106</v>
      </c>
      <c r="H9" s="52" t="s">
        <v>537</v>
      </c>
      <c r="I9" s="664">
        <f>_xlfn.XLOOKUP(G9,'データ入力（就業者誘発数）'!$A$8:$A$58,'データ入力（就業者誘発数）'!$C$8:$C$58,0)</f>
        <v>0</v>
      </c>
      <c r="J9" s="667">
        <f>_xlfn.XLOOKUP($G9,定住人口係数!$B$6:$B$56,定住人口係数!J$6:J$56)</f>
        <v>2.528704049511818</v>
      </c>
      <c r="K9" s="668">
        <f>_xlfn.XLOOKUP($G9,定住人口係数!$B$6:$B$56,定住人口係数!N$6:N$56)</f>
        <v>0.39213535525269422</v>
      </c>
      <c r="L9" s="363">
        <f t="shared" si="0"/>
        <v>0</v>
      </c>
    </row>
    <row r="10" spans="1:12" ht="14.5" thickBot="1">
      <c r="A10" s="262">
        <f>税収効果プロセス!P45</f>
        <v>237.52231992695337</v>
      </c>
      <c r="B10" s="598" t="s">
        <v>739</v>
      </c>
      <c r="C10" s="623">
        <f>SUM(C7:C9)</f>
        <v>0.99999999999999978</v>
      </c>
      <c r="D10" s="633">
        <f>SUM(D7:D9)</f>
        <v>237.52231992695329</v>
      </c>
      <c r="E10" s="628"/>
      <c r="G10" s="619">
        <v>107</v>
      </c>
      <c r="H10" s="52" t="s">
        <v>538</v>
      </c>
      <c r="I10" s="664">
        <f>_xlfn.XLOOKUP(G10,'データ入力（就業者誘発数）'!$A$8:$A$58,'データ入力（就業者誘発数）'!$C$8:$C$58,0)</f>
        <v>0</v>
      </c>
      <c r="J10" s="667">
        <f>_xlfn.XLOOKUP($G10,定住人口係数!$B$6:$B$56,定住人口係数!J$6:J$56)</f>
        <v>2.5033752878458095</v>
      </c>
      <c r="K10" s="668">
        <f>_xlfn.XLOOKUP($G10,定住人口係数!$B$6:$B$56,定住人口係数!N$6:N$56)</f>
        <v>0.49740222935953143</v>
      </c>
      <c r="L10" s="363">
        <f t="shared" si="0"/>
        <v>0</v>
      </c>
    </row>
    <row r="11" spans="1:12">
      <c r="A11" s="618" t="s">
        <v>741</v>
      </c>
      <c r="B11" s="597" t="s">
        <v>736</v>
      </c>
      <c r="C11" s="624"/>
      <c r="D11" s="631">
        <f>SUM(D3,D7)</f>
        <v>335.84710190319618</v>
      </c>
      <c r="E11" s="629"/>
      <c r="G11" s="619">
        <v>108</v>
      </c>
      <c r="H11" s="52" t="s">
        <v>539</v>
      </c>
      <c r="I11" s="664">
        <f>_xlfn.XLOOKUP(G11,'データ入力（就業者誘発数）'!$A$8:$A$58,'データ入力（就業者誘発数）'!$C$8:$C$58,0)</f>
        <v>0</v>
      </c>
      <c r="J11" s="667">
        <f>_xlfn.XLOOKUP($G11,定住人口係数!$B$6:$B$56,定住人口係数!J$6:J$56)</f>
        <v>2.4886089117494077</v>
      </c>
      <c r="K11" s="668">
        <f>_xlfn.XLOOKUP($G11,定住人口係数!$B$6:$B$56,定住人口係数!N$6:N$56)</f>
        <v>0.63492265850756413</v>
      </c>
      <c r="L11" s="363">
        <f t="shared" si="0"/>
        <v>0</v>
      </c>
    </row>
    <row r="12" spans="1:12">
      <c r="A12" s="601" t="s">
        <v>742</v>
      </c>
      <c r="B12" s="597" t="s">
        <v>737</v>
      </c>
      <c r="C12" s="624"/>
      <c r="D12" s="631">
        <f t="shared" ref="D12:D13" si="1">SUM(D4,D8)</f>
        <v>102.67313098284812</v>
      </c>
      <c r="E12" s="629"/>
      <c r="G12" s="619">
        <v>109</v>
      </c>
      <c r="H12" s="52" t="s">
        <v>540</v>
      </c>
      <c r="I12" s="664">
        <f>_xlfn.XLOOKUP(G12,'データ入力（就業者誘発数）'!$A$8:$A$58,'データ入力（就業者誘発数）'!$C$8:$C$58,0)</f>
        <v>0</v>
      </c>
      <c r="J12" s="667">
        <f>_xlfn.XLOOKUP($G12,定住人口係数!$B$6:$B$56,定住人口係数!J$6:J$56)</f>
        <v>2.2821271751504311</v>
      </c>
      <c r="K12" s="668">
        <f>_xlfn.XLOOKUP($G12,定住人口係数!$B$6:$B$56,定住人口係数!N$6:N$56)</f>
        <v>0.64364987377546323</v>
      </c>
      <c r="L12" s="363">
        <f t="shared" si="0"/>
        <v>0</v>
      </c>
    </row>
    <row r="13" spans="1:12" ht="14.5" thickBot="1">
      <c r="A13" s="600"/>
      <c r="B13" s="597" t="s">
        <v>738</v>
      </c>
      <c r="C13" s="624"/>
      <c r="D13" s="631">
        <f t="shared" si="1"/>
        <v>151.90610023877286</v>
      </c>
      <c r="E13" s="629"/>
      <c r="G13" s="619">
        <v>110</v>
      </c>
      <c r="H13" s="52" t="s">
        <v>541</v>
      </c>
      <c r="I13" s="664">
        <f>_xlfn.XLOOKUP(G13,'データ入力（就業者誘発数）'!$A$8:$A$58,'データ入力（就業者誘発数）'!$C$8:$C$58,0)</f>
        <v>0</v>
      </c>
      <c r="J13" s="667">
        <f>_xlfn.XLOOKUP($G13,定住人口係数!$B$6:$B$56,定住人口係数!J$6:J$56)</f>
        <v>2.5142399400064765</v>
      </c>
      <c r="K13" s="668">
        <f>_xlfn.XLOOKUP($G13,定住人口係数!$B$6:$B$56,定住人口係数!N$6:N$56)</f>
        <v>0.18137727208755994</v>
      </c>
      <c r="L13" s="363">
        <f t="shared" si="0"/>
        <v>0</v>
      </c>
    </row>
    <row r="14" spans="1:12" ht="14.5" thickBot="1">
      <c r="A14" s="262">
        <f>SUM(A6,A10)</f>
        <v>590.42633312481723</v>
      </c>
      <c r="B14" s="593" t="s">
        <v>739</v>
      </c>
      <c r="C14" s="603"/>
      <c r="D14" s="633">
        <f>SUM(D11:D13)</f>
        <v>590.42633312481712</v>
      </c>
      <c r="E14" s="630"/>
      <c r="G14" s="619">
        <v>111</v>
      </c>
      <c r="H14" s="52" t="s">
        <v>542</v>
      </c>
      <c r="I14" s="664">
        <f>_xlfn.XLOOKUP(G14,'データ入力（就業者誘発数）'!$A$8:$A$58,'データ入力（就業者誘発数）'!$C$8:$C$58,0)</f>
        <v>0</v>
      </c>
      <c r="J14" s="667">
        <f>_xlfn.XLOOKUP($G14,定住人口係数!$B$6:$B$56,定住人口係数!J$6:J$56)</f>
        <v>2.3835262422670125</v>
      </c>
      <c r="K14" s="668">
        <f>_xlfn.XLOOKUP($G14,定住人口係数!$B$6:$B$56,定住人口係数!N$6:N$56)</f>
        <v>0.48523153547899001</v>
      </c>
      <c r="L14" s="363">
        <f t="shared" si="0"/>
        <v>0</v>
      </c>
    </row>
    <row r="15" spans="1:12">
      <c r="A15" s="602"/>
      <c r="B15" s="602"/>
      <c r="C15" s="602"/>
      <c r="D15" s="602"/>
      <c r="E15" s="602"/>
      <c r="G15" s="619"/>
      <c r="H15" s="51" t="s">
        <v>543</v>
      </c>
      <c r="I15" s="664"/>
      <c r="J15" s="667"/>
      <c r="K15" s="668"/>
      <c r="L15" s="363" t="s">
        <v>132</v>
      </c>
    </row>
    <row r="16" spans="1:12">
      <c r="A16" s="602"/>
      <c r="B16" s="602"/>
      <c r="C16" s="602"/>
      <c r="D16" s="602"/>
      <c r="E16" s="602"/>
      <c r="G16" s="619">
        <v>202</v>
      </c>
      <c r="H16" s="52" t="s">
        <v>463</v>
      </c>
      <c r="I16" s="664">
        <f>_xlfn.XLOOKUP(G16,'データ入力（就業者誘発数）'!$A$8:$A$58,'データ入力（就業者誘発数）'!$C$8:$C$58,0)</f>
        <v>0</v>
      </c>
      <c r="J16" s="667">
        <f>_xlfn.XLOOKUP($G16,定住人口係数!$B$6:$B$56,定住人口係数!J$6:J$56)</f>
        <v>2.4763487847063197</v>
      </c>
      <c r="K16" s="668">
        <f>_xlfn.XLOOKUP($G16,定住人口係数!$B$6:$B$56,定住人口係数!N$6:N$56)</f>
        <v>0.5078524742161834</v>
      </c>
      <c r="L16" s="363">
        <f>ROUND(I16*J16*K16,0)</f>
        <v>0</v>
      </c>
    </row>
    <row r="17" spans="1:12">
      <c r="A17" s="673"/>
      <c r="B17" s="674"/>
      <c r="C17" s="675"/>
      <c r="D17" s="602"/>
      <c r="E17" s="602"/>
      <c r="G17" s="619">
        <v>204</v>
      </c>
      <c r="H17" s="52" t="s">
        <v>465</v>
      </c>
      <c r="I17" s="664">
        <f>_xlfn.XLOOKUP(G17,'データ入力（就業者誘発数）'!$A$8:$A$58,'データ入力（就業者誘発数）'!$C$8:$C$58,0)</f>
        <v>0</v>
      </c>
      <c r="J17" s="667">
        <f>_xlfn.XLOOKUP($G17,定住人口係数!$B$6:$B$56,定住人口係数!J$6:J$56)</f>
        <v>2.328742224929143</v>
      </c>
      <c r="K17" s="668">
        <f>_xlfn.XLOOKUP($G17,定住人口係数!$B$6:$B$56,定住人口係数!N$6:N$56)</f>
        <v>0.5612743950169603</v>
      </c>
      <c r="L17" s="363">
        <f>ROUND(I17*J17*K17,0)</f>
        <v>0</v>
      </c>
    </row>
    <row r="18" spans="1:12">
      <c r="A18" s="675"/>
      <c r="B18" s="676"/>
      <c r="C18" s="677"/>
      <c r="E18" s="602"/>
      <c r="G18" s="619">
        <v>206</v>
      </c>
      <c r="H18" s="52" t="s">
        <v>467</v>
      </c>
      <c r="I18" s="664">
        <f>_xlfn.XLOOKUP(G18,'データ入力（就業者誘発数）'!$A$8:$A$58,'データ入力（就業者誘発数）'!$C$8:$C$58,0)</f>
        <v>0</v>
      </c>
      <c r="J18" s="667">
        <f>_xlfn.XLOOKUP($G18,定住人口係数!$B$6:$B$56,定住人口係数!J$6:J$56)</f>
        <v>2.526007207788715</v>
      </c>
      <c r="K18" s="668">
        <f>_xlfn.XLOOKUP($G18,定住人口係数!$B$6:$B$56,定住人口係数!N$6:N$56)</f>
        <v>0.41739201839382495</v>
      </c>
      <c r="L18" s="363">
        <f>ROUND(I18*J18*K18,0)</f>
        <v>0</v>
      </c>
    </row>
    <row r="19" spans="1:12">
      <c r="A19" s="675"/>
      <c r="B19" s="678"/>
      <c r="C19" s="675"/>
      <c r="E19" s="602"/>
      <c r="G19" s="619"/>
      <c r="H19" s="51" t="s">
        <v>544</v>
      </c>
      <c r="I19" s="664"/>
      <c r="J19" s="667"/>
      <c r="K19" s="668"/>
      <c r="L19" s="363" t="s">
        <v>132</v>
      </c>
    </row>
    <row r="20" spans="1:12">
      <c r="A20" s="675"/>
      <c r="B20" s="679"/>
      <c r="C20" s="675"/>
      <c r="E20" s="602"/>
      <c r="G20" s="619">
        <v>207</v>
      </c>
      <c r="H20" s="52" t="s">
        <v>468</v>
      </c>
      <c r="I20" s="664">
        <f>_xlfn.XLOOKUP(G20,'データ入力（就業者誘発数）'!$A$8:$A$58,'データ入力（就業者誘発数）'!$C$8:$C$58,0)</f>
        <v>0</v>
      </c>
      <c r="J20" s="667">
        <f>_xlfn.XLOOKUP($G20,定住人口係数!$B$6:$B$56,定住人口係数!J$6:J$56)</f>
        <v>2.4485967448930412</v>
      </c>
      <c r="K20" s="668">
        <f>_xlfn.XLOOKUP($G20,定住人口係数!$B$6:$B$56,定住人口係数!N$6:N$56)</f>
        <v>0.49815645241654211</v>
      </c>
      <c r="L20" s="363">
        <f>ROUND(I20*J20*K20,0)</f>
        <v>0</v>
      </c>
    </row>
    <row r="21" spans="1:12">
      <c r="A21" s="675"/>
      <c r="B21" s="679"/>
      <c r="C21" s="675"/>
      <c r="E21" s="602"/>
      <c r="G21" s="619">
        <v>214</v>
      </c>
      <c r="H21" s="52" t="s">
        <v>474</v>
      </c>
      <c r="I21" s="664">
        <f>_xlfn.XLOOKUP(G21,'データ入力（就業者誘発数）'!$A$8:$A$58,'データ入力（就業者誘発数）'!$C$8:$C$58,0)</f>
        <v>0</v>
      </c>
      <c r="J21" s="667">
        <f>_xlfn.XLOOKUP($G21,定住人口係数!$B$6:$B$56,定住人口係数!J$6:J$56)</f>
        <v>2.387062767505113</v>
      </c>
      <c r="K21" s="668">
        <f>_xlfn.XLOOKUP($G21,定住人口係数!$B$6:$B$56,定住人口係数!N$6:N$56)</f>
        <v>0.57479641476148902</v>
      </c>
      <c r="L21" s="363">
        <f>ROUND(I21*J21*K21,0)</f>
        <v>0</v>
      </c>
    </row>
    <row r="22" spans="1:12">
      <c r="A22" s="675"/>
      <c r="B22" s="675"/>
      <c r="C22" s="675"/>
      <c r="E22" s="602"/>
      <c r="G22" s="619">
        <v>217</v>
      </c>
      <c r="H22" s="52" t="s">
        <v>477</v>
      </c>
      <c r="I22" s="664">
        <f>_xlfn.XLOOKUP(G22,'データ入力（就業者誘発数）'!$A$8:$A$58,'データ入力（就業者誘発数）'!$C$8:$C$58,0)</f>
        <v>0</v>
      </c>
      <c r="J22" s="667">
        <f>_xlfn.XLOOKUP($G22,定住人口係数!$B$6:$B$56,定住人口係数!J$6:J$56)</f>
        <v>2.4273102481156279</v>
      </c>
      <c r="K22" s="668">
        <f>_xlfn.XLOOKUP($G22,定住人口係数!$B$6:$B$56,定住人口係数!N$6:N$56)</f>
        <v>0.56200596764906041</v>
      </c>
      <c r="L22" s="363">
        <f>ROUND(I22*J22*K22,0)</f>
        <v>0</v>
      </c>
    </row>
    <row r="23" spans="1:12">
      <c r="A23" s="602"/>
      <c r="B23" s="602"/>
      <c r="C23" s="602"/>
      <c r="D23" s="602"/>
      <c r="E23" s="602"/>
      <c r="G23" s="619">
        <v>219</v>
      </c>
      <c r="H23" s="52" t="s">
        <v>479</v>
      </c>
      <c r="I23" s="664">
        <f>_xlfn.XLOOKUP(G23,'データ入力（就業者誘発数）'!$A$8:$A$58,'データ入力（就業者誘発数）'!$C$8:$C$58,0)</f>
        <v>0</v>
      </c>
      <c r="J23" s="667">
        <f>_xlfn.XLOOKUP($G23,定住人口係数!$B$6:$B$56,定住人口係数!J$6:J$56)</f>
        <v>2.1951650824910072</v>
      </c>
      <c r="K23" s="668">
        <f>_xlfn.XLOOKUP($G23,定住人口係数!$B$6:$B$56,定住人口係数!N$6:N$56)</f>
        <v>0.5777310433461853</v>
      </c>
      <c r="L23" s="363">
        <f>ROUND(I23*J23*K23,0)</f>
        <v>0</v>
      </c>
    </row>
    <row r="24" spans="1:12">
      <c r="A24" s="602"/>
      <c r="B24" s="602"/>
      <c r="C24" s="602"/>
      <c r="D24" s="602"/>
      <c r="E24" s="602"/>
      <c r="G24" s="619">
        <v>301</v>
      </c>
      <c r="H24" s="52" t="s">
        <v>490</v>
      </c>
      <c r="I24" s="664">
        <f>_xlfn.XLOOKUP(G24,'データ入力（就業者誘発数）'!$A$8:$A$58,'データ入力（就業者誘発数）'!$C$8:$C$58,0)</f>
        <v>0</v>
      </c>
      <c r="J24" s="667">
        <f>_xlfn.XLOOKUP($G24,定住人口係数!$B$6:$B$56,定住人口係数!J$6:J$56)</f>
        <v>2.2437254309041426</v>
      </c>
      <c r="K24" s="668">
        <f>_xlfn.XLOOKUP($G24,定住人口係数!$B$6:$B$56,定住人口係数!N$6:N$56)</f>
        <v>0.54642448875904992</v>
      </c>
      <c r="L24" s="363">
        <f>ROUND(I24*J24*K24,0)</f>
        <v>0</v>
      </c>
    </row>
    <row r="25" spans="1:12">
      <c r="A25" s="590"/>
      <c r="B25" s="590"/>
      <c r="C25" s="590"/>
      <c r="D25" s="590"/>
      <c r="E25" s="590"/>
      <c r="G25" s="619"/>
      <c r="H25" s="51" t="s">
        <v>545</v>
      </c>
      <c r="I25" s="664"/>
      <c r="J25" s="667"/>
      <c r="K25" s="668"/>
      <c r="L25" s="363" t="s">
        <v>132</v>
      </c>
    </row>
    <row r="26" spans="1:12">
      <c r="A26" s="590"/>
      <c r="B26" s="590"/>
      <c r="C26" s="590"/>
      <c r="D26" s="590"/>
      <c r="E26" s="590"/>
      <c r="G26" s="619">
        <v>203</v>
      </c>
      <c r="H26" s="52" t="s">
        <v>464</v>
      </c>
      <c r="I26" s="664">
        <f>_xlfn.XLOOKUP(G26,'データ入力（就業者誘発数）'!$A$8:$A$58,'データ入力（就業者誘発数）'!$C$8:$C$58,0)</f>
        <v>0</v>
      </c>
      <c r="J26" s="667">
        <f>_xlfn.XLOOKUP($G26,定住人口係数!$B$6:$B$56,定住人口係数!J$6:J$56)</f>
        <v>2.4005012888024417</v>
      </c>
      <c r="K26" s="668">
        <f>_xlfn.XLOOKUP($G26,定住人口係数!$B$6:$B$56,定住人口係数!N$6:N$56)</f>
        <v>0.54909238876924149</v>
      </c>
      <c r="L26" s="363">
        <f>ROUND(I26*J26*K26,0)</f>
        <v>0</v>
      </c>
    </row>
    <row r="27" spans="1:12">
      <c r="A27" s="590"/>
      <c r="B27" s="590"/>
      <c r="C27" s="590"/>
      <c r="D27" s="590"/>
      <c r="E27" s="590"/>
      <c r="G27" s="619">
        <v>210</v>
      </c>
      <c r="H27" s="52" t="s">
        <v>471</v>
      </c>
      <c r="I27" s="664">
        <f>_xlfn.XLOOKUP(G27,'データ入力（就業者誘発数）'!$A$8:$A$58,'データ入力（就業者誘発数）'!$C$8:$C$58,0)</f>
        <v>0</v>
      </c>
      <c r="J27" s="667">
        <f>_xlfn.XLOOKUP($G27,定住人口係数!$B$6:$B$56,定住人口係数!J$6:J$56)</f>
        <v>2.243108459011883</v>
      </c>
      <c r="K27" s="668">
        <f>_xlfn.XLOOKUP($G27,定住人口係数!$B$6:$B$56,定住人口係数!N$6:N$56)</f>
        <v>0.60367071353852986</v>
      </c>
      <c r="L27" s="363">
        <f>ROUND(I27*J27*K27,0)</f>
        <v>0</v>
      </c>
    </row>
    <row r="28" spans="1:12">
      <c r="A28" s="590"/>
      <c r="B28" s="590"/>
      <c r="C28" s="590"/>
      <c r="D28" s="590"/>
      <c r="E28" s="590"/>
      <c r="G28" s="619">
        <v>216</v>
      </c>
      <c r="H28" s="52" t="s">
        <v>476</v>
      </c>
      <c r="I28" s="664">
        <f>_xlfn.XLOOKUP(G28,'データ入力（就業者誘発数）'!$A$8:$A$58,'データ入力（就業者誘発数）'!$C$8:$C$58,0)</f>
        <v>0</v>
      </c>
      <c r="J28" s="667">
        <f>_xlfn.XLOOKUP($G28,定住人口係数!$B$6:$B$56,定住人口係数!J$6:J$56)</f>
        <v>2.2327368983685001</v>
      </c>
      <c r="K28" s="668">
        <f>_xlfn.XLOOKUP($G28,定住人口係数!$B$6:$B$56,定住人口係数!N$6:N$56)</f>
        <v>0.45378821886378373</v>
      </c>
      <c r="L28" s="363">
        <f>ROUND(I28*J28*K28,0)</f>
        <v>0</v>
      </c>
    </row>
    <row r="29" spans="1:12">
      <c r="A29" s="590"/>
      <c r="B29" s="590"/>
      <c r="C29" s="590"/>
      <c r="D29" s="590"/>
      <c r="E29" s="590"/>
      <c r="G29" s="619">
        <v>381</v>
      </c>
      <c r="H29" s="52" t="s">
        <v>492</v>
      </c>
      <c r="I29" s="664">
        <f>_xlfn.XLOOKUP(G29,'データ入力（就業者誘発数）'!$A$8:$A$58,'データ入力（就業者誘発数）'!$C$8:$C$58,0)</f>
        <v>0</v>
      </c>
      <c r="J29" s="667">
        <f>_xlfn.XLOOKUP($G29,定住人口係数!$B$6:$B$56,定住人口係数!J$6:J$56)</f>
        <v>2.1781807714450201</v>
      </c>
      <c r="K29" s="668">
        <f>_xlfn.XLOOKUP($G29,定住人口係数!$B$6:$B$56,定住人口係数!N$6:N$56)</f>
        <v>0.35802557838769938</v>
      </c>
      <c r="L29" s="363">
        <f>ROUND(I29*J29*K29,0)</f>
        <v>0</v>
      </c>
    </row>
    <row r="30" spans="1:12">
      <c r="A30" s="590"/>
      <c r="B30" s="590"/>
      <c r="C30" s="590"/>
      <c r="D30" s="590"/>
      <c r="E30" s="590"/>
      <c r="G30" s="619">
        <v>382</v>
      </c>
      <c r="H30" s="52" t="s">
        <v>493</v>
      </c>
      <c r="I30" s="664">
        <f>_xlfn.XLOOKUP(G30,'データ入力（就業者誘発数）'!$A$8:$A$58,'データ入力（就業者誘発数）'!$C$8:$C$58,0)</f>
        <v>0</v>
      </c>
      <c r="J30" s="667">
        <f>_xlfn.XLOOKUP($G30,定住人口係数!$B$6:$B$56,定住人口係数!J$6:J$56)</f>
        <v>2.2551506610294609</v>
      </c>
      <c r="K30" s="668">
        <f>_xlfn.XLOOKUP($G30,定住人口係数!$B$6:$B$56,定住人口係数!N$6:N$56)</f>
        <v>0.36419033963616809</v>
      </c>
      <c r="L30" s="363">
        <f>ROUND(I30*J30*K30,0)</f>
        <v>0</v>
      </c>
    </row>
    <row r="31" spans="1:12">
      <c r="A31" s="590"/>
      <c r="B31" s="590"/>
      <c r="C31" s="590"/>
      <c r="D31" s="590"/>
      <c r="E31" s="590"/>
      <c r="G31" s="619"/>
      <c r="H31" s="51" t="s">
        <v>547</v>
      </c>
      <c r="I31" s="664"/>
      <c r="J31" s="667"/>
      <c r="K31" s="668"/>
      <c r="L31" s="363" t="s">
        <v>132</v>
      </c>
    </row>
    <row r="32" spans="1:12">
      <c r="A32" s="590"/>
      <c r="B32" s="590"/>
      <c r="C32" s="590"/>
      <c r="D32" s="590"/>
      <c r="E32" s="590"/>
      <c r="G32" s="619">
        <v>213</v>
      </c>
      <c r="H32" s="52" t="s">
        <v>473</v>
      </c>
      <c r="I32" s="664">
        <f>_xlfn.XLOOKUP(G32,'データ入力（就業者誘発数）'!$A$8:$A$58,'データ入力（就業者誘発数）'!$C$8:$C$58,0)</f>
        <v>0</v>
      </c>
      <c r="J32" s="667">
        <f>_xlfn.XLOOKUP($G32,定住人口係数!$B$6:$B$56,定住人口係数!J$6:J$56)</f>
        <v>2.0058609958506222</v>
      </c>
      <c r="K32" s="668">
        <f>_xlfn.XLOOKUP($G32,定住人口係数!$B$6:$B$56,定住人口係数!N$6:N$56)</f>
        <v>0.60305429229128071</v>
      </c>
      <c r="L32" s="363">
        <f t="shared" ref="L32:L37" si="2">ROUND(I32*J32*K32,0)</f>
        <v>0</v>
      </c>
    </row>
    <row r="33" spans="1:12">
      <c r="A33" s="590"/>
      <c r="B33" s="590"/>
      <c r="C33" s="590"/>
      <c r="D33" s="590"/>
      <c r="E33" s="590"/>
      <c r="G33" s="619">
        <v>215</v>
      </c>
      <c r="H33" s="52" t="s">
        <v>548</v>
      </c>
      <c r="I33" s="664">
        <f>_xlfn.XLOOKUP(G33,'データ入力（就業者誘発数）'!$A$8:$A$58,'データ入力（就業者誘発数）'!$C$8:$C$58,0)</f>
        <v>0</v>
      </c>
      <c r="J33" s="667">
        <f>_xlfn.XLOOKUP($G33,定住人口係数!$B$6:$B$56,定住人口係数!J$6:J$56)</f>
        <v>2.1705439764766927</v>
      </c>
      <c r="K33" s="668">
        <f>_xlfn.XLOOKUP($G33,定住人口係数!$B$6:$B$56,定住人口係数!N$6:N$56)</f>
        <v>0.54811785326767382</v>
      </c>
      <c r="L33" s="363">
        <f t="shared" si="2"/>
        <v>0</v>
      </c>
    </row>
    <row r="34" spans="1:12">
      <c r="A34" s="590"/>
      <c r="B34" s="590"/>
      <c r="C34" s="590"/>
      <c r="D34" s="590"/>
      <c r="E34" s="590"/>
      <c r="G34" s="619">
        <v>218</v>
      </c>
      <c r="H34" s="52" t="s">
        <v>478</v>
      </c>
      <c r="I34" s="664">
        <f>_xlfn.XLOOKUP(G34,'データ入力（就業者誘発数）'!$A$8:$A$58,'データ入力（就業者誘発数）'!$C$8:$C$58,0)</f>
        <v>0</v>
      </c>
      <c r="J34" s="667">
        <f>_xlfn.XLOOKUP($G34,定住人口係数!$B$6:$B$56,定住人口係数!J$6:J$56)</f>
        <v>2.0357830758036211</v>
      </c>
      <c r="K34" s="668">
        <f>_xlfn.XLOOKUP($G34,定住人口係数!$B$6:$B$56,定住人口係数!N$6:N$56)</f>
        <v>0.49197062621045834</v>
      </c>
      <c r="L34" s="363">
        <f t="shared" si="2"/>
        <v>0</v>
      </c>
    </row>
    <row r="35" spans="1:12">
      <c r="A35" s="590"/>
      <c r="B35" s="590"/>
      <c r="C35" s="590"/>
      <c r="D35" s="590"/>
      <c r="E35" s="590"/>
      <c r="G35" s="619">
        <v>220</v>
      </c>
      <c r="H35" s="52" t="s">
        <v>480</v>
      </c>
      <c r="I35" s="664">
        <f>_xlfn.XLOOKUP(G35,'データ入力（就業者誘発数）'!$A$8:$A$58,'データ入力（就業者誘発数）'!$C$8:$C$58,0)</f>
        <v>0</v>
      </c>
      <c r="J35" s="667">
        <f>_xlfn.XLOOKUP($G35,定住人口係数!$B$6:$B$56,定住人口係数!J$6:J$56)</f>
        <v>1.9968200523756079</v>
      </c>
      <c r="K35" s="668">
        <f>_xlfn.XLOOKUP($G35,定住人口係数!$B$6:$B$56,定住人口係数!N$6:N$56)</f>
        <v>0.51754973409493799</v>
      </c>
      <c r="L35" s="363">
        <f t="shared" si="2"/>
        <v>0</v>
      </c>
    </row>
    <row r="36" spans="1:12">
      <c r="A36" s="590"/>
      <c r="B36" s="590"/>
      <c r="C36" s="590"/>
      <c r="D36" s="590"/>
      <c r="E36" s="590"/>
      <c r="G36" s="619">
        <v>228</v>
      </c>
      <c r="H36" s="52" t="s">
        <v>550</v>
      </c>
      <c r="I36" s="664">
        <f>_xlfn.XLOOKUP(G36,'データ入力（就業者誘発数）'!$A$8:$A$58,'データ入力（就業者誘発数）'!$C$8:$C$58,0)</f>
        <v>0</v>
      </c>
      <c r="J36" s="667">
        <f>_xlfn.XLOOKUP($G36,定住人口係数!$B$6:$B$56,定住人口係数!J$6:J$56)</f>
        <v>1.9370442739360434</v>
      </c>
      <c r="K36" s="668">
        <f>_xlfn.XLOOKUP($G36,定住人口係数!$B$6:$B$56,定住人口係数!N$6:N$56)</f>
        <v>0.48239694284088136</v>
      </c>
      <c r="L36" s="363">
        <f t="shared" si="2"/>
        <v>0</v>
      </c>
    </row>
    <row r="37" spans="1:12">
      <c r="A37" s="590"/>
      <c r="B37" s="590"/>
      <c r="C37" s="590"/>
      <c r="D37" s="590"/>
      <c r="E37" s="590"/>
      <c r="G37" s="619">
        <v>365</v>
      </c>
      <c r="H37" s="52" t="s">
        <v>551</v>
      </c>
      <c r="I37" s="664">
        <f>_xlfn.XLOOKUP(G37,'データ入力（就業者誘発数）'!$A$8:$A$58,'データ入力（就業者誘発数）'!$C$8:$C$58,0)</f>
        <v>0</v>
      </c>
      <c r="J37" s="667">
        <f>_xlfn.XLOOKUP($G37,定住人口係数!$B$6:$B$56,定住人口係数!J$6:J$56)</f>
        <v>1.9361680739847207</v>
      </c>
      <c r="K37" s="668">
        <f>_xlfn.XLOOKUP($G37,定住人口係数!$B$6:$B$56,定住人口係数!N$6:N$56)</f>
        <v>0.66902931283037004</v>
      </c>
      <c r="L37" s="363">
        <f t="shared" si="2"/>
        <v>0</v>
      </c>
    </row>
    <row r="38" spans="1:12">
      <c r="A38" s="590"/>
      <c r="B38" s="590"/>
      <c r="C38" s="590"/>
      <c r="D38" s="590"/>
      <c r="E38" s="590"/>
      <c r="G38" s="619"/>
      <c r="H38" s="51" t="s">
        <v>552</v>
      </c>
      <c r="I38" s="664"/>
      <c r="J38" s="667"/>
      <c r="K38" s="668"/>
      <c r="L38" s="363" t="s">
        <v>132</v>
      </c>
    </row>
    <row r="39" spans="1:12">
      <c r="A39" s="590"/>
      <c r="B39" s="590"/>
      <c r="C39" s="590"/>
      <c r="D39" s="590"/>
      <c r="E39" s="590"/>
      <c r="G39" s="619">
        <v>201</v>
      </c>
      <c r="H39" s="52" t="s">
        <v>461</v>
      </c>
      <c r="I39" s="664">
        <f>_xlfn.XLOOKUP(G39,'データ入力（就業者誘発数）'!$A$8:$A$58,'データ入力（就業者誘発数）'!$C$8:$C$58,0)</f>
        <v>0</v>
      </c>
      <c r="J39" s="667">
        <f>_xlfn.XLOOKUP($G39,定住人口係数!$B$6:$B$56,定住人口係数!J$6:J$56)</f>
        <v>2.1530179061348398</v>
      </c>
      <c r="K39" s="668">
        <f>_xlfn.XLOOKUP($G39,定住人口係数!$B$6:$B$56,定住人口係数!N$6:N$56)</f>
        <v>0.76838271994377871</v>
      </c>
      <c r="L39" s="363">
        <f>ROUND(I39*J39*K39,0)</f>
        <v>0</v>
      </c>
    </row>
    <row r="40" spans="1:12">
      <c r="G40" s="619">
        <v>442</v>
      </c>
      <c r="H40" s="52" t="s">
        <v>494</v>
      </c>
      <c r="I40" s="664">
        <f>_xlfn.XLOOKUP(G40,'データ入力（就業者誘発数）'!$A$8:$A$58,'データ入力（就業者誘発数）'!$C$8:$C$58,0)</f>
        <v>0</v>
      </c>
      <c r="J40" s="667">
        <f>_xlfn.XLOOKUP($G40,定住人口係数!$B$6:$B$56,定住人口係数!J$6:J$56)</f>
        <v>2.0250631085467004</v>
      </c>
      <c r="K40" s="668">
        <f>_xlfn.XLOOKUP($G40,定住人口係数!$B$6:$B$56,定住人口係数!N$6:N$56)</f>
        <v>0.5210425633668101</v>
      </c>
      <c r="L40" s="363">
        <f>ROUND(I40*J40*K40,0)</f>
        <v>0</v>
      </c>
    </row>
    <row r="41" spans="1:12">
      <c r="G41" s="619">
        <v>443</v>
      </c>
      <c r="H41" s="52" t="s">
        <v>495</v>
      </c>
      <c r="I41" s="664">
        <f>_xlfn.XLOOKUP(G41,'データ入力（就業者誘発数）'!$A$8:$A$58,'データ入力（就業者誘発数）'!$C$8:$C$58,0)</f>
        <v>0</v>
      </c>
      <c r="J41" s="667">
        <f>_xlfn.XLOOKUP($G41,定住人口係数!$B$6:$B$56,定住人口係数!J$6:J$56)</f>
        <v>2.0884888984694978</v>
      </c>
      <c r="K41" s="668">
        <f>_xlfn.XLOOKUP($G41,定住人口係数!$B$6:$B$56,定住人口係数!N$6:N$56)</f>
        <v>0.35317065073041171</v>
      </c>
      <c r="L41" s="363">
        <f>ROUND(I41*J41*K41,0)</f>
        <v>0</v>
      </c>
    </row>
    <row r="42" spans="1:12">
      <c r="G42" s="619">
        <v>446</v>
      </c>
      <c r="H42" s="52" t="s">
        <v>553</v>
      </c>
      <c r="I42" s="664">
        <f>_xlfn.XLOOKUP(G42,'データ入力（就業者誘発数）'!$A$8:$A$58,'データ入力（就業者誘発数）'!$C$8:$C$58,0)</f>
        <v>0</v>
      </c>
      <c r="J42" s="667">
        <f>_xlfn.XLOOKUP($G42,定住人口係数!$B$6:$B$56,定住人口係数!J$6:J$56)</f>
        <v>2.0758701603441532</v>
      </c>
      <c r="K42" s="668">
        <f>_xlfn.XLOOKUP($G42,定住人口係数!$B$6:$B$56,定住人口係数!N$6:N$56)</f>
        <v>0.63768485466598679</v>
      </c>
      <c r="L42" s="363">
        <f>ROUND(I42*J42*K42,0)</f>
        <v>0</v>
      </c>
    </row>
    <row r="43" spans="1:12">
      <c r="G43" s="372"/>
      <c r="H43" s="51" t="s">
        <v>554</v>
      </c>
      <c r="I43" s="354"/>
      <c r="J43" s="667"/>
      <c r="K43" s="668"/>
      <c r="L43" s="363" t="s">
        <v>132</v>
      </c>
    </row>
    <row r="44" spans="1:12">
      <c r="G44" s="372">
        <v>208</v>
      </c>
      <c r="H44" s="325" t="s">
        <v>469</v>
      </c>
      <c r="I44" s="354">
        <f>_xlfn.XLOOKUP(G44,'データ入力（就業者誘発数）'!$A$8:$A$58,'データ入力（就業者誘発数）'!$C$8:$C$58,0)</f>
        <v>0</v>
      </c>
      <c r="J44" s="667">
        <f>_xlfn.XLOOKUP($G44,定住人口係数!$B$6:$B$56,定住人口係数!J$6:J$56)</f>
        <v>2.3461029290087705</v>
      </c>
      <c r="K44" s="668">
        <f>_xlfn.XLOOKUP($G44,定住人口係数!$B$6:$B$56,定住人口係数!N$6:N$56)</f>
        <v>0.53694410797715864</v>
      </c>
      <c r="L44" s="363">
        <f t="shared" ref="L44:L50" si="3">ROUND(I44*J44*K44,0)</f>
        <v>0</v>
      </c>
    </row>
    <row r="45" spans="1:12">
      <c r="G45" s="372">
        <v>212</v>
      </c>
      <c r="H45" s="325" t="s">
        <v>472</v>
      </c>
      <c r="I45" s="354">
        <f>_xlfn.XLOOKUP(G45,'データ入力（就業者誘発数）'!$A$8:$A$58,'データ入力（就業者誘発数）'!$C$8:$C$58,0)</f>
        <v>0</v>
      </c>
      <c r="J45" s="667">
        <f>_xlfn.XLOOKUP($G45,定住人口係数!$B$6:$B$56,定住人口係数!J$6:J$56)</f>
        <v>2.2577978943225427</v>
      </c>
      <c r="K45" s="668">
        <f>_xlfn.XLOOKUP($G45,定住人口係数!$B$6:$B$56,定住人口係数!N$6:N$56)</f>
        <v>0.74509501004171175</v>
      </c>
      <c r="L45" s="363">
        <f t="shared" si="3"/>
        <v>0</v>
      </c>
    </row>
    <row r="46" spans="1:12">
      <c r="G46" s="372">
        <v>227</v>
      </c>
      <c r="H46" s="325" t="s">
        <v>555</v>
      </c>
      <c r="I46" s="354">
        <f>_xlfn.XLOOKUP(G46,'データ入力（就業者誘発数）'!$A$8:$A$58,'データ入力（就業者誘発数）'!$C$8:$C$58,0)</f>
        <v>0</v>
      </c>
      <c r="J46" s="667">
        <f>_xlfn.XLOOKUP($G46,定住人口係数!$B$6:$B$56,定住人口係数!J$6:J$56)</f>
        <v>1.9576633307095468</v>
      </c>
      <c r="K46" s="668">
        <f>_xlfn.XLOOKUP($G46,定住人口係数!$B$6:$B$56,定住人口係数!N$6:N$56)</f>
        <v>0.82392380474967108</v>
      </c>
      <c r="L46" s="363">
        <f t="shared" si="3"/>
        <v>0</v>
      </c>
    </row>
    <row r="47" spans="1:12">
      <c r="G47" s="372">
        <v>229</v>
      </c>
      <c r="H47" s="325" t="s">
        <v>556</v>
      </c>
      <c r="I47" s="354">
        <f>_xlfn.XLOOKUP(G47,'データ入力（就業者誘発数）'!$A$8:$A$58,'データ入力（就業者誘発数）'!$C$8:$C$58,0)</f>
        <v>0</v>
      </c>
      <c r="J47" s="667">
        <f>_xlfn.XLOOKUP($G47,定住人口係数!$B$6:$B$56,定住人口係数!J$6:J$56)</f>
        <v>2.1330654420206661</v>
      </c>
      <c r="K47" s="668">
        <f>_xlfn.XLOOKUP($G47,定住人口係数!$B$6:$B$56,定住人口係数!N$6:N$56)</f>
        <v>0.54625383379582304</v>
      </c>
      <c r="L47" s="363">
        <f t="shared" si="3"/>
        <v>0</v>
      </c>
    </row>
    <row r="48" spans="1:12">
      <c r="G48" s="372">
        <v>464</v>
      </c>
      <c r="H48" s="325" t="s">
        <v>497</v>
      </c>
      <c r="I48" s="354">
        <f>_xlfn.XLOOKUP(G48,'データ入力（就業者誘発数）'!$A$8:$A$58,'データ入力（就業者誘発数）'!$C$8:$C$58,0)</f>
        <v>0</v>
      </c>
      <c r="J48" s="667">
        <f>_xlfn.XLOOKUP($G48,定住人口係数!$B$6:$B$56,定住人口係数!J$6:J$56)</f>
        <v>2.1837573385518589</v>
      </c>
      <c r="K48" s="668">
        <f>_xlfn.XLOOKUP($G48,定住人口係数!$B$6:$B$56,定住人口係数!N$6:N$56)</f>
        <v>0.47042143346044785</v>
      </c>
      <c r="L48" s="363">
        <f t="shared" si="3"/>
        <v>0</v>
      </c>
    </row>
    <row r="49" spans="7:12">
      <c r="G49" s="372">
        <v>481</v>
      </c>
      <c r="H49" s="325" t="s">
        <v>498</v>
      </c>
      <c r="I49" s="354">
        <f>_xlfn.XLOOKUP(G49,'データ入力（就業者誘発数）'!$A$8:$A$58,'データ入力（就業者誘発数）'!$C$8:$C$58,0)</f>
        <v>0</v>
      </c>
      <c r="J49" s="667">
        <f>_xlfn.XLOOKUP($G49,定住人口係数!$B$6:$B$56,定住人口係数!J$6:J$56)</f>
        <v>2.208976603533344</v>
      </c>
      <c r="K49" s="668">
        <f>_xlfn.XLOOKUP($G49,定住人口係数!$B$6:$B$56,定住人口係数!N$6:N$56)</f>
        <v>0.56730394069449863</v>
      </c>
      <c r="L49" s="363">
        <f t="shared" si="3"/>
        <v>0</v>
      </c>
    </row>
    <row r="50" spans="7:12">
      <c r="G50" s="372">
        <v>501</v>
      </c>
      <c r="H50" s="325" t="s">
        <v>499</v>
      </c>
      <c r="I50" s="354">
        <f>_xlfn.XLOOKUP(G50,'データ入力（就業者誘発数）'!$A$8:$A$58,'データ入力（就業者誘発数）'!$C$8:$C$58,0)</f>
        <v>0</v>
      </c>
      <c r="J50" s="667">
        <f>_xlfn.XLOOKUP($G50,定住人口係数!$B$6:$B$56,定住人口係数!J$6:J$56)</f>
        <v>2.1506236442516271</v>
      </c>
      <c r="K50" s="668">
        <f>_xlfn.XLOOKUP($G50,定住人口係数!$B$6:$B$56,定住人口係数!N$6:N$56)</f>
        <v>0.68907786340685628</v>
      </c>
      <c r="L50" s="363">
        <f t="shared" si="3"/>
        <v>0</v>
      </c>
    </row>
    <row r="51" spans="7:12">
      <c r="G51" s="372"/>
      <c r="H51" s="327" t="s">
        <v>557</v>
      </c>
      <c r="I51" s="354"/>
      <c r="J51" s="669"/>
      <c r="K51" s="668"/>
      <c r="L51" s="363" t="s">
        <v>132</v>
      </c>
    </row>
    <row r="52" spans="7:12">
      <c r="G52" s="372">
        <v>209</v>
      </c>
      <c r="H52" s="325" t="s">
        <v>558</v>
      </c>
      <c r="I52" s="354">
        <f>_xlfn.XLOOKUP(G52,'データ入力（就業者誘発数）'!$A$8:$A$58,'データ入力（就業者誘発数）'!$C$8:$C$58,0)</f>
        <v>0</v>
      </c>
      <c r="J52" s="667">
        <f>_xlfn.XLOOKUP($G52,定住人口係数!$B$6:$B$56,定住人口係数!J$6:J$56)</f>
        <v>1.9770628157371024</v>
      </c>
      <c r="K52" s="668">
        <f>_xlfn.XLOOKUP($G52,定住人口係数!$B$6:$B$56,定住人口係数!N$6:N$56)</f>
        <v>0.87031284943965415</v>
      </c>
      <c r="L52" s="363">
        <f>ROUND(I52*J52*K52,0)</f>
        <v>0</v>
      </c>
    </row>
    <row r="53" spans="7:12">
      <c r="G53" s="372">
        <v>222</v>
      </c>
      <c r="H53" s="325" t="s">
        <v>559</v>
      </c>
      <c r="I53" s="354">
        <f>_xlfn.XLOOKUP(G53,'データ入力（就業者誘発数）'!$A$8:$A$58,'データ入力（就業者誘発数）'!$C$8:$C$58,0)</f>
        <v>0</v>
      </c>
      <c r="J53" s="667">
        <f>_xlfn.XLOOKUP($G53,定住人口係数!$B$6:$B$56,定住人口係数!J$6:J$56)</f>
        <v>2.0973367453321958</v>
      </c>
      <c r="K53" s="668">
        <f>_xlfn.XLOOKUP($G53,定住人口係数!$B$6:$B$56,定住人口係数!N$6:N$56)</f>
        <v>0.68450598802395213</v>
      </c>
      <c r="L53" s="363">
        <f>ROUND(I53*J53*K53,0)</f>
        <v>0</v>
      </c>
    </row>
    <row r="54" spans="7:12">
      <c r="G54" s="372">
        <v>225</v>
      </c>
      <c r="H54" s="325" t="s">
        <v>560</v>
      </c>
      <c r="I54" s="354">
        <f>_xlfn.XLOOKUP(G54,'データ入力（就業者誘発数）'!$A$8:$A$58,'データ入力（就業者誘発数）'!$C$8:$C$58,0)</f>
        <v>0</v>
      </c>
      <c r="J54" s="667">
        <f>_xlfn.XLOOKUP($G54,定住人口係数!$B$6:$B$56,定住人口係数!J$6:J$56)</f>
        <v>2.0377477857444117</v>
      </c>
      <c r="K54" s="668">
        <f>_xlfn.XLOOKUP($G54,定住人口係数!$B$6:$B$56,定住人口係数!N$6:N$56)</f>
        <v>0.74762072611913999</v>
      </c>
      <c r="L54" s="363">
        <f>ROUND(I54*J54*K54,0)</f>
        <v>0</v>
      </c>
    </row>
    <row r="55" spans="7:12">
      <c r="G55" s="372">
        <v>585</v>
      </c>
      <c r="H55" s="325" t="s">
        <v>561</v>
      </c>
      <c r="I55" s="354">
        <f>_xlfn.XLOOKUP(G55,'データ入力（就業者誘発数）'!$A$8:$A$58,'データ入力（就業者誘発数）'!$C$8:$C$58,0)</f>
        <v>0</v>
      </c>
      <c r="J55" s="667">
        <f>_xlfn.XLOOKUP($G55,定住人口係数!$B$6:$B$56,定住人口係数!J$6:J$56)</f>
        <v>2.0329030625158189</v>
      </c>
      <c r="K55" s="668">
        <f>_xlfn.XLOOKUP($G55,定住人口係数!$B$6:$B$56,定住人口係数!N$6:N$56)</f>
        <v>0.82800333704115681</v>
      </c>
      <c r="L55" s="363">
        <f>ROUND(I55*J55*K55,0)</f>
        <v>0</v>
      </c>
    </row>
    <row r="56" spans="7:12">
      <c r="G56" s="372">
        <v>586</v>
      </c>
      <c r="H56" s="325" t="s">
        <v>562</v>
      </c>
      <c r="I56" s="354">
        <f>_xlfn.XLOOKUP(G56,'データ入力（就業者誘発数）'!$A$8:$A$58,'データ入力（就業者誘発数）'!$C$8:$C$58,0)</f>
        <v>0</v>
      </c>
      <c r="J56" s="667">
        <f>_xlfn.XLOOKUP($G56,定住人口係数!$B$6:$B$56,定住人口係数!J$6:J$56)</f>
        <v>2.037325990515527</v>
      </c>
      <c r="K56" s="668">
        <f>_xlfn.XLOOKUP($G56,定住人口係数!$B$6:$B$56,定住人口係数!N$6:N$56)</f>
        <v>0.83930031060977606</v>
      </c>
      <c r="L56" s="363">
        <f>ROUND(I56*J56*K56,0)</f>
        <v>0</v>
      </c>
    </row>
    <row r="57" spans="7:12">
      <c r="G57" s="372"/>
      <c r="H57" s="327" t="s">
        <v>563</v>
      </c>
      <c r="I57" s="354"/>
      <c r="J57" s="669"/>
      <c r="K57" s="668"/>
      <c r="L57" s="363" t="s">
        <v>132</v>
      </c>
    </row>
    <row r="58" spans="7:12">
      <c r="G58" s="372">
        <v>221</v>
      </c>
      <c r="H58" s="325" t="s">
        <v>564</v>
      </c>
      <c r="I58" s="354">
        <f>_xlfn.XLOOKUP(G58,'データ入力（就業者誘発数）'!$A$8:$A$58,'データ入力（就業者誘発数）'!$C$8:$C$58,0)</f>
        <v>0</v>
      </c>
      <c r="J58" s="667">
        <f>_xlfn.XLOOKUP($G58,定住人口係数!$B$6:$B$56,定住人口係数!J$6:J$56)</f>
        <v>1.9798570500324886</v>
      </c>
      <c r="K58" s="668">
        <f>_xlfn.XLOOKUP($G58,定住人口係数!$B$6:$B$56,定住人口係数!N$6:N$56)</f>
        <v>0.7755256064690027</v>
      </c>
      <c r="L58" s="363">
        <f>ROUND(I58*J58*K58,0)</f>
        <v>0</v>
      </c>
    </row>
    <row r="59" spans="7:12">
      <c r="G59" s="372">
        <v>223</v>
      </c>
      <c r="H59" s="325" t="s">
        <v>565</v>
      </c>
      <c r="I59" s="354">
        <f>_xlfn.XLOOKUP(G59,'データ入力（就業者誘発数）'!$A$8:$A$58,'データ入力（就業者誘発数）'!$C$8:$C$58,0)</f>
        <v>0</v>
      </c>
      <c r="J59" s="667">
        <f>_xlfn.XLOOKUP($G59,定住人口係数!$B$6:$B$56,定住人口係数!J$6:J$56)</f>
        <v>1.9688991384004355</v>
      </c>
      <c r="K59" s="668">
        <f>_xlfn.XLOOKUP($G59,定住人口係数!$B$6:$B$56,定住人口係数!N$6:N$56)</f>
        <v>0.82940866934157731</v>
      </c>
      <c r="L59" s="363">
        <f>ROUND(I59*J59*K59,0)</f>
        <v>0</v>
      </c>
    </row>
    <row r="60" spans="7:12">
      <c r="G60" s="372"/>
      <c r="H60" s="327" t="s">
        <v>566</v>
      </c>
      <c r="I60" s="354"/>
      <c r="J60" s="669"/>
      <c r="K60" s="668"/>
      <c r="L60" s="363" t="s">
        <v>132</v>
      </c>
    </row>
    <row r="61" spans="7:12">
      <c r="G61" s="372">
        <v>205</v>
      </c>
      <c r="H61" s="325" t="s">
        <v>466</v>
      </c>
      <c r="I61" s="354">
        <f>_xlfn.XLOOKUP(G61,'データ入力（就業者誘発数）'!$A$8:$A$58,'データ入力（就業者誘発数）'!$C$8:$C$58,0)</f>
        <v>0</v>
      </c>
      <c r="J61" s="667">
        <f>_xlfn.XLOOKUP($G61,定住人口係数!$B$6:$B$56,定住人口係数!J$6:J$56)</f>
        <v>2.2059594500615201</v>
      </c>
      <c r="K61" s="668">
        <f>_xlfn.XLOOKUP($G61,定住人口係数!$B$6:$B$56,定住人口係数!N$6:N$56)</f>
        <v>0.67815572948023284</v>
      </c>
      <c r="L61" s="363">
        <f>ROUND(I61*J61*K61,0)</f>
        <v>0</v>
      </c>
    </row>
    <row r="62" spans="7:12">
      <c r="G62" s="372">
        <v>224</v>
      </c>
      <c r="H62" s="325" t="s">
        <v>567</v>
      </c>
      <c r="I62" s="354">
        <f>_xlfn.XLOOKUP(G62,'データ入力（就業者誘発数）'!$A$8:$A$58,'データ入力（就業者誘発数）'!$C$8:$C$58,0)</f>
        <v>0</v>
      </c>
      <c r="J62" s="667">
        <f>_xlfn.XLOOKUP($G62,定住人口係数!$B$6:$B$56,定住人口係数!J$6:J$56)</f>
        <v>1.8594177865779162</v>
      </c>
      <c r="K62" s="668">
        <f>_xlfn.XLOOKUP($G62,定住人口係数!$B$6:$B$56,定住人口係数!N$6:N$56)</f>
        <v>0.82933623503808485</v>
      </c>
      <c r="L62" s="363">
        <f>ROUND(I62*J62*K62,0)</f>
        <v>0</v>
      </c>
    </row>
    <row r="63" spans="7:12">
      <c r="G63" s="374">
        <v>226</v>
      </c>
      <c r="H63" s="364" t="s">
        <v>568</v>
      </c>
      <c r="I63" s="370">
        <f>_xlfn.XLOOKUP(G63,'データ入力（就業者誘発数）'!$A$8:$A$58,'データ入力（就業者誘発数）'!$C$8:$C$58,0)</f>
        <v>0</v>
      </c>
      <c r="J63" s="670">
        <f>_xlfn.XLOOKUP($G63,定住人口係数!$B$6:$B$56,定住人口係数!J$6:J$56)</f>
        <v>2.1114409337894946</v>
      </c>
      <c r="K63" s="671">
        <f>_xlfn.XLOOKUP($G63,定住人口係数!$B$6:$B$56,定住人口係数!N$6:N$56)</f>
        <v>0.79482741065064655</v>
      </c>
      <c r="L63" s="375">
        <f>ROUND(I63*J63*K63,0)</f>
        <v>0</v>
      </c>
    </row>
    <row r="64" spans="7:12" ht="19.5" customHeight="1">
      <c r="G64" s="328"/>
      <c r="H64" s="685" t="s">
        <v>794</v>
      </c>
      <c r="I64" s="686">
        <f>SUM(I4:I63)</f>
        <v>322</v>
      </c>
      <c r="J64" s="333"/>
      <c r="K64" s="332"/>
      <c r="L64" s="685">
        <f>SUM(L4:L63)</f>
        <v>405</v>
      </c>
    </row>
  </sheetData>
  <phoneticPr fontId="3"/>
  <pageMargins left="0.7" right="0.7" top="0.75" bottom="0.75" header="0.3" footer="0.3"/>
  <pageSetup paperSize="9" scale="84" orientation="portrait" r:id="rId1"/>
  <colBreaks count="1" manualBreakCount="1">
    <brk id="6" max="1048575" man="1"/>
  </col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7BD98-0C3D-465A-8286-FAAD2473FD37}">
  <sheetPr>
    <tabColor theme="5" tint="0.79998168889431442"/>
  </sheetPr>
  <dimension ref="A1:Q48"/>
  <sheetViews>
    <sheetView workbookViewId="0"/>
  </sheetViews>
  <sheetFormatPr defaultColWidth="8.25" defaultRowHeight="12"/>
  <cols>
    <col min="1" max="1" width="3.1640625" style="405" customWidth="1"/>
    <col min="2" max="2" width="21.6640625" style="405" customWidth="1"/>
    <col min="3" max="17" width="9.58203125" style="405" customWidth="1"/>
    <col min="18" max="16384" width="8.25" style="405"/>
  </cols>
  <sheetData>
    <row r="1" spans="1:17">
      <c r="A1" s="503" t="s">
        <v>715</v>
      </c>
      <c r="B1" s="503"/>
      <c r="G1" s="404"/>
      <c r="P1" s="405" t="s">
        <v>612</v>
      </c>
    </row>
    <row r="2" spans="1:17">
      <c r="A2" s="452"/>
      <c r="B2" s="504"/>
      <c r="C2" s="402" t="s">
        <v>613</v>
      </c>
      <c r="D2" s="505" t="s">
        <v>712</v>
      </c>
      <c r="E2" s="505"/>
      <c r="F2" s="505"/>
      <c r="G2" s="505"/>
      <c r="H2" s="505"/>
      <c r="I2" s="505"/>
      <c r="J2" s="505"/>
      <c r="K2" s="505"/>
      <c r="L2" s="563"/>
      <c r="M2" s="694" t="s">
        <v>614</v>
      </c>
      <c r="N2" s="695"/>
      <c r="O2" s="695"/>
      <c r="P2" s="696"/>
      <c r="Q2" s="506" t="s">
        <v>231</v>
      </c>
    </row>
    <row r="3" spans="1:17">
      <c r="A3" s="507"/>
      <c r="B3" s="508"/>
      <c r="C3" s="509" t="s">
        <v>615</v>
      </c>
      <c r="D3" s="448" t="s">
        <v>713</v>
      </c>
      <c r="E3" s="691" t="s">
        <v>710</v>
      </c>
      <c r="F3" s="692"/>
      <c r="G3" s="692"/>
      <c r="H3" s="693"/>
      <c r="I3" s="691" t="s">
        <v>711</v>
      </c>
      <c r="J3" s="692"/>
      <c r="K3" s="692"/>
      <c r="L3" s="693"/>
      <c r="M3" s="697"/>
      <c r="N3" s="698"/>
      <c r="O3" s="698"/>
      <c r="P3" s="699"/>
      <c r="Q3" s="510"/>
    </row>
    <row r="4" spans="1:17" ht="24">
      <c r="A4" s="507"/>
      <c r="B4" s="508"/>
      <c r="C4" s="511"/>
      <c r="D4" s="424" t="s">
        <v>714</v>
      </c>
      <c r="E4" s="512" t="s">
        <v>616</v>
      </c>
      <c r="F4" s="513" t="s">
        <v>617</v>
      </c>
      <c r="G4" s="514" t="s">
        <v>618</v>
      </c>
      <c r="H4" s="513" t="s">
        <v>619</v>
      </c>
      <c r="I4" s="514" t="s">
        <v>193</v>
      </c>
      <c r="J4" s="513" t="s">
        <v>620</v>
      </c>
      <c r="K4" s="514" t="s">
        <v>618</v>
      </c>
      <c r="L4" s="513" t="s">
        <v>621</v>
      </c>
      <c r="M4" s="512" t="s">
        <v>622</v>
      </c>
      <c r="N4" s="513" t="s">
        <v>623</v>
      </c>
      <c r="O4" s="514" t="s">
        <v>618</v>
      </c>
      <c r="P4" s="455" t="s">
        <v>614</v>
      </c>
      <c r="Q4" s="515"/>
    </row>
    <row r="5" spans="1:17">
      <c r="A5" s="516"/>
      <c r="B5" s="517"/>
      <c r="C5" s="518" t="s">
        <v>624</v>
      </c>
      <c r="D5" s="519" t="s">
        <v>625</v>
      </c>
      <c r="E5" s="520" t="s">
        <v>199</v>
      </c>
      <c r="F5" s="521" t="s">
        <v>626</v>
      </c>
      <c r="G5" s="519" t="s">
        <v>201</v>
      </c>
      <c r="H5" s="521" t="s">
        <v>627</v>
      </c>
      <c r="I5" s="522" t="s">
        <v>628</v>
      </c>
      <c r="J5" s="494" t="s">
        <v>629</v>
      </c>
      <c r="K5" s="522" t="s">
        <v>630</v>
      </c>
      <c r="L5" s="494" t="s">
        <v>631</v>
      </c>
      <c r="M5" s="520" t="s">
        <v>632</v>
      </c>
      <c r="N5" s="521" t="s">
        <v>633</v>
      </c>
      <c r="O5" s="523" t="s">
        <v>634</v>
      </c>
      <c r="P5" s="521" t="s">
        <v>635</v>
      </c>
      <c r="Q5" s="524" t="s">
        <v>636</v>
      </c>
    </row>
    <row r="6" spans="1:17">
      <c r="A6" s="411">
        <v>1</v>
      </c>
      <c r="B6" s="486" t="s">
        <v>73</v>
      </c>
      <c r="C6" s="525">
        <f>D6+P6</f>
        <v>12.14129618945114</v>
      </c>
      <c r="D6" s="526">
        <f>H6+L6</f>
        <v>7.7966515255277713</v>
      </c>
      <c r="E6" s="527">
        <f>分析係数表!H8</f>
        <v>0.13784174431835655</v>
      </c>
      <c r="F6" s="526">
        <f>E6*Q6</f>
        <v>14.971951311777683</v>
      </c>
      <c r="G6" s="528">
        <f>'税推計（直接税）'!M18</f>
        <v>0.41573028929139827</v>
      </c>
      <c r="H6" s="526">
        <f>F6*G6</f>
        <v>6.2242936501020658</v>
      </c>
      <c r="I6" s="529">
        <f>分析係数表!G8</f>
        <v>0.15155149614048036</v>
      </c>
      <c r="J6" s="530">
        <f>I6*Q6</f>
        <v>16.46106288528857</v>
      </c>
      <c r="K6" s="531">
        <f>'税推計（直接税）'!Q18</f>
        <v>9.5519826780501416E-2</v>
      </c>
      <c r="L6" s="530">
        <f>J6*K6</f>
        <v>1.572357875425705</v>
      </c>
      <c r="M6" s="529">
        <f>分析係数表!F8</f>
        <v>0.42721038226158625</v>
      </c>
      <c r="N6" s="530">
        <f>Q6*M6</f>
        <v>46.402293258375543</v>
      </c>
      <c r="O6" s="528">
        <f>'税推計（間接税）'!C58</f>
        <v>9.3629955737999357E-2</v>
      </c>
      <c r="P6" s="526">
        <f>N6*O6</f>
        <v>4.3446446639233685</v>
      </c>
      <c r="Q6" s="532">
        <f>'経済波及効果（部門別）'!D6</f>
        <v>108.61696060083774</v>
      </c>
    </row>
    <row r="7" spans="1:17">
      <c r="A7" s="411">
        <v>2</v>
      </c>
      <c r="B7" s="486" t="s">
        <v>74</v>
      </c>
      <c r="C7" s="533">
        <f>D7+P7</f>
        <v>24.112789758097264</v>
      </c>
      <c r="D7" s="534">
        <f>H7+L7</f>
        <v>16.768531655233854</v>
      </c>
      <c r="E7" s="535">
        <f>分析係数表!H9</f>
        <v>0.31599957978779286</v>
      </c>
      <c r="F7" s="534">
        <f>E7*Q7</f>
        <v>34.595497514417737</v>
      </c>
      <c r="G7" s="476">
        <f>G6</f>
        <v>0.41573028929139827</v>
      </c>
      <c r="H7" s="534">
        <f>F7*G7</f>
        <v>14.382396189848736</v>
      </c>
      <c r="I7" s="536">
        <f>分析係数表!G9</f>
        <v>0.22817522849038765</v>
      </c>
      <c r="J7" s="537">
        <f>I7*Q7</f>
        <v>24.980525465862808</v>
      </c>
      <c r="K7" s="538">
        <f>K6</f>
        <v>9.5519826780501416E-2</v>
      </c>
      <c r="L7" s="537">
        <f>J7*K7</f>
        <v>2.3861354653851197</v>
      </c>
      <c r="M7" s="536">
        <f>分析係数表!F9</f>
        <v>0.63987813845992225</v>
      </c>
      <c r="N7" s="537">
        <f>Q7*M7</f>
        <v>70.053582234148408</v>
      </c>
      <c r="O7" s="539">
        <f>'税推計（間接税）'!D58</f>
        <v>0.10483772376287374</v>
      </c>
      <c r="P7" s="534">
        <f>N7*O7</f>
        <v>7.3442581028634102</v>
      </c>
      <c r="Q7" s="540">
        <f>'経済波及効果（部門別）'!D7</f>
        <v>109.47956809831862</v>
      </c>
    </row>
    <row r="8" spans="1:17">
      <c r="A8" s="411">
        <v>3</v>
      </c>
      <c r="B8" s="486" t="s">
        <v>75</v>
      </c>
      <c r="C8" s="533">
        <f t="shared" ref="C8:C44" si="0">D8+P8</f>
        <v>12.572907819653572</v>
      </c>
      <c r="D8" s="534">
        <f t="shared" ref="D8:D44" si="1">H8+L8</f>
        <v>8.0368761731173191</v>
      </c>
      <c r="E8" s="535">
        <f>分析係数表!H10</f>
        <v>0.15181744987530194</v>
      </c>
      <c r="F8" s="534">
        <f t="shared" ref="F8:F44" si="2">E8*Q8</f>
        <v>15.34765575143499</v>
      </c>
      <c r="G8" s="476">
        <f t="shared" ref="G8:G44" si="3">G7</f>
        <v>0.41573028929139827</v>
      </c>
      <c r="H8" s="534">
        <f t="shared" ref="H8:H44" si="4">F8*G8</f>
        <v>6.3804853654888607</v>
      </c>
      <c r="I8" s="536">
        <f>分析係数表!G10</f>
        <v>0.17153349174243465</v>
      </c>
      <c r="J8" s="537">
        <f t="shared" ref="J8:J44" si="5">I8*Q8</f>
        <v>17.34080623318906</v>
      </c>
      <c r="K8" s="538">
        <f t="shared" ref="K8:K44" si="6">K7</f>
        <v>9.5519826780501416E-2</v>
      </c>
      <c r="L8" s="537">
        <f t="shared" ref="L8:L44" si="7">J8*K8</f>
        <v>1.6563908076284581</v>
      </c>
      <c r="M8" s="536">
        <f>分析係数表!F10</f>
        <v>0.47381340455197063</v>
      </c>
      <c r="N8" s="537">
        <f t="shared" ref="N8:N44" si="8">Q8*M8</f>
        <v>47.899138270679529</v>
      </c>
      <c r="O8" s="539">
        <f>'税推計（間接税）'!E58</f>
        <v>9.4699650354939532E-2</v>
      </c>
      <c r="P8" s="534">
        <f t="shared" ref="P8:P44" si="9">N8*O8</f>
        <v>4.5360316465362542</v>
      </c>
      <c r="Q8" s="540">
        <f>'経済波及効果（部門別）'!D8</f>
        <v>101.0928306597237</v>
      </c>
    </row>
    <row r="9" spans="1:17">
      <c r="A9" s="409">
        <v>4</v>
      </c>
      <c r="B9" s="410" t="s">
        <v>76</v>
      </c>
      <c r="C9" s="525">
        <f t="shared" si="0"/>
        <v>13.57669698749546</v>
      </c>
      <c r="D9" s="526">
        <f t="shared" si="1"/>
        <v>7.5703604038690937</v>
      </c>
      <c r="E9" s="527">
        <f>分析係数表!H11</f>
        <v>0.12022523208035307</v>
      </c>
      <c r="F9" s="526">
        <f t="shared" si="2"/>
        <v>12.196985095796977</v>
      </c>
      <c r="G9" s="479">
        <f t="shared" si="3"/>
        <v>0.41573028929139827</v>
      </c>
      <c r="H9" s="526">
        <f t="shared" si="4"/>
        <v>5.0706561423585503</v>
      </c>
      <c r="I9" s="529">
        <f>分析係数表!G11</f>
        <v>0.2579516055394917</v>
      </c>
      <c r="J9" s="530">
        <f t="shared" si="5"/>
        <v>26.169480680222627</v>
      </c>
      <c r="K9" s="541">
        <f t="shared" si="6"/>
        <v>9.5519826780501416E-2</v>
      </c>
      <c r="L9" s="530">
        <f t="shared" si="7"/>
        <v>2.4997042615105438</v>
      </c>
      <c r="M9" s="529">
        <f>分析係数表!F11</f>
        <v>0.54360066960888753</v>
      </c>
      <c r="N9" s="530">
        <f t="shared" si="8"/>
        <v>55.148899698970638</v>
      </c>
      <c r="O9" s="528">
        <f>'税推計（間接税）'!F58</f>
        <v>0.1089112677934076</v>
      </c>
      <c r="P9" s="526">
        <f t="shared" si="9"/>
        <v>6.0063365836263669</v>
      </c>
      <c r="Q9" s="532">
        <f>'経済波及効果（部門別）'!D9</f>
        <v>101.4511253980784</v>
      </c>
    </row>
    <row r="10" spans="1:17">
      <c r="A10" s="411">
        <v>5</v>
      </c>
      <c r="B10" s="486" t="s">
        <v>77</v>
      </c>
      <c r="C10" s="533">
        <f t="shared" si="0"/>
        <v>12.1576684507117</v>
      </c>
      <c r="D10" s="534">
        <f t="shared" si="1"/>
        <v>6.9528823245106413</v>
      </c>
      <c r="E10" s="535">
        <f>分析係数表!H12</f>
        <v>8.712183237435743E-2</v>
      </c>
      <c r="F10" s="534">
        <f t="shared" si="2"/>
        <v>12.268963330171756</v>
      </c>
      <c r="G10" s="476">
        <f t="shared" si="3"/>
        <v>0.41573028929139827</v>
      </c>
      <c r="H10" s="534">
        <f t="shared" si="4"/>
        <v>5.1005796745578609</v>
      </c>
      <c r="I10" s="536">
        <f>分析係数表!G12</f>
        <v>0.13770114594385849</v>
      </c>
      <c r="J10" s="537">
        <f t="shared" si="5"/>
        <v>19.391813326978244</v>
      </c>
      <c r="K10" s="538">
        <f t="shared" si="6"/>
        <v>9.5519826780501416E-2</v>
      </c>
      <c r="L10" s="537">
        <f t="shared" si="7"/>
        <v>1.8523026499527808</v>
      </c>
      <c r="M10" s="536">
        <f>分析係数表!F12</f>
        <v>0.33651535386825859</v>
      </c>
      <c r="N10" s="537">
        <f t="shared" si="8"/>
        <v>47.389895553489708</v>
      </c>
      <c r="O10" s="539">
        <f>'税推計（間接税）'!G58</f>
        <v>0.10982902716732805</v>
      </c>
      <c r="P10" s="534">
        <f t="shared" si="9"/>
        <v>5.2047861262010597</v>
      </c>
      <c r="Q10" s="540">
        <f>'経済波及効果（部門別）'!D10</f>
        <v>140.82535910691979</v>
      </c>
    </row>
    <row r="11" spans="1:17">
      <c r="A11" s="411">
        <v>6</v>
      </c>
      <c r="B11" s="486" t="s">
        <v>78</v>
      </c>
      <c r="C11" s="533">
        <f t="shared" si="0"/>
        <v>6.5129625838490917</v>
      </c>
      <c r="D11" s="534">
        <f t="shared" si="1"/>
        <v>2.0550866537106804</v>
      </c>
      <c r="E11" s="535">
        <f>分析係数表!H13</f>
        <v>-1.4943675687373014E-2</v>
      </c>
      <c r="F11" s="534">
        <f t="shared" si="2"/>
        <v>-1.5521909956989748</v>
      </c>
      <c r="G11" s="476">
        <f t="shared" si="3"/>
        <v>0.41573028929139827</v>
      </c>
      <c r="H11" s="534">
        <f t="shared" si="4"/>
        <v>-0.64529281167743835</v>
      </c>
      <c r="I11" s="536">
        <f>分析係数表!G13</f>
        <v>0.2721720626600464</v>
      </c>
      <c r="J11" s="537">
        <f t="shared" si="5"/>
        <v>28.270355552396694</v>
      </c>
      <c r="K11" s="538">
        <f t="shared" si="6"/>
        <v>9.5519826780501416E-2</v>
      </c>
      <c r="L11" s="537">
        <f t="shared" si="7"/>
        <v>2.7003794653881186</v>
      </c>
      <c r="M11" s="536">
        <f>分析係数表!F13</f>
        <v>0.39077170920544851</v>
      </c>
      <c r="N11" s="537">
        <f t="shared" si="8"/>
        <v>40.589232601930398</v>
      </c>
      <c r="O11" s="476">
        <f>O10</f>
        <v>0.10982902716732805</v>
      </c>
      <c r="P11" s="534">
        <f t="shared" si="9"/>
        <v>4.4578759301384112</v>
      </c>
      <c r="Q11" s="540">
        <f>'経済波及効果（部門別）'!D11</f>
        <v>103.8694246429968</v>
      </c>
    </row>
    <row r="12" spans="1:17">
      <c r="A12" s="411">
        <v>7</v>
      </c>
      <c r="B12" s="486" t="s">
        <v>79</v>
      </c>
      <c r="C12" s="533">
        <f t="shared" si="0"/>
        <v>12.66660299892264</v>
      </c>
      <c r="D12" s="534">
        <f t="shared" si="1"/>
        <v>7.2084586918862055</v>
      </c>
      <c r="E12" s="535">
        <f>分析係数表!H14</f>
        <v>8.4373184554963315E-2</v>
      </c>
      <c r="F12" s="534">
        <f t="shared" si="2"/>
        <v>11.778738167398382</v>
      </c>
      <c r="G12" s="476">
        <f t="shared" si="3"/>
        <v>0.41573028929139827</v>
      </c>
      <c r="H12" s="534">
        <f t="shared" si="4"/>
        <v>4.8967782258201638</v>
      </c>
      <c r="I12" s="536">
        <f>分析係数表!G14</f>
        <v>0.17335642824825784</v>
      </c>
      <c r="J12" s="537">
        <f t="shared" si="5"/>
        <v>24.201053791461948</v>
      </c>
      <c r="K12" s="538">
        <f t="shared" si="6"/>
        <v>9.5519826780501416E-2</v>
      </c>
      <c r="L12" s="537">
        <f t="shared" si="7"/>
        <v>2.3116804660660422</v>
      </c>
      <c r="M12" s="536">
        <f>分析係数表!F14</f>
        <v>0.35598651785260127</v>
      </c>
      <c r="N12" s="537">
        <f t="shared" si="8"/>
        <v>49.696737263462929</v>
      </c>
      <c r="O12" s="476">
        <f>O10</f>
        <v>0.10982902716732805</v>
      </c>
      <c r="P12" s="534">
        <f t="shared" si="9"/>
        <v>5.4581443070364344</v>
      </c>
      <c r="Q12" s="540">
        <f>'経済波及効果（部門別）'!D12</f>
        <v>139.60286351080356</v>
      </c>
    </row>
    <row r="13" spans="1:17">
      <c r="A13" s="411">
        <v>8</v>
      </c>
      <c r="B13" s="486" t="s">
        <v>80</v>
      </c>
      <c r="C13" s="533">
        <f t="shared" si="0"/>
        <v>11.17954307912602</v>
      </c>
      <c r="D13" s="534">
        <f t="shared" si="1"/>
        <v>5.9948970896445424</v>
      </c>
      <c r="E13" s="535">
        <f>分析係数表!H15</f>
        <v>8.257605296220448E-2</v>
      </c>
      <c r="F13" s="534">
        <f t="shared" si="2"/>
        <v>10.875816172015654</v>
      </c>
      <c r="G13" s="476">
        <f t="shared" si="3"/>
        <v>0.41573028929139827</v>
      </c>
      <c r="H13" s="534">
        <f t="shared" si="4"/>
        <v>4.5214062034721358</v>
      </c>
      <c r="I13" s="536">
        <f>分析係数表!G15</f>
        <v>0.1171240792325445</v>
      </c>
      <c r="J13" s="537">
        <f t="shared" si="5"/>
        <v>15.426021338568759</v>
      </c>
      <c r="K13" s="538">
        <f t="shared" si="6"/>
        <v>9.5519826780501416E-2</v>
      </c>
      <c r="L13" s="537">
        <f t="shared" si="7"/>
        <v>1.4734908861724065</v>
      </c>
      <c r="M13" s="536">
        <f>分析係数表!F15</f>
        <v>0.35842164855867914</v>
      </c>
      <c r="N13" s="537">
        <f t="shared" si="8"/>
        <v>47.206518378629561</v>
      </c>
      <c r="O13" s="476">
        <f>O10</f>
        <v>0.10982902716732805</v>
      </c>
      <c r="P13" s="534">
        <f t="shared" si="9"/>
        <v>5.1846459894814769</v>
      </c>
      <c r="Q13" s="540">
        <f>'経済波及効果（部門別）'!D13</f>
        <v>131.70666048901097</v>
      </c>
    </row>
    <row r="14" spans="1:17">
      <c r="A14" s="411">
        <v>9</v>
      </c>
      <c r="B14" s="486" t="s">
        <v>81</v>
      </c>
      <c r="C14" s="533">
        <f t="shared" si="0"/>
        <v>8.0570239810442104</v>
      </c>
      <c r="D14" s="534">
        <f t="shared" si="1"/>
        <v>4.7242243855238488</v>
      </c>
      <c r="E14" s="535">
        <f>分析係数表!H16</f>
        <v>9.4890776875883473E-2</v>
      </c>
      <c r="F14" s="534">
        <f t="shared" si="2"/>
        <v>10.958251202799197</v>
      </c>
      <c r="G14" s="476">
        <f t="shared" si="3"/>
        <v>0.41573028929139827</v>
      </c>
      <c r="H14" s="534">
        <f t="shared" si="4"/>
        <v>4.5556769426675228</v>
      </c>
      <c r="I14" s="536">
        <f>分析係数表!G16</f>
        <v>1.5279579137581789E-2</v>
      </c>
      <c r="J14" s="537">
        <f t="shared" si="5"/>
        <v>1.7645283553919924</v>
      </c>
      <c r="K14" s="538">
        <f t="shared" si="6"/>
        <v>9.5519826780501416E-2</v>
      </c>
      <c r="L14" s="537">
        <f t="shared" si="7"/>
        <v>0.16854744285632614</v>
      </c>
      <c r="M14" s="536">
        <f>分析係数表!F16</f>
        <v>0.2627694146106877</v>
      </c>
      <c r="N14" s="537">
        <f t="shared" si="8"/>
        <v>30.345343862900059</v>
      </c>
      <c r="O14" s="476">
        <f>O10</f>
        <v>0.10982902716732805</v>
      </c>
      <c r="P14" s="534">
        <f t="shared" si="9"/>
        <v>3.332799595520362</v>
      </c>
      <c r="Q14" s="540">
        <f>'経済波及効果（部門別）'!D14</f>
        <v>115.48278519347059</v>
      </c>
    </row>
    <row r="15" spans="1:17">
      <c r="A15" s="411">
        <v>10</v>
      </c>
      <c r="B15" s="542" t="s">
        <v>82</v>
      </c>
      <c r="C15" s="533">
        <f t="shared" si="0"/>
        <v>11.71910418930754</v>
      </c>
      <c r="D15" s="534">
        <f t="shared" si="1"/>
        <v>5.9309242078197375</v>
      </c>
      <c r="E15" s="535">
        <f>分析係数表!H17</f>
        <v>6.0659307975133595E-2</v>
      </c>
      <c r="F15" s="534">
        <f t="shared" si="2"/>
        <v>7.4648004866509723</v>
      </c>
      <c r="G15" s="476">
        <f t="shared" si="3"/>
        <v>0.41573028929139827</v>
      </c>
      <c r="H15" s="534">
        <f t="shared" si="4"/>
        <v>3.1033436658179792</v>
      </c>
      <c r="I15" s="536">
        <f>分析係数表!G17</f>
        <v>0.24054742090319753</v>
      </c>
      <c r="J15" s="537">
        <f t="shared" si="5"/>
        <v>29.602027529837979</v>
      </c>
      <c r="K15" s="538">
        <f t="shared" si="6"/>
        <v>9.5519826780501416E-2</v>
      </c>
      <c r="L15" s="537">
        <f t="shared" si="7"/>
        <v>2.8275805420017579</v>
      </c>
      <c r="M15" s="536">
        <f>分析係数表!F17</f>
        <v>0.42825667105631338</v>
      </c>
      <c r="N15" s="537">
        <f t="shared" si="8"/>
        <v>52.701732235771566</v>
      </c>
      <c r="O15" s="476">
        <f>O10</f>
        <v>0.10982902716732805</v>
      </c>
      <c r="P15" s="534">
        <f t="shared" si="9"/>
        <v>5.7881799814878034</v>
      </c>
      <c r="Q15" s="540">
        <f>'経済波及効果（部門別）'!D15</f>
        <v>123.06108882269245</v>
      </c>
    </row>
    <row r="16" spans="1:17">
      <c r="A16" s="411">
        <v>11</v>
      </c>
      <c r="B16" s="542" t="s">
        <v>83</v>
      </c>
      <c r="C16" s="533">
        <f t="shared" si="0"/>
        <v>13.798396447902222</v>
      </c>
      <c r="D16" s="534">
        <f t="shared" si="1"/>
        <v>7.6651554270576536</v>
      </c>
      <c r="E16" s="535">
        <f>分析係数表!H18</f>
        <v>0.11176099485677014</v>
      </c>
      <c r="F16" s="534">
        <f t="shared" si="2"/>
        <v>12.737726993912108</v>
      </c>
      <c r="G16" s="476">
        <f t="shared" si="3"/>
        <v>0.41573028929139827</v>
      </c>
      <c r="H16" s="534">
        <f t="shared" si="4"/>
        <v>5.2954589280939341</v>
      </c>
      <c r="I16" s="536">
        <f>分析係数表!G18</f>
        <v>0.21766947174074985</v>
      </c>
      <c r="J16" s="537">
        <f t="shared" si="5"/>
        <v>24.80842542155289</v>
      </c>
      <c r="K16" s="538">
        <f t="shared" si="6"/>
        <v>9.5519826780501416E-2</v>
      </c>
      <c r="L16" s="537">
        <f t="shared" si="7"/>
        <v>2.3696964989637199</v>
      </c>
      <c r="M16" s="536">
        <f>分析係数表!F18</f>
        <v>0.48997194925916815</v>
      </c>
      <c r="N16" s="537">
        <f t="shared" si="8"/>
        <v>55.843534073195229</v>
      </c>
      <c r="O16" s="476">
        <f>O10</f>
        <v>0.10982902716732805</v>
      </c>
      <c r="P16" s="534">
        <f t="shared" si="9"/>
        <v>6.1332410208445687</v>
      </c>
      <c r="Q16" s="540">
        <f>'経済波及効果（部門別）'!D16</f>
        <v>113.97292060827155</v>
      </c>
    </row>
    <row r="17" spans="1:17">
      <c r="A17" s="411">
        <v>12</v>
      </c>
      <c r="B17" s="542" t="s">
        <v>84</v>
      </c>
      <c r="C17" s="533">
        <f t="shared" si="0"/>
        <v>15.562229483813013</v>
      </c>
      <c r="D17" s="534">
        <f t="shared" si="1"/>
        <v>9.9286281850309237</v>
      </c>
      <c r="E17" s="535">
        <f>分析係数表!H19</f>
        <v>8.4968817744207115E-2</v>
      </c>
      <c r="F17" s="534">
        <f t="shared" si="2"/>
        <v>20.432205865423441</v>
      </c>
      <c r="G17" s="476">
        <f t="shared" si="3"/>
        <v>0.41573028929139827</v>
      </c>
      <c r="H17" s="534">
        <f t="shared" si="4"/>
        <v>8.4942868552938915</v>
      </c>
      <c r="I17" s="536">
        <f>分析係数表!G19</f>
        <v>6.2445810408374151E-2</v>
      </c>
      <c r="J17" s="537">
        <f t="shared" si="5"/>
        <v>15.016163429955331</v>
      </c>
      <c r="K17" s="538">
        <f t="shared" si="6"/>
        <v>9.5519826780501416E-2</v>
      </c>
      <c r="L17" s="537">
        <f t="shared" si="7"/>
        <v>1.4343413297370331</v>
      </c>
      <c r="M17" s="536">
        <f>分析係数表!F19</f>
        <v>0.21331101927013058</v>
      </c>
      <c r="N17" s="537">
        <f t="shared" si="8"/>
        <v>51.294283889077136</v>
      </c>
      <c r="O17" s="476">
        <f>O10</f>
        <v>0.10982902716732805</v>
      </c>
      <c r="P17" s="534">
        <f t="shared" si="9"/>
        <v>5.6336012987820903</v>
      </c>
      <c r="Q17" s="540">
        <f>'経済波及効果（部門別）'!D17</f>
        <v>240.46710790931817</v>
      </c>
    </row>
    <row r="18" spans="1:17">
      <c r="A18" s="411">
        <v>13</v>
      </c>
      <c r="B18" s="542" t="s">
        <v>85</v>
      </c>
      <c r="C18" s="533">
        <f t="shared" si="0"/>
        <v>6.3704537361576916</v>
      </c>
      <c r="D18" s="534">
        <f t="shared" si="1"/>
        <v>3.9415454834271526</v>
      </c>
      <c r="E18" s="535">
        <f>分析係数表!H20</f>
        <v>6.3621474650318144E-2</v>
      </c>
      <c r="F18" s="534">
        <f t="shared" si="2"/>
        <v>6.6696178511440065</v>
      </c>
      <c r="G18" s="476">
        <f t="shared" si="3"/>
        <v>0.41573028929139827</v>
      </c>
      <c r="H18" s="534">
        <f t="shared" si="4"/>
        <v>2.7727621587191718</v>
      </c>
      <c r="I18" s="536">
        <f>分析係数表!G20</f>
        <v>0.11671945764775135</v>
      </c>
      <c r="J18" s="537">
        <f t="shared" si="5"/>
        <v>12.236028519961325</v>
      </c>
      <c r="K18" s="538">
        <f t="shared" si="6"/>
        <v>9.5519826780501416E-2</v>
      </c>
      <c r="L18" s="537">
        <f t="shared" si="7"/>
        <v>1.1687833247079809</v>
      </c>
      <c r="M18" s="536">
        <f>分析係数表!F20</f>
        <v>0.2109583665362576</v>
      </c>
      <c r="N18" s="537">
        <f t="shared" si="8"/>
        <v>22.115357983004067</v>
      </c>
      <c r="O18" s="476">
        <f>O10</f>
        <v>0.10982902716732805</v>
      </c>
      <c r="P18" s="534">
        <f t="shared" si="9"/>
        <v>2.428908252730539</v>
      </c>
      <c r="Q18" s="540">
        <f>'経済波及効果（部門別）'!D18</f>
        <v>104.83280822712987</v>
      </c>
    </row>
    <row r="19" spans="1:17">
      <c r="A19" s="411">
        <v>14</v>
      </c>
      <c r="B19" s="542" t="s">
        <v>86</v>
      </c>
      <c r="C19" s="533">
        <f t="shared" si="0"/>
        <v>11.580079043539241</v>
      </c>
      <c r="D19" s="534">
        <f t="shared" si="1"/>
        <v>5.6887789065705299</v>
      </c>
      <c r="E19" s="535">
        <f>分析係数表!H21</f>
        <v>5.0170081139343174E-2</v>
      </c>
      <c r="F19" s="534">
        <f t="shared" si="2"/>
        <v>5.877021668311377</v>
      </c>
      <c r="G19" s="476">
        <f t="shared" si="3"/>
        <v>0.41573028929139827</v>
      </c>
      <c r="H19" s="534">
        <f t="shared" si="4"/>
        <v>2.4432559183389047</v>
      </c>
      <c r="I19" s="536">
        <f>分析係数表!G21</f>
        <v>0.29005387701730417</v>
      </c>
      <c r="J19" s="537">
        <f t="shared" si="5"/>
        <v>33.977479834523088</v>
      </c>
      <c r="K19" s="538">
        <f t="shared" si="6"/>
        <v>9.5519826780501416E-2</v>
      </c>
      <c r="L19" s="537">
        <f t="shared" si="7"/>
        <v>3.2455229882316252</v>
      </c>
      <c r="M19" s="536">
        <f>分析係数表!F21</f>
        <v>0.45791147145628314</v>
      </c>
      <c r="N19" s="537">
        <f t="shared" si="8"/>
        <v>53.640647549332527</v>
      </c>
      <c r="O19" s="476">
        <f>O10</f>
        <v>0.10982902716732805</v>
      </c>
      <c r="P19" s="534">
        <f t="shared" si="9"/>
        <v>5.8913001369687112</v>
      </c>
      <c r="Q19" s="540">
        <f>'経済波及効果（部門別）'!D19</f>
        <v>117.14196060373999</v>
      </c>
    </row>
    <row r="20" spans="1:17">
      <c r="A20" s="411">
        <v>15</v>
      </c>
      <c r="B20" s="542" t="s">
        <v>70</v>
      </c>
      <c r="C20" s="533">
        <f t="shared" si="0"/>
        <v>12.457313881639337</v>
      </c>
      <c r="D20" s="534">
        <f t="shared" si="1"/>
        <v>7.2591746524707741</v>
      </c>
      <c r="E20" s="535">
        <f>分析係数表!H22</f>
        <v>0.10991144600670467</v>
      </c>
      <c r="F20" s="534">
        <f t="shared" si="2"/>
        <v>12.077191818825918</v>
      </c>
      <c r="G20" s="476">
        <f t="shared" si="3"/>
        <v>0.41573028929139827</v>
      </c>
      <c r="H20" s="534">
        <f t="shared" si="4"/>
        <v>5.0208544486682074</v>
      </c>
      <c r="I20" s="536">
        <f>分析係数表!G22</f>
        <v>0.21325815420745545</v>
      </c>
      <c r="J20" s="537">
        <f t="shared" si="5"/>
        <v>23.433042952915805</v>
      </c>
      <c r="K20" s="538">
        <f t="shared" si="6"/>
        <v>9.5519826780501416E-2</v>
      </c>
      <c r="L20" s="537">
        <f t="shared" si="7"/>
        <v>2.2383202038025671</v>
      </c>
      <c r="M20" s="536">
        <f>分析係数表!F22</f>
        <v>0.43073258580094059</v>
      </c>
      <c r="N20" s="537">
        <f t="shared" si="8"/>
        <v>47.329375150059661</v>
      </c>
      <c r="O20" s="476">
        <f>O10</f>
        <v>0.10982902716732805</v>
      </c>
      <c r="P20" s="534">
        <f t="shared" si="9"/>
        <v>5.1981392291685635</v>
      </c>
      <c r="Q20" s="540">
        <f>'経済波及効果（部門別）'!D20</f>
        <v>109.88111118189821</v>
      </c>
    </row>
    <row r="21" spans="1:17">
      <c r="A21" s="411">
        <v>16</v>
      </c>
      <c r="B21" s="542" t="s">
        <v>71</v>
      </c>
      <c r="C21" s="533">
        <f t="shared" si="0"/>
        <v>11.239655198166805</v>
      </c>
      <c r="D21" s="534">
        <f t="shared" si="1"/>
        <v>6.0154399270148691</v>
      </c>
      <c r="E21" s="535">
        <f>分析係数表!H23</f>
        <v>7.7112973429480938E-2</v>
      </c>
      <c r="F21" s="534">
        <f t="shared" si="2"/>
        <v>8.381272323993862</v>
      </c>
      <c r="G21" s="476">
        <f t="shared" si="3"/>
        <v>0.41573028929139827</v>
      </c>
      <c r="H21" s="534">
        <f t="shared" si="4"/>
        <v>3.484348767883958</v>
      </c>
      <c r="I21" s="536">
        <f>分析係数表!G23</f>
        <v>0.24379890925547271</v>
      </c>
      <c r="J21" s="537">
        <f t="shared" si="5"/>
        <v>26.498071075308793</v>
      </c>
      <c r="K21" s="538">
        <f t="shared" si="6"/>
        <v>9.5519826780501416E-2</v>
      </c>
      <c r="L21" s="537">
        <f t="shared" si="7"/>
        <v>2.5310911591309107</v>
      </c>
      <c r="M21" s="536">
        <f>分析係数表!F23</f>
        <v>0.43764444987651224</v>
      </c>
      <c r="N21" s="537">
        <f t="shared" si="8"/>
        <v>47.566799104873027</v>
      </c>
      <c r="O21" s="476">
        <f>O10</f>
        <v>0.10982902716732805</v>
      </c>
      <c r="P21" s="534">
        <f t="shared" si="9"/>
        <v>5.2242152711519356</v>
      </c>
      <c r="Q21" s="540">
        <f>'経済波及効果（部門別）'!D21</f>
        <v>108.68822652336775</v>
      </c>
    </row>
    <row r="22" spans="1:17">
      <c r="A22" s="411">
        <v>17</v>
      </c>
      <c r="B22" s="542" t="s">
        <v>72</v>
      </c>
      <c r="C22" s="533">
        <f t="shared" si="0"/>
        <v>6.656772635333593</v>
      </c>
      <c r="D22" s="534">
        <f t="shared" si="1"/>
        <v>2.565433728737136</v>
      </c>
      <c r="E22" s="535">
        <f>分析係数表!H24</f>
        <v>4.2322163353613641E-3</v>
      </c>
      <c r="F22" s="534">
        <f t="shared" si="2"/>
        <v>0.42933605790926782</v>
      </c>
      <c r="G22" s="476">
        <f t="shared" si="3"/>
        <v>0.41573028929139827</v>
      </c>
      <c r="H22" s="534">
        <f t="shared" si="4"/>
        <v>0.17848800355784844</v>
      </c>
      <c r="I22" s="536">
        <f>分析係数表!G24</f>
        <v>0.24633125110096343</v>
      </c>
      <c r="J22" s="537">
        <f t="shared" si="5"/>
        <v>24.989008100531205</v>
      </c>
      <c r="K22" s="538">
        <f t="shared" si="6"/>
        <v>9.5519826780501416E-2</v>
      </c>
      <c r="L22" s="537">
        <f t="shared" si="7"/>
        <v>2.3869457251792876</v>
      </c>
      <c r="M22" s="536">
        <f>分析係数表!F24</f>
        <v>0.36721364788140759</v>
      </c>
      <c r="N22" s="537">
        <f t="shared" si="8"/>
        <v>37.25189061688738</v>
      </c>
      <c r="O22" s="476">
        <f>O10</f>
        <v>0.10982902716732805</v>
      </c>
      <c r="P22" s="534">
        <f t="shared" si="9"/>
        <v>4.0913389065964569</v>
      </c>
      <c r="Q22" s="540">
        <f>'経済波及効果（部門別）'!D22</f>
        <v>101.44473341829047</v>
      </c>
    </row>
    <row r="23" spans="1:17">
      <c r="A23" s="411">
        <v>18</v>
      </c>
      <c r="B23" s="542" t="s">
        <v>87</v>
      </c>
      <c r="C23" s="533">
        <f t="shared" si="0"/>
        <v>4.684796547936565</v>
      </c>
      <c r="D23" s="534">
        <f t="shared" si="1"/>
        <v>0.50598567360488644</v>
      </c>
      <c r="E23" s="535">
        <f>分析係数表!H25</f>
        <v>-4.9214922109667554E-2</v>
      </c>
      <c r="F23" s="534">
        <f t="shared" si="2"/>
        <v>-5.6201064758244765</v>
      </c>
      <c r="G23" s="476">
        <f t="shared" si="3"/>
        <v>0.41573028929139827</v>
      </c>
      <c r="H23" s="534">
        <f t="shared" si="4"/>
        <v>-2.3364484910429706</v>
      </c>
      <c r="I23" s="536">
        <f>分析係数表!G25</f>
        <v>0.2605848403511512</v>
      </c>
      <c r="J23" s="537">
        <f t="shared" si="5"/>
        <v>29.757530561478017</v>
      </c>
      <c r="K23" s="538">
        <f t="shared" si="6"/>
        <v>9.5519826780501416E-2</v>
      </c>
      <c r="L23" s="537">
        <f t="shared" si="7"/>
        <v>2.842434164647857</v>
      </c>
      <c r="M23" s="536">
        <f>分析係数表!F25</f>
        <v>0.33318683873123567</v>
      </c>
      <c r="N23" s="537">
        <f t="shared" si="8"/>
        <v>38.048328225334508</v>
      </c>
      <c r="O23" s="476">
        <f>O10</f>
        <v>0.10982902716732805</v>
      </c>
      <c r="P23" s="534">
        <f t="shared" si="9"/>
        <v>4.1788108743316785</v>
      </c>
      <c r="Q23" s="540">
        <f>'経済波及効果（部門別）'!D23</f>
        <v>114.19517160468062</v>
      </c>
    </row>
    <row r="24" spans="1:17">
      <c r="A24" s="411">
        <v>19</v>
      </c>
      <c r="B24" s="542" t="s">
        <v>88</v>
      </c>
      <c r="C24" s="533">
        <f t="shared" si="0"/>
        <v>5.0361103838741865</v>
      </c>
      <c r="D24" s="534">
        <f t="shared" si="1"/>
        <v>1.0700829644676142</v>
      </c>
      <c r="E24" s="535">
        <f>分析係数表!H26</f>
        <v>-2.2806758936799048E-2</v>
      </c>
      <c r="F24" s="534">
        <f t="shared" si="2"/>
        <v>-2.4357733021605497</v>
      </c>
      <c r="G24" s="476">
        <f t="shared" si="3"/>
        <v>0.41573028929139827</v>
      </c>
      <c r="H24" s="534">
        <f t="shared" si="4"/>
        <v>-1.0126247395554697</v>
      </c>
      <c r="I24" s="536">
        <f>分析係数表!G26</f>
        <v>0.20415569699579933</v>
      </c>
      <c r="J24" s="537">
        <f t="shared" si="5"/>
        <v>21.803930913830236</v>
      </c>
      <c r="K24" s="538">
        <f t="shared" si="6"/>
        <v>9.5519826780501416E-2</v>
      </c>
      <c r="L24" s="537">
        <f t="shared" si="7"/>
        <v>2.0827077040230839</v>
      </c>
      <c r="M24" s="536">
        <f>分析係数表!F26</f>
        <v>0.33811565690794865</v>
      </c>
      <c r="N24" s="537">
        <f t="shared" si="8"/>
        <v>36.11092187281421</v>
      </c>
      <c r="O24" s="476">
        <f>O10</f>
        <v>0.10982902716732805</v>
      </c>
      <c r="P24" s="534">
        <f t="shared" si="9"/>
        <v>3.9660274194065726</v>
      </c>
      <c r="Q24" s="540">
        <f>'経済波及効果（部門別）'!D24</f>
        <v>106.80050194376339</v>
      </c>
    </row>
    <row r="25" spans="1:17">
      <c r="A25" s="411">
        <v>20</v>
      </c>
      <c r="B25" s="542" t="s">
        <v>89</v>
      </c>
      <c r="C25" s="533">
        <f t="shared" si="0"/>
        <v>3.4482284271984409</v>
      </c>
      <c r="D25" s="534">
        <f t="shared" si="1"/>
        <v>8.7721772217686844E-2</v>
      </c>
      <c r="E25" s="535">
        <f>分析係数表!H27</f>
        <v>-3.5831914093471015E-2</v>
      </c>
      <c r="F25" s="534">
        <f t="shared" si="2"/>
        <v>-3.7118625628109205</v>
      </c>
      <c r="G25" s="476">
        <f t="shared" si="3"/>
        <v>0.41573028929139827</v>
      </c>
      <c r="H25" s="534">
        <f t="shared" si="4"/>
        <v>-1.5431336970472949</v>
      </c>
      <c r="I25" s="536">
        <f>分析係数表!G27</f>
        <v>0.16481626532719168</v>
      </c>
      <c r="J25" s="537">
        <f t="shared" si="5"/>
        <v>17.073475991665955</v>
      </c>
      <c r="K25" s="538">
        <f t="shared" si="6"/>
        <v>9.5519826780501416E-2</v>
      </c>
      <c r="L25" s="537">
        <f t="shared" si="7"/>
        <v>1.6308554692649817</v>
      </c>
      <c r="M25" s="536">
        <f>分析係数表!F27</f>
        <v>0.29536956526946395</v>
      </c>
      <c r="N25" s="537">
        <f t="shared" si="8"/>
        <v>30.597618331453617</v>
      </c>
      <c r="O25" s="476">
        <f>O10</f>
        <v>0.10982902716732805</v>
      </c>
      <c r="P25" s="534">
        <f t="shared" si="9"/>
        <v>3.3605066549807541</v>
      </c>
      <c r="Q25" s="540">
        <f>'経済波及効果（部門別）'!D25</f>
        <v>103.59096511361821</v>
      </c>
    </row>
    <row r="26" spans="1:17">
      <c r="A26" s="411">
        <v>21</v>
      </c>
      <c r="B26" s="542" t="s">
        <v>90</v>
      </c>
      <c r="C26" s="533">
        <f t="shared" si="0"/>
        <v>6.0817963157914718</v>
      </c>
      <c r="D26" s="534">
        <f t="shared" si="1"/>
        <v>2.4168112887067954</v>
      </c>
      <c r="E26" s="535">
        <f>分析係数表!H28</f>
        <v>9.8520271056280924E-3</v>
      </c>
      <c r="F26" s="534">
        <f t="shared" si="2"/>
        <v>1.109600089283757</v>
      </c>
      <c r="G26" s="476">
        <f t="shared" si="3"/>
        <v>0.41573028929139827</v>
      </c>
      <c r="H26" s="534">
        <f t="shared" si="4"/>
        <v>0.46129436611569763</v>
      </c>
      <c r="I26" s="536">
        <f>分析係数表!G28</f>
        <v>0.18177207604774032</v>
      </c>
      <c r="J26" s="537">
        <f t="shared" si="5"/>
        <v>20.472366716961847</v>
      </c>
      <c r="K26" s="538">
        <f t="shared" si="6"/>
        <v>9.5519826780501416E-2</v>
      </c>
      <c r="L26" s="537">
        <f t="shared" si="7"/>
        <v>1.955516922591098</v>
      </c>
      <c r="M26" s="536">
        <f>分析係数表!F28</f>
        <v>0.29628808224417325</v>
      </c>
      <c r="N26" s="537">
        <f t="shared" si="8"/>
        <v>33.369912505015222</v>
      </c>
      <c r="O26" s="476">
        <f>O10</f>
        <v>0.10982902716732805</v>
      </c>
      <c r="P26" s="534">
        <f t="shared" si="9"/>
        <v>3.6649850270846769</v>
      </c>
      <c r="Q26" s="540">
        <f>'経済波及効果（部門別）'!D26</f>
        <v>112.62657698636296</v>
      </c>
    </row>
    <row r="27" spans="1:17">
      <c r="A27" s="417">
        <v>22</v>
      </c>
      <c r="B27" s="488" t="s">
        <v>64</v>
      </c>
      <c r="C27" s="543">
        <f t="shared" si="0"/>
        <v>8.4612830166112829</v>
      </c>
      <c r="D27" s="544">
        <f t="shared" si="1"/>
        <v>2.9218426488058378</v>
      </c>
      <c r="E27" s="545">
        <f>分析係数表!H29</f>
        <v>-1.0263379761008731E-2</v>
      </c>
      <c r="F27" s="544">
        <f t="shared" si="2"/>
        <v>-1.287625364706571</v>
      </c>
      <c r="G27" s="546">
        <f t="shared" si="3"/>
        <v>0.41573028929139827</v>
      </c>
      <c r="H27" s="544">
        <f t="shared" si="4"/>
        <v>-0.53530486536840494</v>
      </c>
      <c r="I27" s="547">
        <f>分析係数表!G29</f>
        <v>0.28848634430593861</v>
      </c>
      <c r="J27" s="548">
        <f t="shared" si="5"/>
        <v>36.192983495652179</v>
      </c>
      <c r="K27" s="549">
        <f t="shared" si="6"/>
        <v>9.5519826780501416E-2</v>
      </c>
      <c r="L27" s="548">
        <f t="shared" si="7"/>
        <v>3.4571475141742427</v>
      </c>
      <c r="M27" s="547">
        <f>分析係数表!F29</f>
        <v>0.40202182464221792</v>
      </c>
      <c r="N27" s="548">
        <f t="shared" si="8"/>
        <v>50.436942861798542</v>
      </c>
      <c r="O27" s="546">
        <f>O10</f>
        <v>0.10982902716732805</v>
      </c>
      <c r="P27" s="544">
        <f t="shared" si="9"/>
        <v>5.5394403678054447</v>
      </c>
      <c r="Q27" s="550">
        <f>'経済波及効果（部門別）'!D27</f>
        <v>125.45822084829659</v>
      </c>
    </row>
    <row r="28" spans="1:17">
      <c r="A28" s="411">
        <v>23</v>
      </c>
      <c r="B28" s="486" t="s">
        <v>91</v>
      </c>
      <c r="C28" s="533">
        <f t="shared" si="0"/>
        <v>12.704758274908105</v>
      </c>
      <c r="D28" s="534">
        <f t="shared" si="1"/>
        <v>6.3233957120402202</v>
      </c>
      <c r="E28" s="535">
        <f>分析係数表!H30</f>
        <v>3.3771555341492072E-2</v>
      </c>
      <c r="F28" s="534">
        <f t="shared" si="2"/>
        <v>4.6060849369017465</v>
      </c>
      <c r="G28" s="476">
        <f t="shared" si="3"/>
        <v>0.41573028929139827</v>
      </c>
      <c r="H28" s="534">
        <f t="shared" si="4"/>
        <v>1.9148890233189151</v>
      </c>
      <c r="I28" s="536">
        <f>分析係数表!G30</f>
        <v>0.33838967095036887</v>
      </c>
      <c r="J28" s="537">
        <f t="shared" si="5"/>
        <v>46.152791910435276</v>
      </c>
      <c r="K28" s="538">
        <f t="shared" si="6"/>
        <v>9.5519826780501416E-2</v>
      </c>
      <c r="L28" s="537">
        <f t="shared" si="7"/>
        <v>4.4085066887213049</v>
      </c>
      <c r="M28" s="536">
        <f>分析係数表!F30</f>
        <v>0.46362091424568164</v>
      </c>
      <c r="N28" s="537">
        <f t="shared" si="8"/>
        <v>63.233016304581675</v>
      </c>
      <c r="O28" s="539">
        <f>'税推計（間接税）'!I58</f>
        <v>0.10091820595952671</v>
      </c>
      <c r="P28" s="534">
        <f t="shared" si="9"/>
        <v>6.3813625628678841</v>
      </c>
      <c r="Q28" s="540">
        <f>'経済波及効果（部門別）'!D28</f>
        <v>136.38948192719641</v>
      </c>
    </row>
    <row r="29" spans="1:17">
      <c r="A29" s="411">
        <v>24</v>
      </c>
      <c r="B29" s="486" t="s">
        <v>92</v>
      </c>
      <c r="C29" s="533">
        <f t="shared" si="0"/>
        <v>21.704916245531628</v>
      </c>
      <c r="D29" s="534">
        <f t="shared" si="1"/>
        <v>11.791512966025117</v>
      </c>
      <c r="E29" s="535">
        <f>分析係数表!H31</f>
        <v>0.10068973188650231</v>
      </c>
      <c r="F29" s="534">
        <f t="shared" si="2"/>
        <v>24.444186021252822</v>
      </c>
      <c r="G29" s="476">
        <f t="shared" si="3"/>
        <v>0.41573028929139827</v>
      </c>
      <c r="H29" s="534">
        <f t="shared" si="4"/>
        <v>10.162188526108189</v>
      </c>
      <c r="I29" s="536">
        <f>分析係数表!G31</f>
        <v>7.0262508387801376E-2</v>
      </c>
      <c r="J29" s="537">
        <f t="shared" si="5"/>
        <v>17.057447598402931</v>
      </c>
      <c r="K29" s="538">
        <f t="shared" si="6"/>
        <v>9.5519826780501416E-2</v>
      </c>
      <c r="L29" s="537">
        <f t="shared" si="7"/>
        <v>1.6293244399169278</v>
      </c>
      <c r="M29" s="536">
        <f>分析係数表!F31</f>
        <v>0.39948542779773355</v>
      </c>
      <c r="N29" s="537">
        <f t="shared" si="8"/>
        <v>96.982045010059224</v>
      </c>
      <c r="O29" s="539">
        <f>'税推計（間接税）'!H58</f>
        <v>0.10221895484342765</v>
      </c>
      <c r="P29" s="534">
        <f t="shared" si="9"/>
        <v>9.913403279506511</v>
      </c>
      <c r="Q29" s="540">
        <f>'経済波及効果（部門別）'!D29</f>
        <v>242.76741593478832</v>
      </c>
    </row>
    <row r="30" spans="1:17">
      <c r="A30" s="411">
        <v>25</v>
      </c>
      <c r="B30" s="486" t="s">
        <v>1</v>
      </c>
      <c r="C30" s="533">
        <f t="shared" si="0"/>
        <v>13.195065158102397</v>
      </c>
      <c r="D30" s="534">
        <f t="shared" si="1"/>
        <v>7.5413638429980852</v>
      </c>
      <c r="E30" s="535">
        <f>分析係数表!H32</f>
        <v>0.11905388754910118</v>
      </c>
      <c r="F30" s="534">
        <f t="shared" si="2"/>
        <v>14.873366654868121</v>
      </c>
      <c r="G30" s="476">
        <f t="shared" si="3"/>
        <v>0.41573028929139827</v>
      </c>
      <c r="H30" s="534">
        <f t="shared" si="4"/>
        <v>6.1833090221653606</v>
      </c>
      <c r="I30" s="536">
        <f>分析係数表!G32</f>
        <v>0.11380414292785156</v>
      </c>
      <c r="J30" s="537">
        <f t="shared" si="5"/>
        <v>14.217517625460623</v>
      </c>
      <c r="K30" s="538">
        <f t="shared" si="6"/>
        <v>9.5519826780501416E-2</v>
      </c>
      <c r="L30" s="537">
        <f t="shared" si="7"/>
        <v>1.3580548208327246</v>
      </c>
      <c r="M30" s="536">
        <f>分析係数表!F32</f>
        <v>0.44272670787830282</v>
      </c>
      <c r="N30" s="537">
        <f t="shared" si="8"/>
        <v>55.309715539199978</v>
      </c>
      <c r="O30" s="551">
        <f>O29</f>
        <v>0.10221895484342765</v>
      </c>
      <c r="P30" s="534">
        <f t="shared" si="9"/>
        <v>5.6537013151043114</v>
      </c>
      <c r="Q30" s="540">
        <f>'経済波及効果（部門別）'!D30</f>
        <v>124.92970167592323</v>
      </c>
    </row>
    <row r="31" spans="1:17">
      <c r="A31" s="411">
        <v>26</v>
      </c>
      <c r="B31" s="486" t="s">
        <v>2</v>
      </c>
      <c r="C31" s="533">
        <f t="shared" si="0"/>
        <v>16.074212888551635</v>
      </c>
      <c r="D31" s="534">
        <f t="shared" si="1"/>
        <v>8.1832604571939687</v>
      </c>
      <c r="E31" s="535">
        <f>分析係数表!H33</f>
        <v>5.7274646656177298E-2</v>
      </c>
      <c r="F31" s="534">
        <f t="shared" si="2"/>
        <v>6.9871960340348949</v>
      </c>
      <c r="G31" s="476">
        <f t="shared" si="3"/>
        <v>0.41573028929139827</v>
      </c>
      <c r="H31" s="534">
        <f t="shared" si="4"/>
        <v>2.9047890285650375</v>
      </c>
      <c r="I31" s="536">
        <f>分析係数表!G33</f>
        <v>0.4529749017181946</v>
      </c>
      <c r="J31" s="537">
        <f t="shared" si="5"/>
        <v>55.260479489337101</v>
      </c>
      <c r="K31" s="538">
        <f t="shared" si="6"/>
        <v>9.5519826780501416E-2</v>
      </c>
      <c r="L31" s="537">
        <f t="shared" si="7"/>
        <v>5.2784714286289312</v>
      </c>
      <c r="M31" s="536">
        <f>分析係数表!F33</f>
        <v>0.63278689994307047</v>
      </c>
      <c r="N31" s="537">
        <f t="shared" si="8"/>
        <v>77.19656734354713</v>
      </c>
      <c r="O31" s="551">
        <f>O30</f>
        <v>0.10221895484342765</v>
      </c>
      <c r="P31" s="534">
        <f t="shared" si="9"/>
        <v>7.8909524313576656</v>
      </c>
      <c r="Q31" s="540">
        <f>'経済波及効果（部門別）'!D31</f>
        <v>121.99457250219976</v>
      </c>
    </row>
    <row r="32" spans="1:17">
      <c r="A32" s="411">
        <v>27</v>
      </c>
      <c r="B32" s="486" t="s">
        <v>65</v>
      </c>
      <c r="C32" s="533">
        <f t="shared" si="0"/>
        <v>27.208201108793006</v>
      </c>
      <c r="D32" s="534">
        <f t="shared" si="1"/>
        <v>13.644803531474418</v>
      </c>
      <c r="E32" s="535">
        <f>分析係数表!H34</f>
        <v>8.8944105405315846E-2</v>
      </c>
      <c r="F32" s="534">
        <f t="shared" si="2"/>
        <v>15.407890114846687</v>
      </c>
      <c r="G32" s="476">
        <f t="shared" si="3"/>
        <v>0.41573028929139827</v>
      </c>
      <c r="H32" s="534">
        <f t="shared" si="4"/>
        <v>6.4055266148152885</v>
      </c>
      <c r="I32" s="536">
        <f>分析係数表!G34</f>
        <v>0.43749758717185111</v>
      </c>
      <c r="J32" s="537">
        <f t="shared" si="5"/>
        <v>75.788212360293898</v>
      </c>
      <c r="K32" s="538">
        <f t="shared" si="6"/>
        <v>9.5519826780501416E-2</v>
      </c>
      <c r="L32" s="537">
        <f t="shared" si="7"/>
        <v>7.2392769166591293</v>
      </c>
      <c r="M32" s="536">
        <f>分析係数表!F34</f>
        <v>0.68044247766447119</v>
      </c>
      <c r="N32" s="537">
        <f t="shared" si="8"/>
        <v>117.87383635545109</v>
      </c>
      <c r="O32" s="539">
        <f>'税推計（間接税）'!J58</f>
        <v>0.11506707507523443</v>
      </c>
      <c r="P32" s="534">
        <f t="shared" si="9"/>
        <v>13.563397577318588</v>
      </c>
      <c r="Q32" s="540">
        <f>'経済波及効果（部門別）'!D32</f>
        <v>173.23115505668818</v>
      </c>
    </row>
    <row r="33" spans="1:17">
      <c r="A33" s="411">
        <v>28</v>
      </c>
      <c r="B33" s="486" t="s">
        <v>66</v>
      </c>
      <c r="C33" s="533">
        <f t="shared" si="0"/>
        <v>31.641502903685115</v>
      </c>
      <c r="D33" s="534">
        <f t="shared" si="1"/>
        <v>26.310071707686411</v>
      </c>
      <c r="E33" s="535">
        <f>分析係数表!H35</f>
        <v>0.22207562395187613</v>
      </c>
      <c r="F33" s="534">
        <f t="shared" si="2"/>
        <v>48.188547737483944</v>
      </c>
      <c r="G33" s="476">
        <f t="shared" si="3"/>
        <v>0.41573028929139827</v>
      </c>
      <c r="H33" s="534">
        <f t="shared" si="4"/>
        <v>20.033438891436557</v>
      </c>
      <c r="I33" s="536">
        <f>分析係数表!G35</f>
        <v>0.30282397072447498</v>
      </c>
      <c r="J33" s="537">
        <f t="shared" si="5"/>
        <v>65.710261710096717</v>
      </c>
      <c r="K33" s="538">
        <f t="shared" si="6"/>
        <v>9.5519826780501416E-2</v>
      </c>
      <c r="L33" s="537">
        <f t="shared" si="7"/>
        <v>6.2766328162498528</v>
      </c>
      <c r="M33" s="536">
        <f>分析係数表!F35</f>
        <v>0.60548890850388704</v>
      </c>
      <c r="N33" s="537">
        <f t="shared" si="8"/>
        <v>131.38601460500416</v>
      </c>
      <c r="O33" s="539">
        <f>'税推計（間接税）'!N58</f>
        <v>4.0578376717088138E-2</v>
      </c>
      <c r="P33" s="534">
        <f t="shared" si="9"/>
        <v>5.3314311959987029</v>
      </c>
      <c r="Q33" s="540">
        <f>'経済波及効果（部門別）'!D33</f>
        <v>216.99161249649993</v>
      </c>
    </row>
    <row r="34" spans="1:17">
      <c r="A34" s="411">
        <v>29</v>
      </c>
      <c r="B34" s="486" t="s">
        <v>93</v>
      </c>
      <c r="C34" s="533">
        <f t="shared" si="0"/>
        <v>62.241985491829958</v>
      </c>
      <c r="D34" s="534">
        <f t="shared" si="1"/>
        <v>50.389212939808672</v>
      </c>
      <c r="E34" s="535">
        <f>分析係数表!H36</f>
        <v>0.34745982802396136</v>
      </c>
      <c r="F34" s="534">
        <f t="shared" si="2"/>
        <v>116.68119841426869</v>
      </c>
      <c r="G34" s="476">
        <f t="shared" si="3"/>
        <v>0.41573028929139827</v>
      </c>
      <c r="H34" s="534">
        <f t="shared" si="4"/>
        <v>48.507908371630961</v>
      </c>
      <c r="I34" s="536">
        <f>分析係数表!G36</f>
        <v>5.8650173764370726E-2</v>
      </c>
      <c r="J34" s="537">
        <f t="shared" si="5"/>
        <v>19.695435299530359</v>
      </c>
      <c r="K34" s="538">
        <f t="shared" si="6"/>
        <v>9.5519826780501416E-2</v>
      </c>
      <c r="L34" s="537">
        <f t="shared" si="7"/>
        <v>1.881304568177713</v>
      </c>
      <c r="M34" s="536">
        <f>分析係数表!F36</f>
        <v>0.81306518983088305</v>
      </c>
      <c r="N34" s="537">
        <f t="shared" si="8"/>
        <v>273.03709115935544</v>
      </c>
      <c r="O34" s="539">
        <f>'税推計（間接税）'!O58</f>
        <v>4.3410851257214465E-2</v>
      </c>
      <c r="P34" s="534">
        <f t="shared" si="9"/>
        <v>11.852772552021285</v>
      </c>
      <c r="Q34" s="540">
        <f>'経済波及効果（部門別）'!D34</f>
        <v>335.81205366343005</v>
      </c>
    </row>
    <row r="35" spans="1:17">
      <c r="A35" s="411">
        <v>30</v>
      </c>
      <c r="B35" s="486" t="s">
        <v>94</v>
      </c>
      <c r="C35" s="533">
        <f t="shared" si="0"/>
        <v>23.117863760106157</v>
      </c>
      <c r="D35" s="534">
        <f t="shared" si="1"/>
        <v>10.135893165873222</v>
      </c>
      <c r="E35" s="535">
        <f>分析係数表!H37</f>
        <v>2.2376059872551281E-2</v>
      </c>
      <c r="F35" s="534">
        <f t="shared" si="2"/>
        <v>4.7512624010644444</v>
      </c>
      <c r="G35" s="476">
        <f t="shared" si="3"/>
        <v>0.41573028929139827</v>
      </c>
      <c r="H35" s="534">
        <f t="shared" si="4"/>
        <v>1.975243692493865</v>
      </c>
      <c r="I35" s="536">
        <f>分析係数表!G37</f>
        <v>0.40235165952905672</v>
      </c>
      <c r="J35" s="537">
        <f t="shared" si="5"/>
        <v>85.43408995215222</v>
      </c>
      <c r="K35" s="538">
        <f t="shared" si="6"/>
        <v>9.5519826780501416E-2</v>
      </c>
      <c r="L35" s="537">
        <f t="shared" si="7"/>
        <v>8.1606494733793564</v>
      </c>
      <c r="M35" s="536">
        <f>分析係数表!F37</f>
        <v>0.63403708963374472</v>
      </c>
      <c r="N35" s="537">
        <f t="shared" si="8"/>
        <v>134.62944781232662</v>
      </c>
      <c r="O35" s="539">
        <f>'税推計（間接税）'!K58</f>
        <v>9.6427422121865905E-2</v>
      </c>
      <c r="P35" s="534">
        <f t="shared" si="9"/>
        <v>12.981970594232935</v>
      </c>
      <c r="Q35" s="540">
        <f>'経済波及効果（部門別）'!D35</f>
        <v>212.33686485138608</v>
      </c>
    </row>
    <row r="36" spans="1:17">
      <c r="A36" s="411">
        <v>31</v>
      </c>
      <c r="B36" s="486" t="s">
        <v>95</v>
      </c>
      <c r="C36" s="533">
        <f t="shared" si="0"/>
        <v>20.873349478959813</v>
      </c>
      <c r="D36" s="534">
        <f t="shared" si="1"/>
        <v>12.905812772003765</v>
      </c>
      <c r="E36" s="535">
        <f>分析係数表!H38</f>
        <v>0.13642994169820968</v>
      </c>
      <c r="F36" s="534">
        <f t="shared" si="2"/>
        <v>23.821180471464302</v>
      </c>
      <c r="G36" s="476">
        <f t="shared" si="3"/>
        <v>0.41573028929139827</v>
      </c>
      <c r="H36" s="534">
        <f t="shared" si="4"/>
        <v>9.9031862486644613</v>
      </c>
      <c r="I36" s="536">
        <f>分析係数表!G38</f>
        <v>0.18003386475673192</v>
      </c>
      <c r="J36" s="537">
        <f t="shared" si="5"/>
        <v>31.434589284161408</v>
      </c>
      <c r="K36" s="538">
        <f t="shared" si="6"/>
        <v>9.5519826780501416E-2</v>
      </c>
      <c r="L36" s="537">
        <f t="shared" si="7"/>
        <v>3.0026265233393037</v>
      </c>
      <c r="M36" s="536">
        <f>分析係数表!F38</f>
        <v>0.4997199825516766</v>
      </c>
      <c r="N36" s="537">
        <f t="shared" si="8"/>
        <v>87.25298670795145</v>
      </c>
      <c r="O36" s="539">
        <f>'税推計（間接税）'!M58</f>
        <v>9.1315346414725759E-2</v>
      </c>
      <c r="P36" s="534">
        <f t="shared" si="9"/>
        <v>7.9675367069560492</v>
      </c>
      <c r="Q36" s="540">
        <f>'経済波及効果（部門別）'!D36</f>
        <v>174.60375761325199</v>
      </c>
    </row>
    <row r="37" spans="1:17">
      <c r="A37" s="411">
        <v>32</v>
      </c>
      <c r="B37" s="486" t="s">
        <v>67</v>
      </c>
      <c r="C37" s="533">
        <f t="shared" si="0"/>
        <v>3.734033493349135</v>
      </c>
      <c r="D37" s="534">
        <f t="shared" si="1"/>
        <v>3.6802836835098742</v>
      </c>
      <c r="E37" s="535">
        <f>分析係数表!H39</f>
        <v>0</v>
      </c>
      <c r="F37" s="534">
        <f t="shared" si="2"/>
        <v>0</v>
      </c>
      <c r="G37" s="476">
        <f t="shared" si="3"/>
        <v>0.41573028929139827</v>
      </c>
      <c r="H37" s="534">
        <f t="shared" si="4"/>
        <v>0</v>
      </c>
      <c r="I37" s="536">
        <f>分析係数表!G39</f>
        <v>0.33345520667958617</v>
      </c>
      <c r="J37" s="537">
        <f t="shared" si="5"/>
        <v>38.529002904987841</v>
      </c>
      <c r="K37" s="538">
        <f t="shared" si="6"/>
        <v>9.5519826780501416E-2</v>
      </c>
      <c r="L37" s="537">
        <f t="shared" si="7"/>
        <v>3.6802836835098742</v>
      </c>
      <c r="M37" s="536">
        <f>分析係数表!F39</f>
        <v>0.70859596344355691</v>
      </c>
      <c r="N37" s="537">
        <f t="shared" si="8"/>
        <v>81.874552824761253</v>
      </c>
      <c r="O37" s="539">
        <f>'税推計（間接税）'!Q58</f>
        <v>6.5648981258320039E-4</v>
      </c>
      <c r="P37" s="534">
        <f t="shared" si="9"/>
        <v>5.3749809839260858E-2</v>
      </c>
      <c r="Q37" s="540">
        <f>'経済波及効果（部門別）'!D37</f>
        <v>115.5447632341515</v>
      </c>
    </row>
    <row r="38" spans="1:17">
      <c r="A38" s="411">
        <v>33</v>
      </c>
      <c r="B38" s="486" t="s">
        <v>96</v>
      </c>
      <c r="C38" s="533">
        <f t="shared" si="0"/>
        <v>9.4465131925515777</v>
      </c>
      <c r="D38" s="534">
        <f t="shared" si="1"/>
        <v>7.0332228728690138</v>
      </c>
      <c r="E38" s="535">
        <f>分析係数表!H40</f>
        <v>1.5983321347536598E-2</v>
      </c>
      <c r="F38" s="534">
        <f t="shared" si="2"/>
        <v>1.9855841174335884</v>
      </c>
      <c r="G38" s="476">
        <f t="shared" si="3"/>
        <v>0.41573028929139827</v>
      </c>
      <c r="H38" s="534">
        <f t="shared" si="4"/>
        <v>0.82546745955307144</v>
      </c>
      <c r="I38" s="536">
        <f>分析係数表!G40</f>
        <v>0.52314226927728547</v>
      </c>
      <c r="J38" s="537">
        <f t="shared" si="5"/>
        <v>64.989182063541378</v>
      </c>
      <c r="K38" s="538">
        <f t="shared" si="6"/>
        <v>9.5519826780501416E-2</v>
      </c>
      <c r="L38" s="537">
        <f t="shared" si="7"/>
        <v>6.2077554133159421</v>
      </c>
      <c r="M38" s="536">
        <f>分析係数表!F40</f>
        <v>0.70623799726049996</v>
      </c>
      <c r="N38" s="537">
        <f t="shared" si="8"/>
        <v>87.73489063990327</v>
      </c>
      <c r="O38" s="539">
        <f>'税推計（間接税）'!R58</f>
        <v>2.7506620251999948E-2</v>
      </c>
      <c r="P38" s="534">
        <f t="shared" si="9"/>
        <v>2.4132903196825639</v>
      </c>
      <c r="Q38" s="540">
        <f>'経済波及効果（部門別）'!D38</f>
        <v>124.22850509350569</v>
      </c>
    </row>
    <row r="39" spans="1:17">
      <c r="A39" s="411">
        <v>34</v>
      </c>
      <c r="B39" s="486" t="s">
        <v>97</v>
      </c>
      <c r="C39" s="533">
        <f t="shared" si="0"/>
        <v>9.5775675785563337</v>
      </c>
      <c r="D39" s="534">
        <f t="shared" si="1"/>
        <v>7.7826268130364129</v>
      </c>
      <c r="E39" s="535">
        <f>分析係数表!H41</f>
        <v>1.4806407335726255E-2</v>
      </c>
      <c r="F39" s="534">
        <f t="shared" si="2"/>
        <v>2.1038788591801603</v>
      </c>
      <c r="G39" s="476">
        <f t="shared" si="3"/>
        <v>0.41573028929139827</v>
      </c>
      <c r="H39" s="534">
        <f t="shared" si="4"/>
        <v>0.87464616676102502</v>
      </c>
      <c r="I39" s="536">
        <f>分析係数表!G41</f>
        <v>0.50896339569449323</v>
      </c>
      <c r="J39" s="537">
        <f t="shared" si="5"/>
        <v>72.319861531465037</v>
      </c>
      <c r="K39" s="538">
        <f t="shared" si="6"/>
        <v>9.5519826780501416E-2</v>
      </c>
      <c r="L39" s="537">
        <f t="shared" si="7"/>
        <v>6.9079806462753881</v>
      </c>
      <c r="M39" s="536">
        <f>分析係数表!F41</f>
        <v>0.58132099287543681</v>
      </c>
      <c r="N39" s="537">
        <f t="shared" si="8"/>
        <v>82.601330598086136</v>
      </c>
      <c r="O39" s="539">
        <f>'税推計（間接税）'!S58</f>
        <v>2.1730167692498529E-2</v>
      </c>
      <c r="P39" s="534">
        <f t="shared" si="9"/>
        <v>1.7949407655199214</v>
      </c>
      <c r="Q39" s="540">
        <f>'経済波及効果（部門別）'!D39</f>
        <v>142.09246115387685</v>
      </c>
    </row>
    <row r="40" spans="1:17">
      <c r="A40" s="411">
        <v>35</v>
      </c>
      <c r="B40" s="486" t="s">
        <v>3</v>
      </c>
      <c r="C40" s="533">
        <f t="shared" si="0"/>
        <v>13.626699101284352</v>
      </c>
      <c r="D40" s="534">
        <f t="shared" si="1"/>
        <v>5.583456657447786</v>
      </c>
      <c r="E40" s="535">
        <f>分析係数表!H42</f>
        <v>-7.8414666855997853E-3</v>
      </c>
      <c r="F40" s="534">
        <f t="shared" si="2"/>
        <v>-0.91880572310669606</v>
      </c>
      <c r="G40" s="476">
        <f t="shared" si="3"/>
        <v>0.41573028929139827</v>
      </c>
      <c r="H40" s="534">
        <f t="shared" si="4"/>
        <v>-0.38197536906973911</v>
      </c>
      <c r="I40" s="536">
        <f>分析係数表!G42</f>
        <v>0.53299358903562055</v>
      </c>
      <c r="J40" s="537">
        <f t="shared" si="5"/>
        <v>62.452291085344143</v>
      </c>
      <c r="K40" s="538">
        <f t="shared" si="6"/>
        <v>9.5519826780501416E-2</v>
      </c>
      <c r="L40" s="537">
        <f t="shared" si="7"/>
        <v>5.9654320265175249</v>
      </c>
      <c r="M40" s="536">
        <f>分析係数表!F42</f>
        <v>0.58706867988829459</v>
      </c>
      <c r="N40" s="537">
        <f t="shared" si="8"/>
        <v>68.788414790899509</v>
      </c>
      <c r="O40" s="551">
        <f>O42</f>
        <v>0.11692728300668241</v>
      </c>
      <c r="P40" s="534">
        <f t="shared" si="9"/>
        <v>8.0432424438365651</v>
      </c>
      <c r="Q40" s="540">
        <f>'経済波及効果（部門別）'!D40</f>
        <v>117.17268719562476</v>
      </c>
    </row>
    <row r="41" spans="1:17">
      <c r="A41" s="411">
        <v>36</v>
      </c>
      <c r="B41" s="486" t="s">
        <v>98</v>
      </c>
      <c r="C41" s="533">
        <f t="shared" si="0"/>
        <v>44.95800377845994</v>
      </c>
      <c r="D41" s="534">
        <f t="shared" si="1"/>
        <v>23.905505905608123</v>
      </c>
      <c r="E41" s="535">
        <f>分析係数表!H43</f>
        <v>7.3574577439776023E-2</v>
      </c>
      <c r="F41" s="534">
        <f t="shared" si="2"/>
        <v>26.578432607614111</v>
      </c>
      <c r="G41" s="476">
        <f t="shared" si="3"/>
        <v>0.41573028929139827</v>
      </c>
      <c r="H41" s="534">
        <f t="shared" si="4"/>
        <v>11.049459476875347</v>
      </c>
      <c r="I41" s="536">
        <f>分析係数表!G43</f>
        <v>0.37257380440005849</v>
      </c>
      <c r="J41" s="537">
        <f t="shared" si="5"/>
        <v>134.59034487442244</v>
      </c>
      <c r="K41" s="538">
        <f t="shared" si="6"/>
        <v>9.5519826780501416E-2</v>
      </c>
      <c r="L41" s="537">
        <f t="shared" si="7"/>
        <v>12.856046428732778</v>
      </c>
      <c r="M41" s="536">
        <f>分析係数表!F43</f>
        <v>0.62240825035949521</v>
      </c>
      <c r="N41" s="537">
        <f t="shared" si="8"/>
        <v>224.84173626608617</v>
      </c>
      <c r="O41" s="539">
        <f>'税推計（間接税）'!P58</f>
        <v>9.3632517798819606E-2</v>
      </c>
      <c r="P41" s="534">
        <f t="shared" si="9"/>
        <v>21.052497872851816</v>
      </c>
      <c r="Q41" s="540">
        <f>'経済波及効果（部門別）'!D41</f>
        <v>361.24478770360196</v>
      </c>
    </row>
    <row r="42" spans="1:17">
      <c r="A42" s="411">
        <v>37</v>
      </c>
      <c r="B42" s="486" t="s">
        <v>99</v>
      </c>
      <c r="C42" s="533">
        <f t="shared" si="0"/>
        <v>16.062605915342466</v>
      </c>
      <c r="D42" s="534">
        <f t="shared" si="1"/>
        <v>6.5440227349543338</v>
      </c>
      <c r="E42" s="535">
        <f>分析係数表!H44</f>
        <v>2.8935462887427953E-2</v>
      </c>
      <c r="F42" s="534">
        <f t="shared" si="2"/>
        <v>4.4076371114034938</v>
      </c>
      <c r="G42" s="476">
        <f t="shared" si="3"/>
        <v>0.41573028929139827</v>
      </c>
      <c r="H42" s="534">
        <f t="shared" si="4"/>
        <v>1.8323882514152774</v>
      </c>
      <c r="I42" s="536">
        <f>分析係数表!G44</f>
        <v>0.32381925449611038</v>
      </c>
      <c r="J42" s="537">
        <f t="shared" si="5"/>
        <v>49.326246103503692</v>
      </c>
      <c r="K42" s="538">
        <f t="shared" si="6"/>
        <v>9.5519826780501416E-2</v>
      </c>
      <c r="L42" s="537">
        <f t="shared" si="7"/>
        <v>4.711634483539056</v>
      </c>
      <c r="M42" s="536">
        <f>分析係数表!F44</f>
        <v>0.5344179716450459</v>
      </c>
      <c r="N42" s="537">
        <f t="shared" si="8"/>
        <v>81.406006670352056</v>
      </c>
      <c r="O42" s="539">
        <f>'税推計（間接税）'!T58</f>
        <v>0.11692728300668241</v>
      </c>
      <c r="P42" s="534">
        <f t="shared" si="9"/>
        <v>9.5185831803881307</v>
      </c>
      <c r="Q42" s="540">
        <f>'経済波及効果（部門別）'!D42</f>
        <v>152.32647663357579</v>
      </c>
    </row>
    <row r="43" spans="1:17">
      <c r="A43" s="411">
        <v>38</v>
      </c>
      <c r="B43" s="486" t="s">
        <v>4</v>
      </c>
      <c r="C43" s="533">
        <f t="shared" si="0"/>
        <v>0</v>
      </c>
      <c r="D43" s="534">
        <f t="shared" si="1"/>
        <v>0</v>
      </c>
      <c r="E43" s="535">
        <f>分析係数表!H45</f>
        <v>0</v>
      </c>
      <c r="F43" s="534">
        <f t="shared" si="2"/>
        <v>0</v>
      </c>
      <c r="G43" s="476">
        <f t="shared" si="3"/>
        <v>0.41573028929139827</v>
      </c>
      <c r="H43" s="534">
        <f t="shared" si="4"/>
        <v>0</v>
      </c>
      <c r="I43" s="536">
        <f>分析係数表!G45</f>
        <v>0</v>
      </c>
      <c r="J43" s="537">
        <f t="shared" si="5"/>
        <v>0</v>
      </c>
      <c r="K43" s="538">
        <f t="shared" si="6"/>
        <v>9.5519826780501416E-2</v>
      </c>
      <c r="L43" s="537">
        <f t="shared" si="7"/>
        <v>0</v>
      </c>
      <c r="M43" s="536">
        <f>分析係数表!F45</f>
        <v>0</v>
      </c>
      <c r="N43" s="537">
        <f t="shared" si="8"/>
        <v>0</v>
      </c>
      <c r="O43" s="551">
        <f>O10</f>
        <v>0.10982902716732805</v>
      </c>
      <c r="P43" s="534">
        <f t="shared" si="9"/>
        <v>0</v>
      </c>
      <c r="Q43" s="540">
        <f>'経済波及効果（部門別）'!D43</f>
        <v>107.47132637123993</v>
      </c>
    </row>
    <row r="44" spans="1:17">
      <c r="A44" s="411">
        <v>39</v>
      </c>
      <c r="B44" s="486" t="s">
        <v>5</v>
      </c>
      <c r="C44" s="533">
        <f t="shared" si="0"/>
        <v>34.185343599183135</v>
      </c>
      <c r="D44" s="534">
        <f t="shared" si="1"/>
        <v>28.044073666378932</v>
      </c>
      <c r="E44" s="545">
        <f>分析係数表!H46</f>
        <v>0.57490164271155375</v>
      </c>
      <c r="F44" s="544">
        <f t="shared" si="2"/>
        <v>67.257757958767172</v>
      </c>
      <c r="G44" s="546">
        <f t="shared" si="3"/>
        <v>0.41573028929139827</v>
      </c>
      <c r="H44" s="544">
        <f t="shared" si="4"/>
        <v>27.961087173289119</v>
      </c>
      <c r="I44" s="536">
        <f>分析係数表!G46</f>
        <v>7.4261727822867345E-3</v>
      </c>
      <c r="J44" s="537">
        <f t="shared" si="5"/>
        <v>0.86878814469073362</v>
      </c>
      <c r="K44" s="538">
        <f t="shared" si="6"/>
        <v>9.5519826780501416E-2</v>
      </c>
      <c r="L44" s="537">
        <f t="shared" si="7"/>
        <v>8.2986493089812083E-2</v>
      </c>
      <c r="M44" s="536">
        <f>分析係数表!F46</f>
        <v>0.64740426293918441</v>
      </c>
      <c r="N44" s="537">
        <f t="shared" si="8"/>
        <v>75.739841362889621</v>
      </c>
      <c r="O44" s="539">
        <f>'税推計（間接税）'!B58</f>
        <v>8.1083744331860316E-2</v>
      </c>
      <c r="P44" s="534">
        <f t="shared" si="9"/>
        <v>6.1412699328042004</v>
      </c>
      <c r="Q44" s="550">
        <f>'経済波及効果（部門別）'!D44</f>
        <v>116.9900257051666</v>
      </c>
    </row>
    <row r="45" spans="1:17">
      <c r="A45" s="462">
        <v>40</v>
      </c>
      <c r="B45" s="421" t="s">
        <v>298</v>
      </c>
      <c r="C45" s="552">
        <f>SUM(C6:C44)</f>
        <v>590.42633312481735</v>
      </c>
      <c r="D45" s="585">
        <f>SUM(D6:D44)</f>
        <v>352.90401319786389</v>
      </c>
      <c r="E45" s="554">
        <f>分析係数表!H47</f>
        <v>8.7303473744248794E-2</v>
      </c>
      <c r="F45" s="555" t="s">
        <v>132</v>
      </c>
      <c r="G45" s="556"/>
      <c r="H45" s="553">
        <f>SUM(H6:H44)</f>
        <v>226.46511348013667</v>
      </c>
      <c r="I45" s="557">
        <f>分析係数表!G47</f>
        <v>0.26745444124294698</v>
      </c>
      <c r="J45" s="555">
        <f>SUM(J6:J44)</f>
        <v>1323.6927241113613</v>
      </c>
      <c r="K45" s="558"/>
      <c r="L45" s="555">
        <f>SUM(L6:L44)</f>
        <v>126.43889971772725</v>
      </c>
      <c r="M45" s="557">
        <f>分析係数表!F47</f>
        <v>0.52032812004185636</v>
      </c>
      <c r="N45" s="559">
        <f>SUM(N6:N44)</f>
        <v>2730.9264795116578</v>
      </c>
      <c r="O45" s="556"/>
      <c r="P45" s="586">
        <f>SUM(P6:P44)</f>
        <v>237.52231992695337</v>
      </c>
      <c r="Q45" s="560">
        <f>'経済波及効果（部門別）'!D45</f>
        <v>5610.4166203036975</v>
      </c>
    </row>
    <row r="46" spans="1:17">
      <c r="A46" s="561" t="s">
        <v>637</v>
      </c>
      <c r="E46" s="562" t="s">
        <v>638</v>
      </c>
      <c r="G46" s="405" t="s">
        <v>681</v>
      </c>
      <c r="I46" s="562" t="s">
        <v>638</v>
      </c>
      <c r="K46" s="405" t="s">
        <v>681</v>
      </c>
      <c r="M46" s="562" t="s">
        <v>638</v>
      </c>
      <c r="O46" s="405" t="s">
        <v>709</v>
      </c>
      <c r="Q46" s="562" t="s">
        <v>680</v>
      </c>
    </row>
    <row r="47" spans="1:17">
      <c r="A47" s="405" t="s">
        <v>639</v>
      </c>
      <c r="B47" s="405" t="s">
        <v>132</v>
      </c>
      <c r="G47" s="405" t="s">
        <v>132</v>
      </c>
      <c r="K47" s="405" t="s">
        <v>132</v>
      </c>
      <c r="O47" s="405" t="s">
        <v>132</v>
      </c>
    </row>
    <row r="48" spans="1:17">
      <c r="A48" s="405" t="s">
        <v>640</v>
      </c>
    </row>
  </sheetData>
  <mergeCells count="3">
    <mergeCell ref="E3:H3"/>
    <mergeCell ref="I3:L3"/>
    <mergeCell ref="M2:P3"/>
  </mergeCells>
  <phoneticPr fontId="3"/>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D9AA6A-C6D2-469E-A046-3DD044A14438}">
  <dimension ref="A1:S19"/>
  <sheetViews>
    <sheetView workbookViewId="0"/>
  </sheetViews>
  <sheetFormatPr defaultColWidth="8.25" defaultRowHeight="12"/>
  <cols>
    <col min="1" max="1" width="9.1640625" style="405" customWidth="1"/>
    <col min="2" max="11" width="9.58203125" style="405" customWidth="1"/>
    <col min="12" max="12" width="9.1640625" style="405" customWidth="1"/>
    <col min="13" max="15" width="8.9140625" style="405" customWidth="1"/>
    <col min="16" max="16" width="9.1640625" style="405" customWidth="1"/>
    <col min="17" max="18" width="10.33203125" style="405" customWidth="1"/>
    <col min="19" max="23" width="8.25" style="405"/>
    <col min="24" max="24" width="12.5" style="405" customWidth="1"/>
    <col min="25" max="16384" width="8.25" style="405"/>
  </cols>
  <sheetData>
    <row r="1" spans="1:19">
      <c r="A1" s="404" t="s">
        <v>643</v>
      </c>
    </row>
    <row r="2" spans="1:19">
      <c r="C2" s="405" t="s">
        <v>644</v>
      </c>
      <c r="D2" s="405" t="s">
        <v>645</v>
      </c>
      <c r="F2" s="405" t="s">
        <v>646</v>
      </c>
      <c r="J2" s="405" t="s">
        <v>647</v>
      </c>
    </row>
    <row r="3" spans="1:19" ht="19" customHeight="1">
      <c r="A3" s="406"/>
      <c r="B3" s="454" t="s">
        <v>648</v>
      </c>
      <c r="C3" s="407"/>
      <c r="D3" s="451"/>
      <c r="E3" s="407" t="s">
        <v>678</v>
      </c>
      <c r="F3" s="408"/>
      <c r="G3" s="408"/>
      <c r="H3" s="408"/>
      <c r="I3" s="408"/>
      <c r="J3" s="408"/>
      <c r="K3" s="408"/>
      <c r="L3" s="459" t="s">
        <v>650</v>
      </c>
      <c r="M3" s="408"/>
      <c r="N3" s="408"/>
      <c r="O3" s="408"/>
      <c r="P3" s="409" t="s">
        <v>649</v>
      </c>
      <c r="Q3" s="408"/>
      <c r="R3" s="410"/>
    </row>
    <row r="4" spans="1:19" ht="36">
      <c r="A4" s="411"/>
      <c r="B4" s="412"/>
      <c r="C4" s="452" t="s">
        <v>651</v>
      </c>
      <c r="D4" s="453" t="s">
        <v>652</v>
      </c>
      <c r="E4" s="413"/>
      <c r="F4" s="409" t="s">
        <v>653</v>
      </c>
      <c r="G4" s="408"/>
      <c r="H4" s="410"/>
      <c r="I4" s="409" t="s">
        <v>645</v>
      </c>
      <c r="J4" s="408"/>
      <c r="K4" s="408"/>
      <c r="L4" s="460" t="s">
        <v>178</v>
      </c>
      <c r="M4" s="416" t="s">
        <v>618</v>
      </c>
      <c r="N4" s="700" t="s">
        <v>654</v>
      </c>
      <c r="O4" s="701"/>
      <c r="P4" s="411"/>
      <c r="Q4" s="414" t="s">
        <v>618</v>
      </c>
      <c r="R4" s="415" t="s">
        <v>654</v>
      </c>
      <c r="S4" s="405" t="s">
        <v>178</v>
      </c>
    </row>
    <row r="5" spans="1:19" ht="36">
      <c r="A5" s="417"/>
      <c r="B5" s="418"/>
      <c r="C5" s="419" t="s">
        <v>655</v>
      </c>
      <c r="D5" s="418" t="s">
        <v>655</v>
      </c>
      <c r="E5" s="420"/>
      <c r="F5" s="417"/>
      <c r="G5" s="455" t="s">
        <v>656</v>
      </c>
      <c r="H5" s="423" t="s">
        <v>657</v>
      </c>
      <c r="I5" s="417"/>
      <c r="J5" s="455" t="s">
        <v>658</v>
      </c>
      <c r="K5" s="458" t="s">
        <v>659</v>
      </c>
      <c r="L5" s="461" t="s">
        <v>178</v>
      </c>
      <c r="M5" s="425" t="s">
        <v>662</v>
      </c>
      <c r="N5" s="426" t="s">
        <v>663</v>
      </c>
      <c r="O5" s="462" t="s">
        <v>664</v>
      </c>
      <c r="P5" s="417"/>
      <c r="Q5" s="422" t="s">
        <v>660</v>
      </c>
      <c r="R5" s="423" t="s">
        <v>661</v>
      </c>
    </row>
    <row r="6" spans="1:19">
      <c r="A6" s="411" t="s">
        <v>665</v>
      </c>
      <c r="B6" s="456">
        <f t="shared" ref="B6:B17" si="0">C6+D6</f>
        <v>11086905</v>
      </c>
      <c r="C6" s="427">
        <v>10478372</v>
      </c>
      <c r="D6" s="456">
        <f t="shared" ref="D6:D17" si="1">I6</f>
        <v>608533</v>
      </c>
      <c r="E6" s="466">
        <f t="shared" ref="E6:E17" si="2">F6+I6</f>
        <v>2515893</v>
      </c>
      <c r="F6" s="467">
        <f t="shared" ref="F6:F17" si="3">G6+H6</f>
        <v>1907360</v>
      </c>
      <c r="G6" s="428">
        <v>1933040</v>
      </c>
      <c r="H6" s="429">
        <v>-25680</v>
      </c>
      <c r="I6" s="467">
        <f t="shared" ref="I6:I17" si="4">J6+K6</f>
        <v>608533</v>
      </c>
      <c r="J6" s="428">
        <v>1922</v>
      </c>
      <c r="K6" s="427">
        <v>606611</v>
      </c>
      <c r="L6" s="469">
        <f t="shared" ref="L6:L17" si="5">N6+O6</f>
        <v>604138</v>
      </c>
      <c r="M6" s="432">
        <f t="shared" ref="M6:M17" si="6">L6/F6</f>
        <v>0.31674041607247716</v>
      </c>
      <c r="N6" s="433">
        <v>548165</v>
      </c>
      <c r="O6" s="463">
        <v>55973</v>
      </c>
      <c r="P6" s="471">
        <f t="shared" ref="P6:P17" si="7">R6</f>
        <v>984443</v>
      </c>
      <c r="Q6" s="430">
        <f t="shared" ref="Q6:Q17" si="8">P6/B6</f>
        <v>8.8793310666953493E-2</v>
      </c>
      <c r="R6" s="431">
        <v>984443</v>
      </c>
    </row>
    <row r="7" spans="1:19">
      <c r="A7" s="411" t="s">
        <v>666</v>
      </c>
      <c r="B7" s="456">
        <f t="shared" si="0"/>
        <v>11178199</v>
      </c>
      <c r="C7" s="427">
        <v>10576544</v>
      </c>
      <c r="D7" s="456">
        <f t="shared" si="1"/>
        <v>601655</v>
      </c>
      <c r="E7" s="466">
        <f t="shared" si="2"/>
        <v>2432257</v>
      </c>
      <c r="F7" s="467">
        <f t="shared" si="3"/>
        <v>1830602</v>
      </c>
      <c r="G7" s="428">
        <v>1874932</v>
      </c>
      <c r="H7" s="429">
        <v>-44330</v>
      </c>
      <c r="I7" s="467">
        <f t="shared" si="4"/>
        <v>601655</v>
      </c>
      <c r="J7" s="428">
        <v>15069</v>
      </c>
      <c r="K7" s="427">
        <v>586586</v>
      </c>
      <c r="L7" s="469">
        <f t="shared" si="5"/>
        <v>640520</v>
      </c>
      <c r="M7" s="432">
        <f t="shared" si="6"/>
        <v>0.34989582661878443</v>
      </c>
      <c r="N7" s="433">
        <v>577506</v>
      </c>
      <c r="O7" s="463">
        <v>63014</v>
      </c>
      <c r="P7" s="471">
        <f t="shared" si="7"/>
        <v>1022577</v>
      </c>
      <c r="Q7" s="430">
        <f t="shared" si="8"/>
        <v>9.1479584501939895E-2</v>
      </c>
      <c r="R7" s="431">
        <v>1022577</v>
      </c>
    </row>
    <row r="8" spans="1:19">
      <c r="A8" s="411" t="s">
        <v>667</v>
      </c>
      <c r="B8" s="456">
        <f t="shared" si="0"/>
        <v>11390186</v>
      </c>
      <c r="C8" s="427">
        <v>10717699</v>
      </c>
      <c r="D8" s="456">
        <f t="shared" si="1"/>
        <v>672487</v>
      </c>
      <c r="E8" s="466">
        <f t="shared" si="2"/>
        <v>2976099</v>
      </c>
      <c r="F8" s="467">
        <f t="shared" si="3"/>
        <v>2303612</v>
      </c>
      <c r="G8" s="428">
        <v>2328902</v>
      </c>
      <c r="H8" s="429">
        <v>-25290</v>
      </c>
      <c r="I8" s="467">
        <f t="shared" si="4"/>
        <v>672487</v>
      </c>
      <c r="J8" s="428">
        <v>21469</v>
      </c>
      <c r="K8" s="427">
        <v>651018</v>
      </c>
      <c r="L8" s="469">
        <f t="shared" si="5"/>
        <v>686171</v>
      </c>
      <c r="M8" s="432">
        <f t="shared" si="6"/>
        <v>0.29786743600918902</v>
      </c>
      <c r="N8" s="433">
        <v>590766</v>
      </c>
      <c r="O8" s="463">
        <v>95405</v>
      </c>
      <c r="P8" s="471">
        <f t="shared" si="7"/>
        <v>1064368</v>
      </c>
      <c r="Q8" s="430">
        <f t="shared" si="8"/>
        <v>9.3446059616585711E-2</v>
      </c>
      <c r="R8" s="436">
        <v>1064368</v>
      </c>
    </row>
    <row r="9" spans="1:19">
      <c r="A9" s="411" t="s">
        <v>668</v>
      </c>
      <c r="B9" s="456">
        <f t="shared" si="0"/>
        <v>11465493</v>
      </c>
      <c r="C9" s="427">
        <v>10818281</v>
      </c>
      <c r="D9" s="456">
        <f t="shared" si="1"/>
        <v>647212</v>
      </c>
      <c r="E9" s="456">
        <f t="shared" si="2"/>
        <v>2758175</v>
      </c>
      <c r="F9" s="467">
        <f t="shared" si="3"/>
        <v>2110963</v>
      </c>
      <c r="G9" s="428">
        <v>2174712</v>
      </c>
      <c r="H9" s="427">
        <v>-63749</v>
      </c>
      <c r="I9" s="467">
        <f t="shared" si="4"/>
        <v>647212</v>
      </c>
      <c r="J9" s="428">
        <v>21453</v>
      </c>
      <c r="K9" s="427">
        <v>625759</v>
      </c>
      <c r="L9" s="469">
        <f t="shared" si="5"/>
        <v>737866</v>
      </c>
      <c r="M9" s="432">
        <f t="shared" si="6"/>
        <v>0.34953999667450353</v>
      </c>
      <c r="N9" s="433">
        <v>642037</v>
      </c>
      <c r="O9" s="464">
        <v>95829</v>
      </c>
      <c r="P9" s="471">
        <f t="shared" si="7"/>
        <v>1070542</v>
      </c>
      <c r="Q9" s="430">
        <f t="shared" si="8"/>
        <v>9.3370777863629587E-2</v>
      </c>
      <c r="R9" s="436">
        <v>1070542</v>
      </c>
    </row>
    <row r="10" spans="1:19">
      <c r="A10" s="411" t="s">
        <v>669</v>
      </c>
      <c r="B10" s="456">
        <f t="shared" si="0"/>
        <v>11368005</v>
      </c>
      <c r="C10" s="427">
        <v>10652547</v>
      </c>
      <c r="D10" s="456">
        <f t="shared" si="1"/>
        <v>715458</v>
      </c>
      <c r="E10" s="456">
        <f t="shared" si="2"/>
        <v>3593249</v>
      </c>
      <c r="F10" s="467">
        <f t="shared" si="3"/>
        <v>2877791</v>
      </c>
      <c r="G10" s="428">
        <v>2950996</v>
      </c>
      <c r="H10" s="427">
        <v>-73205</v>
      </c>
      <c r="I10" s="467">
        <f t="shared" si="4"/>
        <v>715458</v>
      </c>
      <c r="J10" s="428">
        <v>27430</v>
      </c>
      <c r="K10" s="427">
        <v>688028</v>
      </c>
      <c r="L10" s="469">
        <f t="shared" si="5"/>
        <v>734981</v>
      </c>
      <c r="M10" s="432">
        <f t="shared" si="6"/>
        <v>0.25539762964023449</v>
      </c>
      <c r="N10" s="433">
        <v>634731</v>
      </c>
      <c r="O10" s="464">
        <v>100250</v>
      </c>
      <c r="P10" s="471">
        <f t="shared" si="7"/>
        <v>1080775</v>
      </c>
      <c r="Q10" s="430">
        <f t="shared" si="8"/>
        <v>9.5071650654622336E-2</v>
      </c>
      <c r="R10" s="436">
        <v>1080775</v>
      </c>
    </row>
    <row r="11" spans="1:19">
      <c r="A11" s="411" t="s">
        <v>670</v>
      </c>
      <c r="B11" s="456">
        <f t="shared" si="0"/>
        <v>11491333</v>
      </c>
      <c r="C11" s="427">
        <v>10855902</v>
      </c>
      <c r="D11" s="456">
        <f t="shared" si="1"/>
        <v>635431</v>
      </c>
      <c r="E11" s="456">
        <f t="shared" si="2"/>
        <v>3590691</v>
      </c>
      <c r="F11" s="467">
        <f t="shared" si="3"/>
        <v>2955260</v>
      </c>
      <c r="G11" s="428">
        <v>3004298</v>
      </c>
      <c r="H11" s="427">
        <v>-49038</v>
      </c>
      <c r="I11" s="467">
        <f t="shared" si="4"/>
        <v>635431</v>
      </c>
      <c r="J11" s="428">
        <v>22804</v>
      </c>
      <c r="K11" s="427">
        <v>612627</v>
      </c>
      <c r="L11" s="469">
        <f t="shared" si="5"/>
        <v>683215</v>
      </c>
      <c r="M11" s="432">
        <f t="shared" si="6"/>
        <v>0.2311860885336654</v>
      </c>
      <c r="N11" s="433">
        <v>598284</v>
      </c>
      <c r="O11" s="464">
        <v>84931</v>
      </c>
      <c r="P11" s="471">
        <f t="shared" si="7"/>
        <v>1113677</v>
      </c>
      <c r="Q11" s="430">
        <f t="shared" si="8"/>
        <v>9.6914518098117949E-2</v>
      </c>
      <c r="R11" s="436">
        <v>1113677</v>
      </c>
    </row>
    <row r="12" spans="1:19">
      <c r="A12" s="437" t="s">
        <v>671</v>
      </c>
      <c r="B12" s="456">
        <f t="shared" si="0"/>
        <v>11592518</v>
      </c>
      <c r="C12" s="427">
        <v>10957545</v>
      </c>
      <c r="D12" s="456">
        <f t="shared" si="1"/>
        <v>634973</v>
      </c>
      <c r="E12" s="456">
        <f t="shared" si="2"/>
        <v>3769869</v>
      </c>
      <c r="F12" s="467">
        <f t="shared" si="3"/>
        <v>3134896</v>
      </c>
      <c r="G12" s="428">
        <v>3179288</v>
      </c>
      <c r="H12" s="427">
        <v>-44392</v>
      </c>
      <c r="I12" s="467">
        <f t="shared" si="4"/>
        <v>634973</v>
      </c>
      <c r="J12" s="428">
        <v>24099</v>
      </c>
      <c r="K12" s="427">
        <v>610874</v>
      </c>
      <c r="L12" s="469">
        <f t="shared" si="5"/>
        <v>779022</v>
      </c>
      <c r="M12" s="432">
        <f t="shared" si="6"/>
        <v>0.24850010973250788</v>
      </c>
      <c r="N12" s="433">
        <v>688088</v>
      </c>
      <c r="O12" s="464">
        <v>90934</v>
      </c>
      <c r="P12" s="471">
        <f t="shared" si="7"/>
        <v>1140124</v>
      </c>
      <c r="Q12" s="430">
        <f t="shared" si="8"/>
        <v>9.8349987466053529E-2</v>
      </c>
      <c r="R12" s="436">
        <v>1140124</v>
      </c>
    </row>
    <row r="13" spans="1:19">
      <c r="A13" s="411" t="s">
        <v>672</v>
      </c>
      <c r="B13" s="456">
        <f t="shared" si="0"/>
        <v>11978437</v>
      </c>
      <c r="C13" s="427">
        <v>11331752</v>
      </c>
      <c r="D13" s="456">
        <f t="shared" si="1"/>
        <v>646685</v>
      </c>
      <c r="E13" s="466">
        <f t="shared" si="2"/>
        <v>3398855</v>
      </c>
      <c r="F13" s="456">
        <f t="shared" si="3"/>
        <v>2752170</v>
      </c>
      <c r="G13" s="427">
        <v>2803843</v>
      </c>
      <c r="H13" s="428">
        <v>-51673</v>
      </c>
      <c r="I13" s="466">
        <f t="shared" si="4"/>
        <v>646685</v>
      </c>
      <c r="J13" s="428">
        <v>-2228</v>
      </c>
      <c r="K13" s="427">
        <v>648913</v>
      </c>
      <c r="L13" s="469">
        <f t="shared" si="5"/>
        <v>806065</v>
      </c>
      <c r="M13" s="430">
        <f t="shared" si="6"/>
        <v>0.29288343379951093</v>
      </c>
      <c r="N13" s="439">
        <v>722614</v>
      </c>
      <c r="O13" s="464">
        <v>83451</v>
      </c>
      <c r="P13" s="472">
        <f t="shared" si="7"/>
        <v>1148652</v>
      </c>
      <c r="Q13" s="438">
        <f t="shared" si="8"/>
        <v>9.5893312291077712E-2</v>
      </c>
      <c r="R13" s="436">
        <v>1148652</v>
      </c>
    </row>
    <row r="14" spans="1:19">
      <c r="A14" s="411" t="s">
        <v>673</v>
      </c>
      <c r="B14" s="456">
        <f t="shared" si="0"/>
        <v>12453130</v>
      </c>
      <c r="C14" s="427">
        <v>11844698</v>
      </c>
      <c r="D14" s="456">
        <f t="shared" si="1"/>
        <v>608432</v>
      </c>
      <c r="E14" s="466">
        <f t="shared" si="2"/>
        <v>3029529</v>
      </c>
      <c r="F14" s="456">
        <f t="shared" si="3"/>
        <v>2421097</v>
      </c>
      <c r="G14" s="427">
        <v>2481947</v>
      </c>
      <c r="H14" s="428">
        <v>-60850</v>
      </c>
      <c r="I14" s="466">
        <f t="shared" si="4"/>
        <v>608432</v>
      </c>
      <c r="J14" s="428">
        <v>6980</v>
      </c>
      <c r="K14" s="427">
        <v>601452</v>
      </c>
      <c r="L14" s="469">
        <f t="shared" si="5"/>
        <v>738206</v>
      </c>
      <c r="M14" s="430">
        <f t="shared" si="6"/>
        <v>0.3049055861867575</v>
      </c>
      <c r="N14" s="439">
        <v>657543</v>
      </c>
      <c r="O14" s="464">
        <v>80663</v>
      </c>
      <c r="P14" s="472">
        <f t="shared" si="7"/>
        <v>1144872</v>
      </c>
      <c r="Q14" s="438">
        <f t="shared" si="8"/>
        <v>9.1934477516897359E-2</v>
      </c>
      <c r="R14" s="436">
        <v>1144872</v>
      </c>
    </row>
    <row r="15" spans="1:19">
      <c r="A15" s="411" t="s">
        <v>674</v>
      </c>
      <c r="B15" s="456">
        <f t="shared" si="0"/>
        <v>12334648</v>
      </c>
      <c r="C15" s="427">
        <v>11715740</v>
      </c>
      <c r="D15" s="456">
        <f t="shared" si="1"/>
        <v>618908</v>
      </c>
      <c r="E15" s="466">
        <f t="shared" si="2"/>
        <v>2222227</v>
      </c>
      <c r="F15" s="456">
        <f t="shared" si="3"/>
        <v>1603319</v>
      </c>
      <c r="G15" s="427">
        <v>1697581</v>
      </c>
      <c r="H15" s="428">
        <v>-94262</v>
      </c>
      <c r="I15" s="466">
        <f t="shared" si="4"/>
        <v>618908</v>
      </c>
      <c r="J15" s="428">
        <v>12768</v>
      </c>
      <c r="K15" s="427">
        <v>606140</v>
      </c>
      <c r="L15" s="469">
        <f t="shared" si="5"/>
        <v>743228</v>
      </c>
      <c r="M15" s="441">
        <f t="shared" si="6"/>
        <v>0.4635559112066906</v>
      </c>
      <c r="N15" s="439">
        <v>663669</v>
      </c>
      <c r="O15" s="464">
        <v>79559</v>
      </c>
      <c r="P15" s="472">
        <f t="shared" si="7"/>
        <v>1136674</v>
      </c>
      <c r="Q15" s="440">
        <f t="shared" si="8"/>
        <v>9.2152933752142743E-2</v>
      </c>
      <c r="R15" s="436">
        <v>1136674</v>
      </c>
    </row>
    <row r="16" spans="1:19">
      <c r="A16" s="411" t="s">
        <v>675</v>
      </c>
      <c r="B16" s="456">
        <f t="shared" si="0"/>
        <v>12403107</v>
      </c>
      <c r="C16" s="427">
        <v>11745875</v>
      </c>
      <c r="D16" s="456">
        <f t="shared" si="1"/>
        <v>657232</v>
      </c>
      <c r="E16" s="466">
        <f t="shared" si="2"/>
        <v>2695513</v>
      </c>
      <c r="F16" s="456">
        <f t="shared" si="3"/>
        <v>2038281</v>
      </c>
      <c r="G16" s="427">
        <v>2076218</v>
      </c>
      <c r="H16" s="428">
        <v>-37937</v>
      </c>
      <c r="I16" s="466">
        <f t="shared" si="4"/>
        <v>657232</v>
      </c>
      <c r="J16" s="428">
        <v>-641</v>
      </c>
      <c r="K16" s="427">
        <v>657873</v>
      </c>
      <c r="L16" s="469">
        <f t="shared" si="5"/>
        <v>864814</v>
      </c>
      <c r="M16" s="441">
        <f t="shared" si="6"/>
        <v>0.42428595468436392</v>
      </c>
      <c r="N16" s="439">
        <v>766277</v>
      </c>
      <c r="O16" s="464">
        <v>98537</v>
      </c>
      <c r="P16" s="472">
        <f t="shared" si="7"/>
        <v>1200197</v>
      </c>
      <c r="Q16" s="440">
        <f t="shared" si="8"/>
        <v>9.6765834560646774E-2</v>
      </c>
      <c r="R16" s="436">
        <v>1200197</v>
      </c>
    </row>
    <row r="17" spans="1:18" ht="12.5" thickBot="1">
      <c r="A17" s="417" t="s">
        <v>676</v>
      </c>
      <c r="B17" s="457">
        <f t="shared" si="0"/>
        <v>12441296</v>
      </c>
      <c r="C17" s="443">
        <v>11813972</v>
      </c>
      <c r="D17" s="457">
        <f t="shared" si="1"/>
        <v>627324</v>
      </c>
      <c r="E17" s="468">
        <f t="shared" si="2"/>
        <v>3233292</v>
      </c>
      <c r="F17" s="457">
        <f t="shared" si="3"/>
        <v>2605968</v>
      </c>
      <c r="G17" s="443">
        <v>2670387</v>
      </c>
      <c r="H17" s="444">
        <v>-64419</v>
      </c>
      <c r="I17" s="468">
        <f t="shared" si="4"/>
        <v>627324</v>
      </c>
      <c r="J17" s="444">
        <v>-871</v>
      </c>
      <c r="K17" s="443">
        <v>628195</v>
      </c>
      <c r="L17" s="470">
        <f t="shared" si="5"/>
        <v>936452</v>
      </c>
      <c r="M17" s="441">
        <f t="shared" si="6"/>
        <v>0.35934900198314024</v>
      </c>
      <c r="N17" s="446">
        <v>836549</v>
      </c>
      <c r="O17" s="465">
        <v>99903</v>
      </c>
      <c r="P17" s="473">
        <f t="shared" si="7"/>
        <v>1214777</v>
      </c>
      <c r="Q17" s="440">
        <f t="shared" si="8"/>
        <v>9.7640712028714688E-2</v>
      </c>
      <c r="R17" s="445">
        <v>1214777</v>
      </c>
    </row>
    <row r="18" spans="1:18" ht="12.5" thickBot="1">
      <c r="A18" s="405" t="s">
        <v>677</v>
      </c>
      <c r="B18" s="447"/>
      <c r="C18" s="447"/>
      <c r="D18" s="447"/>
      <c r="E18" s="447"/>
      <c r="F18" s="447"/>
      <c r="G18" s="447"/>
      <c r="H18" s="447"/>
      <c r="I18" s="447"/>
      <c r="J18" s="447"/>
      <c r="K18" s="447"/>
      <c r="L18" s="448" t="s">
        <v>679</v>
      </c>
      <c r="M18" s="450">
        <f>AVERAGE(M15:M17)</f>
        <v>0.41573028929139827</v>
      </c>
      <c r="P18" s="448" t="s">
        <v>679</v>
      </c>
      <c r="Q18" s="449">
        <f>AVERAGE(Q15:Q17)</f>
        <v>9.5519826780501416E-2</v>
      </c>
      <c r="R18" s="447"/>
    </row>
    <row r="19" spans="1:18">
      <c r="B19" s="447"/>
      <c r="C19" s="447"/>
      <c r="D19" s="447"/>
      <c r="E19" s="447"/>
      <c r="F19" s="447"/>
      <c r="G19" s="447"/>
      <c r="H19" s="447"/>
      <c r="I19" s="447"/>
      <c r="J19" s="447"/>
      <c r="K19" s="447"/>
      <c r="P19" s="447"/>
      <c r="Q19" s="447"/>
      <c r="R19" s="447"/>
    </row>
  </sheetData>
  <mergeCells count="1">
    <mergeCell ref="N4:O4"/>
  </mergeCells>
  <phoneticPr fontId="3"/>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59</vt:i4>
      </vt:variant>
    </vt:vector>
  </HeadingPairs>
  <TitlesOfParts>
    <vt:vector size="59" baseType="lpstr">
      <vt:lpstr>WS目次</vt:lpstr>
      <vt:lpstr>利用上の注意</vt:lpstr>
      <vt:lpstr>推計メモ</vt:lpstr>
      <vt:lpstr>データ入力（最終需要額等）</vt:lpstr>
      <vt:lpstr>データ入力（就業者誘発数）</vt:lpstr>
      <vt:lpstr>経済波及効果（部門別）</vt:lpstr>
      <vt:lpstr>税収効果・定住人口効果まとめ</vt:lpstr>
      <vt:lpstr>税収効果プロセス</vt:lpstr>
      <vt:lpstr>税推計（直接税）</vt:lpstr>
      <vt:lpstr>税推計（間接税）</vt:lpstr>
      <vt:lpstr>税分割（直接税）</vt:lpstr>
      <vt:lpstr>税分割（間接税）</vt:lpstr>
      <vt:lpstr>定住人口係数</vt:lpstr>
      <vt:lpstr>R2国調（従）1-1表抜粋</vt:lpstr>
      <vt:lpstr>R2国調（従）1-2表抜粋</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分析係数表</vt:lpstr>
      <vt:lpstr>取引基本表</vt:lpstr>
      <vt:lpstr>投入係数表</vt:lpstr>
      <vt:lpstr>逆行列係数表</vt:lpstr>
      <vt:lpstr>雇用表</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2025-04-16T02:51:16Z</cp:lastPrinted>
  <dcterms:created xsi:type="dcterms:W3CDTF">2025-02-19T02:19:23Z</dcterms:created>
  <dcterms:modified xsi:type="dcterms:W3CDTF">2025-04-18T02:13:55Z</dcterms:modified>
</cp:coreProperties>
</file>